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prot_model" sheetId="1" r:id="rId1"/>
    <sheet name="mortality" sheetId="2" r:id="rId2"/>
    <sheet name="discount_curv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B48" i="2"/>
  <c r="B52" i="2"/>
  <c r="B56" i="2"/>
  <c r="B60" i="2"/>
  <c r="L8" i="2"/>
  <c r="L12" i="2"/>
  <c r="L16" i="2"/>
  <c r="L20" i="2"/>
  <c r="L24" i="2"/>
  <c r="L28" i="2"/>
  <c r="L32" i="2"/>
  <c r="L36" i="2"/>
  <c r="B36" i="2" s="1"/>
  <c r="L40" i="2"/>
  <c r="L44" i="2"/>
  <c r="L48" i="2"/>
  <c r="M48" i="2" s="1"/>
  <c r="L52" i="2"/>
  <c r="M52" i="2" s="1"/>
  <c r="L56" i="2"/>
  <c r="L60" i="2"/>
  <c r="M60" i="2" s="1"/>
  <c r="L64" i="2"/>
  <c r="L68" i="2"/>
  <c r="L72" i="2"/>
  <c r="L76" i="2"/>
  <c r="M36" i="2"/>
  <c r="N36" i="2" s="1"/>
  <c r="M56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L11" i="2" s="1"/>
  <c r="K12" i="2"/>
  <c r="K13" i="2"/>
  <c r="L13" i="2" s="1"/>
  <c r="K14" i="2"/>
  <c r="L14" i="2" s="1"/>
  <c r="K15" i="2"/>
  <c r="L15" i="2" s="1"/>
  <c r="K16" i="2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L27" i="2" s="1"/>
  <c r="K28" i="2"/>
  <c r="K29" i="2"/>
  <c r="L29" i="2" s="1"/>
  <c r="K30" i="2"/>
  <c r="L30" i="2" s="1"/>
  <c r="K31" i="2"/>
  <c r="L31" i="2" s="1"/>
  <c r="K32" i="2"/>
  <c r="K33" i="2"/>
  <c r="L33" i="2" s="1"/>
  <c r="K34" i="2"/>
  <c r="L34" i="2" s="1"/>
  <c r="K35" i="2"/>
  <c r="L35" i="2" s="1"/>
  <c r="K36" i="2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L43" i="2" s="1"/>
  <c r="K44" i="2"/>
  <c r="K45" i="2"/>
  <c r="L45" i="2" s="1"/>
  <c r="K46" i="2"/>
  <c r="L46" i="2" s="1"/>
  <c r="K47" i="2"/>
  <c r="L47" i="2" s="1"/>
  <c r="K48" i="2"/>
  <c r="K49" i="2"/>
  <c r="L49" i="2" s="1"/>
  <c r="K50" i="2"/>
  <c r="L50" i="2" s="1"/>
  <c r="K51" i="2"/>
  <c r="L51" i="2" s="1"/>
  <c r="K52" i="2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L59" i="2" s="1"/>
  <c r="K60" i="2"/>
  <c r="K61" i="2"/>
  <c r="L61" i="2" s="1"/>
  <c r="K62" i="2"/>
  <c r="L62" i="2" s="1"/>
  <c r="K63" i="2"/>
  <c r="L63" i="2" s="1"/>
  <c r="K64" i="2"/>
  <c r="K65" i="2"/>
  <c r="L65" i="2" s="1"/>
  <c r="K66" i="2"/>
  <c r="L66" i="2" s="1"/>
  <c r="K67" i="2"/>
  <c r="L67" i="2" s="1"/>
  <c r="K68" i="2"/>
  <c r="K69" i="2"/>
  <c r="L69" i="2" s="1"/>
  <c r="K70" i="2"/>
  <c r="L70" i="2" s="1"/>
  <c r="K71" i="2"/>
  <c r="L71" i="2" s="1"/>
  <c r="K72" i="2"/>
  <c r="K73" i="2"/>
  <c r="L73" i="2" s="1"/>
  <c r="K74" i="2"/>
  <c r="L74" i="2" s="1"/>
  <c r="K75" i="2"/>
  <c r="L75" i="2" s="1"/>
  <c r="K76" i="2"/>
  <c r="K4" i="2"/>
  <c r="L4" i="2" s="1"/>
  <c r="B4" i="2" s="1"/>
  <c r="S8" i="1"/>
  <c r="I18" i="1"/>
  <c r="F13" i="1"/>
  <c r="F12" i="1"/>
  <c r="F11" i="1"/>
  <c r="G56" i="3"/>
  <c r="H56" i="3" s="1"/>
  <c r="I56" i="3" s="1"/>
  <c r="G57" i="3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18" i="1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M69" i="2" l="1"/>
  <c r="B69" i="2"/>
  <c r="M57" i="2"/>
  <c r="B57" i="2"/>
  <c r="M45" i="2"/>
  <c r="B45" i="2"/>
  <c r="M33" i="2"/>
  <c r="B33" i="2"/>
  <c r="M13" i="2"/>
  <c r="B13" i="2"/>
  <c r="M75" i="2"/>
  <c r="B75" i="2"/>
  <c r="M71" i="2"/>
  <c r="B71" i="2"/>
  <c r="M67" i="2"/>
  <c r="B67" i="2"/>
  <c r="M63" i="2"/>
  <c r="B63" i="2"/>
  <c r="M59" i="2"/>
  <c r="B59" i="2"/>
  <c r="M55" i="2"/>
  <c r="B55" i="2"/>
  <c r="M51" i="2"/>
  <c r="B51" i="2"/>
  <c r="M47" i="2"/>
  <c r="B47" i="2"/>
  <c r="M43" i="2"/>
  <c r="B43" i="2"/>
  <c r="M39" i="2"/>
  <c r="B39" i="2"/>
  <c r="M35" i="2"/>
  <c r="B35" i="2"/>
  <c r="M31" i="2"/>
  <c r="B31" i="2"/>
  <c r="M27" i="2"/>
  <c r="B27" i="2"/>
  <c r="M23" i="2"/>
  <c r="B23" i="2"/>
  <c r="M19" i="2"/>
  <c r="B19" i="2"/>
  <c r="M15" i="2"/>
  <c r="B15" i="2"/>
  <c r="M11" i="2"/>
  <c r="B11" i="2"/>
  <c r="B7" i="2"/>
  <c r="M7" i="2"/>
  <c r="M65" i="2"/>
  <c r="B65" i="2"/>
  <c r="M53" i="2"/>
  <c r="B53" i="2"/>
  <c r="M41" i="2"/>
  <c r="B41" i="2"/>
  <c r="M29" i="2"/>
  <c r="B29" i="2"/>
  <c r="M17" i="2"/>
  <c r="B17" i="2"/>
  <c r="M74" i="2"/>
  <c r="B74" i="2"/>
  <c r="M70" i="2"/>
  <c r="B70" i="2"/>
  <c r="B66" i="2"/>
  <c r="M66" i="2"/>
  <c r="M62" i="2"/>
  <c r="B62" i="2"/>
  <c r="M58" i="2"/>
  <c r="B58" i="2"/>
  <c r="M54" i="2"/>
  <c r="B54" i="2"/>
  <c r="M50" i="2"/>
  <c r="B50" i="2"/>
  <c r="M46" i="2"/>
  <c r="B46" i="2"/>
  <c r="M42" i="2"/>
  <c r="B42" i="2"/>
  <c r="M38" i="2"/>
  <c r="B38" i="2"/>
  <c r="B34" i="2"/>
  <c r="M34" i="2"/>
  <c r="M30" i="2"/>
  <c r="B30" i="2"/>
  <c r="M26" i="2"/>
  <c r="B26" i="2"/>
  <c r="M22" i="2"/>
  <c r="B22" i="2"/>
  <c r="B18" i="2"/>
  <c r="M18" i="2"/>
  <c r="M14" i="2"/>
  <c r="B14" i="2"/>
  <c r="M10" i="2"/>
  <c r="B10" i="2"/>
  <c r="B6" i="2"/>
  <c r="M6" i="2"/>
  <c r="M73" i="2"/>
  <c r="B73" i="2"/>
  <c r="M61" i="2"/>
  <c r="B61" i="2"/>
  <c r="M49" i="2"/>
  <c r="B49" i="2"/>
  <c r="M37" i="2"/>
  <c r="B37" i="2"/>
  <c r="B25" i="2"/>
  <c r="M25" i="2"/>
  <c r="M21" i="2"/>
  <c r="B21" i="2"/>
  <c r="M9" i="2"/>
  <c r="B9" i="2"/>
  <c r="M5" i="2"/>
  <c r="B5" i="2"/>
  <c r="O36" i="2"/>
  <c r="D36" i="2"/>
  <c r="N56" i="2"/>
  <c r="C56" i="2"/>
  <c r="M76" i="2"/>
  <c r="B76" i="2"/>
  <c r="M72" i="2"/>
  <c r="B72" i="2"/>
  <c r="M68" i="2"/>
  <c r="B68" i="2"/>
  <c r="M64" i="2"/>
  <c r="B64" i="2"/>
  <c r="N60" i="2"/>
  <c r="C60" i="2"/>
  <c r="N52" i="2"/>
  <c r="C52" i="2"/>
  <c r="N48" i="2"/>
  <c r="C48" i="2"/>
  <c r="M44" i="2"/>
  <c r="B44" i="2"/>
  <c r="M40" i="2"/>
  <c r="B40" i="2"/>
  <c r="M32" i="2"/>
  <c r="B32" i="2"/>
  <c r="M28" i="2"/>
  <c r="B28" i="2"/>
  <c r="M24" i="2"/>
  <c r="B24" i="2"/>
  <c r="M20" i="2"/>
  <c r="B20" i="2"/>
  <c r="M16" i="2"/>
  <c r="B16" i="2"/>
  <c r="M12" i="2"/>
  <c r="B12" i="2"/>
  <c r="M8" i="2"/>
  <c r="B8" i="2"/>
  <c r="C36" i="2"/>
  <c r="M4" i="2"/>
  <c r="C4" i="2" s="1"/>
  <c r="D18" i="1"/>
  <c r="J56" i="3"/>
  <c r="K56" i="3" s="1"/>
  <c r="V67" i="1" s="1"/>
  <c r="L56" i="3"/>
  <c r="G58" i="3"/>
  <c r="H57" i="3"/>
  <c r="I57" i="3" s="1"/>
  <c r="H9" i="3"/>
  <c r="I9" i="3" s="1"/>
  <c r="G10" i="3"/>
  <c r="J8" i="3"/>
  <c r="K8" i="3" s="1"/>
  <c r="J7" i="3"/>
  <c r="K7" i="3" s="1"/>
  <c r="N25" i="2" l="1"/>
  <c r="C25" i="2"/>
  <c r="N18" i="2"/>
  <c r="C18" i="2"/>
  <c r="N34" i="2"/>
  <c r="C34" i="2"/>
  <c r="N66" i="2"/>
  <c r="C66" i="2"/>
  <c r="N7" i="2"/>
  <c r="C7" i="2"/>
  <c r="N12" i="2"/>
  <c r="C12" i="2"/>
  <c r="N20" i="2"/>
  <c r="C20" i="2"/>
  <c r="N28" i="2"/>
  <c r="C28" i="2"/>
  <c r="N40" i="2"/>
  <c r="C40" i="2"/>
  <c r="O48" i="2"/>
  <c r="D48" i="2"/>
  <c r="O60" i="2"/>
  <c r="D60" i="2"/>
  <c r="N68" i="2"/>
  <c r="C68" i="2"/>
  <c r="N76" i="2"/>
  <c r="C76" i="2"/>
  <c r="P36" i="2"/>
  <c r="E36" i="2"/>
  <c r="N9" i="2"/>
  <c r="C9" i="2"/>
  <c r="N49" i="2"/>
  <c r="C49" i="2"/>
  <c r="N73" i="2"/>
  <c r="C73" i="2"/>
  <c r="N10" i="2"/>
  <c r="C10" i="2"/>
  <c r="N26" i="2"/>
  <c r="C26" i="2"/>
  <c r="N42" i="2"/>
  <c r="C42" i="2"/>
  <c r="N50" i="2"/>
  <c r="C50" i="2"/>
  <c r="N58" i="2"/>
  <c r="C58" i="2"/>
  <c r="N74" i="2"/>
  <c r="C74" i="2"/>
  <c r="N29" i="2"/>
  <c r="C29" i="2"/>
  <c r="N53" i="2"/>
  <c r="C53" i="2"/>
  <c r="N15" i="2"/>
  <c r="C15" i="2"/>
  <c r="N23" i="2"/>
  <c r="C23" i="2"/>
  <c r="N31" i="2"/>
  <c r="C31" i="2"/>
  <c r="N39" i="2"/>
  <c r="C39" i="2"/>
  <c r="N47" i="2"/>
  <c r="C47" i="2"/>
  <c r="N55" i="2"/>
  <c r="C55" i="2"/>
  <c r="N63" i="2"/>
  <c r="C63" i="2"/>
  <c r="N71" i="2"/>
  <c r="C71" i="2"/>
  <c r="N13" i="2"/>
  <c r="C13" i="2"/>
  <c r="N45" i="2"/>
  <c r="C45" i="2"/>
  <c r="N69" i="2"/>
  <c r="C69" i="2"/>
  <c r="N6" i="2"/>
  <c r="C6" i="2"/>
  <c r="N8" i="2"/>
  <c r="C8" i="2"/>
  <c r="N16" i="2"/>
  <c r="C16" i="2"/>
  <c r="N24" i="2"/>
  <c r="C24" i="2"/>
  <c r="N32" i="2"/>
  <c r="C32" i="2"/>
  <c r="N44" i="2"/>
  <c r="C44" i="2"/>
  <c r="O52" i="2"/>
  <c r="D52" i="2"/>
  <c r="N64" i="2"/>
  <c r="C64" i="2"/>
  <c r="N72" i="2"/>
  <c r="C72" i="2"/>
  <c r="O56" i="2"/>
  <c r="D56" i="2"/>
  <c r="N5" i="2"/>
  <c r="C5" i="2"/>
  <c r="N21" i="2"/>
  <c r="C21" i="2"/>
  <c r="N37" i="2"/>
  <c r="C37" i="2"/>
  <c r="N61" i="2"/>
  <c r="C61" i="2"/>
  <c r="N14" i="2"/>
  <c r="C14" i="2"/>
  <c r="N22" i="2"/>
  <c r="C22" i="2"/>
  <c r="N30" i="2"/>
  <c r="C30" i="2"/>
  <c r="N38" i="2"/>
  <c r="C38" i="2"/>
  <c r="N46" i="2"/>
  <c r="C46" i="2"/>
  <c r="N54" i="2"/>
  <c r="C54" i="2"/>
  <c r="N62" i="2"/>
  <c r="C62" i="2"/>
  <c r="N70" i="2"/>
  <c r="C70" i="2"/>
  <c r="N17" i="2"/>
  <c r="C17" i="2"/>
  <c r="N41" i="2"/>
  <c r="C41" i="2"/>
  <c r="N65" i="2"/>
  <c r="C65" i="2"/>
  <c r="N11" i="2"/>
  <c r="C11" i="2"/>
  <c r="N19" i="2"/>
  <c r="C19" i="2"/>
  <c r="N27" i="2"/>
  <c r="C27" i="2"/>
  <c r="N35" i="2"/>
  <c r="C35" i="2"/>
  <c r="N43" i="2"/>
  <c r="C43" i="2"/>
  <c r="N51" i="2"/>
  <c r="C51" i="2"/>
  <c r="N59" i="2"/>
  <c r="C59" i="2"/>
  <c r="N67" i="2"/>
  <c r="C67" i="2"/>
  <c r="N75" i="2"/>
  <c r="C75" i="2"/>
  <c r="N33" i="2"/>
  <c r="C33" i="2"/>
  <c r="N57" i="2"/>
  <c r="C57" i="2"/>
  <c r="N4" i="2"/>
  <c r="D4" i="2" s="1"/>
  <c r="J57" i="3"/>
  <c r="K57" i="3" s="1"/>
  <c r="V68" i="1" s="1"/>
  <c r="L57" i="3"/>
  <c r="G59" i="3"/>
  <c r="H58" i="3"/>
  <c r="I58" i="3" s="1"/>
  <c r="H10" i="3"/>
  <c r="I10" i="3" s="1"/>
  <c r="G11" i="3"/>
  <c r="L9" i="3"/>
  <c r="J9" i="3"/>
  <c r="K9" i="3" s="1"/>
  <c r="O33" i="2" l="1"/>
  <c r="D33" i="2"/>
  <c r="O67" i="2"/>
  <c r="D67" i="2"/>
  <c r="O51" i="2"/>
  <c r="D51" i="2"/>
  <c r="O35" i="2"/>
  <c r="D35" i="2"/>
  <c r="O19" i="2"/>
  <c r="D19" i="2"/>
  <c r="O65" i="2"/>
  <c r="D65" i="2"/>
  <c r="O17" i="2"/>
  <c r="D17" i="2"/>
  <c r="O62" i="2"/>
  <c r="D62" i="2"/>
  <c r="O46" i="2"/>
  <c r="D46" i="2"/>
  <c r="O30" i="2"/>
  <c r="D30" i="2"/>
  <c r="O14" i="2"/>
  <c r="D14" i="2"/>
  <c r="O37" i="2"/>
  <c r="D37" i="2"/>
  <c r="O5" i="2"/>
  <c r="D5" i="2"/>
  <c r="O72" i="2"/>
  <c r="D72" i="2"/>
  <c r="P52" i="2"/>
  <c r="E52" i="2"/>
  <c r="O32" i="2"/>
  <c r="D32" i="2"/>
  <c r="O16" i="2"/>
  <c r="D16" i="2"/>
  <c r="O6" i="2"/>
  <c r="D6" i="2"/>
  <c r="O45" i="2"/>
  <c r="D45" i="2"/>
  <c r="O71" i="2"/>
  <c r="D71" i="2"/>
  <c r="O55" i="2"/>
  <c r="D55" i="2"/>
  <c r="O39" i="2"/>
  <c r="D39" i="2"/>
  <c r="O23" i="2"/>
  <c r="D23" i="2"/>
  <c r="O53" i="2"/>
  <c r="D53" i="2"/>
  <c r="O74" i="2"/>
  <c r="D74" i="2"/>
  <c r="O50" i="2"/>
  <c r="D50" i="2"/>
  <c r="O26" i="2"/>
  <c r="D26" i="2"/>
  <c r="O73" i="2"/>
  <c r="D73" i="2"/>
  <c r="O9" i="2"/>
  <c r="D9" i="2"/>
  <c r="O76" i="2"/>
  <c r="D76" i="2"/>
  <c r="P60" i="2"/>
  <c r="E60" i="2"/>
  <c r="O40" i="2"/>
  <c r="D40" i="2"/>
  <c r="O20" i="2"/>
  <c r="D20" i="2"/>
  <c r="O7" i="2"/>
  <c r="D7" i="2"/>
  <c r="O34" i="2"/>
  <c r="D34" i="2"/>
  <c r="O25" i="2"/>
  <c r="D25" i="2"/>
  <c r="O57" i="2"/>
  <c r="D57" i="2"/>
  <c r="O75" i="2"/>
  <c r="D75" i="2"/>
  <c r="O59" i="2"/>
  <c r="D59" i="2"/>
  <c r="O43" i="2"/>
  <c r="D43" i="2"/>
  <c r="O27" i="2"/>
  <c r="D27" i="2"/>
  <c r="O11" i="2"/>
  <c r="D11" i="2"/>
  <c r="O41" i="2"/>
  <c r="D41" i="2"/>
  <c r="O70" i="2"/>
  <c r="D70" i="2"/>
  <c r="O54" i="2"/>
  <c r="D54" i="2"/>
  <c r="O38" i="2"/>
  <c r="D38" i="2"/>
  <c r="O22" i="2"/>
  <c r="D22" i="2"/>
  <c r="O61" i="2"/>
  <c r="D61" i="2"/>
  <c r="O21" i="2"/>
  <c r="D21" i="2"/>
  <c r="P56" i="2"/>
  <c r="E56" i="2"/>
  <c r="O64" i="2"/>
  <c r="D64" i="2"/>
  <c r="O44" i="2"/>
  <c r="D44" i="2"/>
  <c r="O24" i="2"/>
  <c r="D24" i="2"/>
  <c r="O8" i="2"/>
  <c r="D8" i="2"/>
  <c r="O69" i="2"/>
  <c r="D69" i="2"/>
  <c r="O13" i="2"/>
  <c r="D13" i="2"/>
  <c r="O63" i="2"/>
  <c r="D63" i="2"/>
  <c r="O47" i="2"/>
  <c r="D47" i="2"/>
  <c r="O31" i="2"/>
  <c r="D31" i="2"/>
  <c r="O15" i="2"/>
  <c r="D15" i="2"/>
  <c r="O29" i="2"/>
  <c r="D29" i="2"/>
  <c r="O58" i="2"/>
  <c r="D58" i="2"/>
  <c r="O42" i="2"/>
  <c r="D42" i="2"/>
  <c r="O10" i="2"/>
  <c r="D10" i="2"/>
  <c r="O49" i="2"/>
  <c r="D49" i="2"/>
  <c r="Q36" i="2"/>
  <c r="G36" i="2" s="1"/>
  <c r="F36" i="2"/>
  <c r="O68" i="2"/>
  <c r="D68" i="2"/>
  <c r="P48" i="2"/>
  <c r="E48" i="2"/>
  <c r="O28" i="2"/>
  <c r="D28" i="2"/>
  <c r="O12" i="2"/>
  <c r="D12" i="2"/>
  <c r="O66" i="2"/>
  <c r="D66" i="2"/>
  <c r="O18" i="2"/>
  <c r="D18" i="2"/>
  <c r="O4" i="2"/>
  <c r="E4" i="2" s="1"/>
  <c r="L58" i="3"/>
  <c r="J58" i="3"/>
  <c r="K58" i="3" s="1"/>
  <c r="V69" i="1" s="1"/>
  <c r="G60" i="3"/>
  <c r="H59" i="3"/>
  <c r="I59" i="3" s="1"/>
  <c r="H11" i="3"/>
  <c r="I11" i="3" s="1"/>
  <c r="G12" i="3"/>
  <c r="L10" i="3"/>
  <c r="J10" i="3"/>
  <c r="K10" i="3" s="1"/>
  <c r="P66" i="2" l="1"/>
  <c r="E66" i="2"/>
  <c r="P28" i="2"/>
  <c r="E28" i="2"/>
  <c r="P68" i="2"/>
  <c r="E68" i="2"/>
  <c r="P49" i="2"/>
  <c r="E49" i="2"/>
  <c r="P42" i="2"/>
  <c r="E42" i="2"/>
  <c r="P29" i="2"/>
  <c r="E29" i="2"/>
  <c r="P31" i="2"/>
  <c r="E31" i="2"/>
  <c r="P63" i="2"/>
  <c r="E63" i="2"/>
  <c r="P69" i="2"/>
  <c r="E69" i="2"/>
  <c r="P24" i="2"/>
  <c r="E24" i="2"/>
  <c r="P64" i="2"/>
  <c r="E64" i="2"/>
  <c r="P21" i="2"/>
  <c r="E21" i="2"/>
  <c r="P22" i="2"/>
  <c r="E22" i="2"/>
  <c r="P54" i="2"/>
  <c r="E54" i="2"/>
  <c r="P41" i="2"/>
  <c r="E41" i="2"/>
  <c r="P27" i="2"/>
  <c r="E27" i="2"/>
  <c r="P59" i="2"/>
  <c r="E59" i="2"/>
  <c r="P57" i="2"/>
  <c r="E57" i="2"/>
  <c r="P34" i="2"/>
  <c r="E34" i="2"/>
  <c r="P20" i="2"/>
  <c r="E20" i="2"/>
  <c r="Q60" i="2"/>
  <c r="G60" i="2" s="1"/>
  <c r="F60" i="2"/>
  <c r="P9" i="2"/>
  <c r="E9" i="2"/>
  <c r="P26" i="2"/>
  <c r="E26" i="2"/>
  <c r="P74" i="2"/>
  <c r="E74" i="2"/>
  <c r="P23" i="2"/>
  <c r="E23" i="2"/>
  <c r="P55" i="2"/>
  <c r="E55" i="2"/>
  <c r="P45" i="2"/>
  <c r="E45" i="2"/>
  <c r="P16" i="2"/>
  <c r="E16" i="2"/>
  <c r="Q52" i="2"/>
  <c r="G52" i="2" s="1"/>
  <c r="F52" i="2"/>
  <c r="P5" i="2"/>
  <c r="E5" i="2"/>
  <c r="P14" i="2"/>
  <c r="E14" i="2"/>
  <c r="P46" i="2"/>
  <c r="E46" i="2"/>
  <c r="P17" i="2"/>
  <c r="E17" i="2"/>
  <c r="P19" i="2"/>
  <c r="E19" i="2"/>
  <c r="P51" i="2"/>
  <c r="E51" i="2"/>
  <c r="P33" i="2"/>
  <c r="E33" i="2"/>
  <c r="P18" i="2"/>
  <c r="E18" i="2"/>
  <c r="P12" i="2"/>
  <c r="E12" i="2"/>
  <c r="Q48" i="2"/>
  <c r="G48" i="2" s="1"/>
  <c r="F48" i="2"/>
  <c r="P10" i="2"/>
  <c r="E10" i="2"/>
  <c r="P58" i="2"/>
  <c r="E58" i="2"/>
  <c r="P15" i="2"/>
  <c r="E15" i="2"/>
  <c r="P47" i="2"/>
  <c r="E47" i="2"/>
  <c r="P13" i="2"/>
  <c r="E13" i="2"/>
  <c r="P8" i="2"/>
  <c r="E8" i="2"/>
  <c r="P44" i="2"/>
  <c r="E44" i="2"/>
  <c r="Q56" i="2"/>
  <c r="G56" i="2" s="1"/>
  <c r="F56" i="2"/>
  <c r="P61" i="2"/>
  <c r="E61" i="2"/>
  <c r="P38" i="2"/>
  <c r="E38" i="2"/>
  <c r="P70" i="2"/>
  <c r="E70" i="2"/>
  <c r="P11" i="2"/>
  <c r="E11" i="2"/>
  <c r="P43" i="2"/>
  <c r="E43" i="2"/>
  <c r="P75" i="2"/>
  <c r="E75" i="2"/>
  <c r="P25" i="2"/>
  <c r="E25" i="2"/>
  <c r="P7" i="2"/>
  <c r="E7" i="2"/>
  <c r="P40" i="2"/>
  <c r="E40" i="2"/>
  <c r="P76" i="2"/>
  <c r="E76" i="2"/>
  <c r="P73" i="2"/>
  <c r="E73" i="2"/>
  <c r="P50" i="2"/>
  <c r="E50" i="2"/>
  <c r="P53" i="2"/>
  <c r="E53" i="2"/>
  <c r="P39" i="2"/>
  <c r="E39" i="2"/>
  <c r="P71" i="2"/>
  <c r="E71" i="2"/>
  <c r="P6" i="2"/>
  <c r="E6" i="2"/>
  <c r="P32" i="2"/>
  <c r="E32" i="2"/>
  <c r="P72" i="2"/>
  <c r="E72" i="2"/>
  <c r="P37" i="2"/>
  <c r="E37" i="2"/>
  <c r="P30" i="2"/>
  <c r="E30" i="2"/>
  <c r="P62" i="2"/>
  <c r="E62" i="2"/>
  <c r="P65" i="2"/>
  <c r="E65" i="2"/>
  <c r="P35" i="2"/>
  <c r="E35" i="2"/>
  <c r="P67" i="2"/>
  <c r="E67" i="2"/>
  <c r="P4" i="2"/>
  <c r="F4" i="2" s="1"/>
  <c r="H60" i="3"/>
  <c r="I60" i="3" s="1"/>
  <c r="G61" i="3"/>
  <c r="J59" i="3"/>
  <c r="K59" i="3" s="1"/>
  <c r="V70" i="1" s="1"/>
  <c r="L59" i="3"/>
  <c r="H12" i="3"/>
  <c r="I12" i="3" s="1"/>
  <c r="G13" i="3"/>
  <c r="L11" i="3"/>
  <c r="J11" i="3"/>
  <c r="K11" i="3" s="1"/>
  <c r="Q67" i="2" l="1"/>
  <c r="G67" i="2" s="1"/>
  <c r="F67" i="2"/>
  <c r="Q65" i="2"/>
  <c r="G65" i="2" s="1"/>
  <c r="F65" i="2"/>
  <c r="Q30" i="2"/>
  <c r="G30" i="2" s="1"/>
  <c r="F30" i="2"/>
  <c r="Q72" i="2"/>
  <c r="G72" i="2" s="1"/>
  <c r="F72" i="2"/>
  <c r="Q6" i="2"/>
  <c r="G6" i="2" s="1"/>
  <c r="F6" i="2"/>
  <c r="Q39" i="2"/>
  <c r="G39" i="2" s="1"/>
  <c r="F39" i="2"/>
  <c r="Q50" i="2"/>
  <c r="G50" i="2" s="1"/>
  <c r="F50" i="2"/>
  <c r="Q76" i="2"/>
  <c r="G76" i="2" s="1"/>
  <c r="F76" i="2"/>
  <c r="Q7" i="2"/>
  <c r="G7" i="2" s="1"/>
  <c r="F7" i="2"/>
  <c r="Q75" i="2"/>
  <c r="G75" i="2" s="1"/>
  <c r="F75" i="2"/>
  <c r="Q11" i="2"/>
  <c r="G11" i="2" s="1"/>
  <c r="F11" i="2"/>
  <c r="Q38" i="2"/>
  <c r="G38" i="2" s="1"/>
  <c r="F38" i="2"/>
  <c r="Q8" i="2"/>
  <c r="G8" i="2" s="1"/>
  <c r="F8" i="2"/>
  <c r="Q47" i="2"/>
  <c r="G47" i="2" s="1"/>
  <c r="F47" i="2"/>
  <c r="Q58" i="2"/>
  <c r="G58" i="2" s="1"/>
  <c r="F58" i="2"/>
  <c r="Q18" i="2"/>
  <c r="G18" i="2" s="1"/>
  <c r="F18" i="2"/>
  <c r="Q51" i="2"/>
  <c r="G51" i="2" s="1"/>
  <c r="F51" i="2"/>
  <c r="Q17" i="2"/>
  <c r="G17" i="2" s="1"/>
  <c r="F17" i="2"/>
  <c r="Q14" i="2"/>
  <c r="G14" i="2" s="1"/>
  <c r="F14" i="2"/>
  <c r="Q45" i="2"/>
  <c r="G45" i="2" s="1"/>
  <c r="F45" i="2"/>
  <c r="Q23" i="2"/>
  <c r="G23" i="2" s="1"/>
  <c r="F23" i="2"/>
  <c r="Q26" i="2"/>
  <c r="G26" i="2" s="1"/>
  <c r="F26" i="2"/>
  <c r="Q34" i="2"/>
  <c r="G34" i="2" s="1"/>
  <c r="F34" i="2"/>
  <c r="Q59" i="2"/>
  <c r="G59" i="2" s="1"/>
  <c r="F59" i="2"/>
  <c r="Q41" i="2"/>
  <c r="G41" i="2" s="1"/>
  <c r="F41" i="2"/>
  <c r="Q22" i="2"/>
  <c r="G22" i="2" s="1"/>
  <c r="F22" i="2"/>
  <c r="Q64" i="2"/>
  <c r="G64" i="2" s="1"/>
  <c r="F64" i="2"/>
  <c r="Q69" i="2"/>
  <c r="G69" i="2" s="1"/>
  <c r="F69" i="2"/>
  <c r="Q31" i="2"/>
  <c r="G31" i="2" s="1"/>
  <c r="F31" i="2"/>
  <c r="Q42" i="2"/>
  <c r="G42" i="2" s="1"/>
  <c r="F42" i="2"/>
  <c r="Q68" i="2"/>
  <c r="G68" i="2" s="1"/>
  <c r="F68" i="2"/>
  <c r="Q66" i="2"/>
  <c r="G66" i="2" s="1"/>
  <c r="F66" i="2"/>
  <c r="Q35" i="2"/>
  <c r="G35" i="2" s="1"/>
  <c r="F35" i="2"/>
  <c r="Q62" i="2"/>
  <c r="G62" i="2" s="1"/>
  <c r="F62" i="2"/>
  <c r="Q37" i="2"/>
  <c r="G37" i="2" s="1"/>
  <c r="F37" i="2"/>
  <c r="Q32" i="2"/>
  <c r="G32" i="2" s="1"/>
  <c r="F32" i="2"/>
  <c r="Q71" i="2"/>
  <c r="G71" i="2" s="1"/>
  <c r="F71" i="2"/>
  <c r="Q53" i="2"/>
  <c r="G53" i="2" s="1"/>
  <c r="F53" i="2"/>
  <c r="Q73" i="2"/>
  <c r="G73" i="2" s="1"/>
  <c r="F73" i="2"/>
  <c r="Q40" i="2"/>
  <c r="G40" i="2" s="1"/>
  <c r="F40" i="2"/>
  <c r="Q25" i="2"/>
  <c r="G25" i="2" s="1"/>
  <c r="F25" i="2"/>
  <c r="Q43" i="2"/>
  <c r="G43" i="2" s="1"/>
  <c r="F43" i="2"/>
  <c r="Q70" i="2"/>
  <c r="G70" i="2" s="1"/>
  <c r="F70" i="2"/>
  <c r="Q61" i="2"/>
  <c r="G61" i="2" s="1"/>
  <c r="F61" i="2"/>
  <c r="Q44" i="2"/>
  <c r="G44" i="2" s="1"/>
  <c r="F44" i="2"/>
  <c r="Q13" i="2"/>
  <c r="G13" i="2" s="1"/>
  <c r="F13" i="2"/>
  <c r="Q15" i="2"/>
  <c r="G15" i="2" s="1"/>
  <c r="F15" i="2"/>
  <c r="Q10" i="2"/>
  <c r="G10" i="2" s="1"/>
  <c r="F10" i="2"/>
  <c r="Q12" i="2"/>
  <c r="G12" i="2" s="1"/>
  <c r="F12" i="2"/>
  <c r="Q33" i="2"/>
  <c r="G33" i="2" s="1"/>
  <c r="F33" i="2"/>
  <c r="Q19" i="2"/>
  <c r="G19" i="2" s="1"/>
  <c r="F19" i="2"/>
  <c r="Q46" i="2"/>
  <c r="G46" i="2" s="1"/>
  <c r="F46" i="2"/>
  <c r="Q5" i="2"/>
  <c r="G5" i="2" s="1"/>
  <c r="F5" i="2"/>
  <c r="Q16" i="2"/>
  <c r="G16" i="2" s="1"/>
  <c r="F16" i="2"/>
  <c r="Q55" i="2"/>
  <c r="G55" i="2" s="1"/>
  <c r="F55" i="2"/>
  <c r="Q74" i="2"/>
  <c r="G74" i="2" s="1"/>
  <c r="F74" i="2"/>
  <c r="Q9" i="2"/>
  <c r="G9" i="2" s="1"/>
  <c r="F9" i="2"/>
  <c r="Q20" i="2"/>
  <c r="G20" i="2" s="1"/>
  <c r="F20" i="2"/>
  <c r="Q57" i="2"/>
  <c r="G57" i="2" s="1"/>
  <c r="F57" i="2"/>
  <c r="Q27" i="2"/>
  <c r="G27" i="2" s="1"/>
  <c r="F27" i="2"/>
  <c r="Q54" i="2"/>
  <c r="G54" i="2" s="1"/>
  <c r="F54" i="2"/>
  <c r="Q21" i="2"/>
  <c r="G21" i="2" s="1"/>
  <c r="F21" i="2"/>
  <c r="Q24" i="2"/>
  <c r="G24" i="2" s="1"/>
  <c r="F24" i="2"/>
  <c r="Q63" i="2"/>
  <c r="G63" i="2" s="1"/>
  <c r="F63" i="2"/>
  <c r="Q29" i="2"/>
  <c r="G29" i="2" s="1"/>
  <c r="F29" i="2"/>
  <c r="Q49" i="2"/>
  <c r="G49" i="2" s="1"/>
  <c r="F49" i="2"/>
  <c r="Q28" i="2"/>
  <c r="G28" i="2" s="1"/>
  <c r="F28" i="2"/>
  <c r="Q4" i="2"/>
  <c r="G4" i="2" s="1"/>
  <c r="J60" i="3"/>
  <c r="K60" i="3" s="1"/>
  <c r="V71" i="1" s="1"/>
  <c r="L60" i="3"/>
  <c r="G62" i="3"/>
  <c r="H61" i="3"/>
  <c r="I61" i="3" s="1"/>
  <c r="H13" i="3"/>
  <c r="I13" i="3" s="1"/>
  <c r="G14" i="3"/>
  <c r="L12" i="3"/>
  <c r="J12" i="3"/>
  <c r="K12" i="3" s="1"/>
  <c r="J61" i="3" l="1"/>
  <c r="K61" i="3" s="1"/>
  <c r="V72" i="1" s="1"/>
  <c r="L61" i="3"/>
  <c r="G63" i="3"/>
  <c r="H62" i="3"/>
  <c r="I62" i="3" s="1"/>
  <c r="H14" i="3"/>
  <c r="I14" i="3" s="1"/>
  <c r="G15" i="3"/>
  <c r="L13" i="3"/>
  <c r="J13" i="3"/>
  <c r="K13" i="3" s="1"/>
  <c r="G64" i="3" l="1"/>
  <c r="H63" i="3"/>
  <c r="I63" i="3" s="1"/>
  <c r="L62" i="3"/>
  <c r="J62" i="3"/>
  <c r="K62" i="3" s="1"/>
  <c r="V73" i="1" s="1"/>
  <c r="H15" i="3"/>
  <c r="I15" i="3" s="1"/>
  <c r="G16" i="3"/>
  <c r="L14" i="3"/>
  <c r="J14" i="3"/>
  <c r="K14" i="3" s="1"/>
  <c r="H64" i="3" l="1"/>
  <c r="I64" i="3" s="1"/>
  <c r="G65" i="3"/>
  <c r="J63" i="3"/>
  <c r="K63" i="3" s="1"/>
  <c r="V74" i="1" s="1"/>
  <c r="L63" i="3"/>
  <c r="H16" i="3"/>
  <c r="I16" i="3" s="1"/>
  <c r="G17" i="3"/>
  <c r="L15" i="3"/>
  <c r="J15" i="3"/>
  <c r="K15" i="3" s="1"/>
  <c r="G66" i="3" l="1"/>
  <c r="H65" i="3"/>
  <c r="I65" i="3" s="1"/>
  <c r="J64" i="3"/>
  <c r="K64" i="3" s="1"/>
  <c r="V75" i="1" s="1"/>
  <c r="L64" i="3"/>
  <c r="H17" i="3"/>
  <c r="I17" i="3" s="1"/>
  <c r="G18" i="3"/>
  <c r="L16" i="3"/>
  <c r="J16" i="3"/>
  <c r="K16" i="3" s="1"/>
  <c r="J65" i="3" l="1"/>
  <c r="K65" i="3" s="1"/>
  <c r="V76" i="1" s="1"/>
  <c r="L65" i="3"/>
  <c r="G67" i="3"/>
  <c r="H66" i="3"/>
  <c r="I66" i="3" s="1"/>
  <c r="L17" i="3"/>
  <c r="J17" i="3"/>
  <c r="K17" i="3" s="1"/>
  <c r="H18" i="3"/>
  <c r="I18" i="3" s="1"/>
  <c r="G19" i="3"/>
  <c r="G68" i="3" l="1"/>
  <c r="H67" i="3"/>
  <c r="I67" i="3" s="1"/>
  <c r="L66" i="3"/>
  <c r="J66" i="3"/>
  <c r="K66" i="3" s="1"/>
  <c r="V77" i="1" s="1"/>
  <c r="L18" i="3"/>
  <c r="J18" i="3"/>
  <c r="K18" i="3" s="1"/>
  <c r="H19" i="3"/>
  <c r="I19" i="3" s="1"/>
  <c r="G20" i="3"/>
  <c r="J67" i="3" l="1"/>
  <c r="K67" i="3" s="1"/>
  <c r="V78" i="1" s="1"/>
  <c r="L67" i="3"/>
  <c r="H68" i="3"/>
  <c r="I68" i="3" s="1"/>
  <c r="G69" i="3"/>
  <c r="H20" i="3"/>
  <c r="I20" i="3" s="1"/>
  <c r="G21" i="3"/>
  <c r="L19" i="3"/>
  <c r="J19" i="3"/>
  <c r="K19" i="3" s="1"/>
  <c r="G70" i="3" l="1"/>
  <c r="H69" i="3"/>
  <c r="I69" i="3" s="1"/>
  <c r="J68" i="3"/>
  <c r="K68" i="3" s="1"/>
  <c r="V79" i="1" s="1"/>
  <c r="L68" i="3"/>
  <c r="H21" i="3"/>
  <c r="I21" i="3" s="1"/>
  <c r="G22" i="3"/>
  <c r="L20" i="3"/>
  <c r="J20" i="3"/>
  <c r="K20" i="3" s="1"/>
  <c r="J69" i="3" l="1"/>
  <c r="K69" i="3" s="1"/>
  <c r="V80" i="1" s="1"/>
  <c r="L69" i="3"/>
  <c r="G71" i="3"/>
  <c r="H70" i="3"/>
  <c r="I70" i="3" s="1"/>
  <c r="H22" i="3"/>
  <c r="I22" i="3" s="1"/>
  <c r="G23" i="3"/>
  <c r="L21" i="3"/>
  <c r="J21" i="3"/>
  <c r="K21" i="3" s="1"/>
  <c r="L70" i="3" l="1"/>
  <c r="J70" i="3"/>
  <c r="K70" i="3" s="1"/>
  <c r="V81" i="1" s="1"/>
  <c r="G72" i="3"/>
  <c r="H71" i="3"/>
  <c r="I71" i="3" s="1"/>
  <c r="H23" i="3"/>
  <c r="I23" i="3" s="1"/>
  <c r="G24" i="3"/>
  <c r="L22" i="3"/>
  <c r="J22" i="3"/>
  <c r="K22" i="3" s="1"/>
  <c r="J71" i="3" l="1"/>
  <c r="K71" i="3" s="1"/>
  <c r="V82" i="1" s="1"/>
  <c r="L71" i="3"/>
  <c r="H72" i="3"/>
  <c r="I72" i="3" s="1"/>
  <c r="G73" i="3"/>
  <c r="H24" i="3"/>
  <c r="I24" i="3" s="1"/>
  <c r="G25" i="3"/>
  <c r="L23" i="3"/>
  <c r="J23" i="3"/>
  <c r="K23" i="3" s="1"/>
  <c r="G74" i="3" l="1"/>
  <c r="H73" i="3"/>
  <c r="I73" i="3" s="1"/>
  <c r="J72" i="3"/>
  <c r="K72" i="3" s="1"/>
  <c r="V83" i="1" s="1"/>
  <c r="L72" i="3"/>
  <c r="H25" i="3"/>
  <c r="I25" i="3" s="1"/>
  <c r="G26" i="3"/>
  <c r="L24" i="3"/>
  <c r="J24" i="3"/>
  <c r="K24" i="3" s="1"/>
  <c r="J73" i="3" l="1"/>
  <c r="K73" i="3" s="1"/>
  <c r="V84" i="1" s="1"/>
  <c r="L73" i="3"/>
  <c r="G75" i="3"/>
  <c r="H74" i="3"/>
  <c r="I74" i="3" s="1"/>
  <c r="H26" i="3"/>
  <c r="I26" i="3" s="1"/>
  <c r="G27" i="3"/>
  <c r="L25" i="3"/>
  <c r="J25" i="3"/>
  <c r="K25" i="3" s="1"/>
  <c r="L74" i="3" l="1"/>
  <c r="J74" i="3"/>
  <c r="K74" i="3" s="1"/>
  <c r="V85" i="1" s="1"/>
  <c r="G76" i="3"/>
  <c r="H75" i="3"/>
  <c r="I75" i="3" s="1"/>
  <c r="L26" i="3"/>
  <c r="J26" i="3"/>
  <c r="K26" i="3" s="1"/>
  <c r="H27" i="3"/>
  <c r="I27" i="3" s="1"/>
  <c r="G28" i="3"/>
  <c r="J75" i="3" l="1"/>
  <c r="K75" i="3" s="1"/>
  <c r="V86" i="1" s="1"/>
  <c r="L75" i="3"/>
  <c r="H76" i="3"/>
  <c r="I76" i="3" s="1"/>
  <c r="G77" i="3"/>
  <c r="L27" i="3"/>
  <c r="J27" i="3"/>
  <c r="K27" i="3" s="1"/>
  <c r="H28" i="3"/>
  <c r="I28" i="3" s="1"/>
  <c r="G29" i="3"/>
  <c r="J76" i="3" l="1"/>
  <c r="K76" i="3" s="1"/>
  <c r="V87" i="1" s="1"/>
  <c r="L76" i="3"/>
  <c r="G78" i="3"/>
  <c r="H77" i="3"/>
  <c r="I77" i="3" s="1"/>
  <c r="H29" i="3"/>
  <c r="I29" i="3" s="1"/>
  <c r="G30" i="3"/>
  <c r="L28" i="3"/>
  <c r="J28" i="3"/>
  <c r="K28" i="3" s="1"/>
  <c r="C12" i="1"/>
  <c r="I5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L18" i="1"/>
  <c r="M18" i="1"/>
  <c r="S18" i="1" s="1"/>
  <c r="K18" i="1"/>
  <c r="J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8" i="1"/>
  <c r="A19" i="1"/>
  <c r="D19" i="1" s="1"/>
  <c r="I19" i="1" s="1"/>
  <c r="J19" i="1" s="1"/>
  <c r="M19" i="1" l="1"/>
  <c r="T18" i="1"/>
  <c r="R18" i="1" s="1"/>
  <c r="Q18" i="1" s="1"/>
  <c r="P18" i="1" s="1"/>
  <c r="N18" i="1" s="1"/>
  <c r="E18" i="1" s="1"/>
  <c r="A20" i="1"/>
  <c r="K19" i="1"/>
  <c r="J77" i="3"/>
  <c r="K77" i="3" s="1"/>
  <c r="V88" i="1" s="1"/>
  <c r="L77" i="3"/>
  <c r="G79" i="3"/>
  <c r="H78" i="3"/>
  <c r="I78" i="3" s="1"/>
  <c r="H30" i="3"/>
  <c r="I30" i="3" s="1"/>
  <c r="G31" i="3"/>
  <c r="L29" i="3"/>
  <c r="J29" i="3"/>
  <c r="K29" i="3" s="1"/>
  <c r="O18" i="1"/>
  <c r="C18" i="1"/>
  <c r="T19" i="1" l="1"/>
  <c r="S19" i="1"/>
  <c r="A21" i="1"/>
  <c r="D20" i="1"/>
  <c r="I20" i="1" s="1"/>
  <c r="J20" i="1" s="1"/>
  <c r="K20" i="1"/>
  <c r="M20" i="1"/>
  <c r="G80" i="3"/>
  <c r="H79" i="3"/>
  <c r="I79" i="3" s="1"/>
  <c r="L78" i="3"/>
  <c r="J78" i="3"/>
  <c r="K78" i="3" s="1"/>
  <c r="V89" i="1" s="1"/>
  <c r="L30" i="3"/>
  <c r="J30" i="3"/>
  <c r="K30" i="3" s="1"/>
  <c r="H31" i="3"/>
  <c r="I31" i="3" s="1"/>
  <c r="G32" i="3"/>
  <c r="B18" i="1"/>
  <c r="L19" i="1"/>
  <c r="S20" i="1" l="1"/>
  <c r="T20" i="1"/>
  <c r="A22" i="1"/>
  <c r="D21" i="1"/>
  <c r="I21" i="1" s="1"/>
  <c r="J21" i="1" s="1"/>
  <c r="M21" i="1"/>
  <c r="K21" i="1"/>
  <c r="R19" i="1"/>
  <c r="Q19" i="1" s="1"/>
  <c r="P19" i="1" s="1"/>
  <c r="N19" i="1" s="1"/>
  <c r="E19" i="1" s="1"/>
  <c r="J79" i="3"/>
  <c r="K79" i="3" s="1"/>
  <c r="V90" i="1" s="1"/>
  <c r="L79" i="3"/>
  <c r="H80" i="3"/>
  <c r="I80" i="3" s="1"/>
  <c r="G81" i="3"/>
  <c r="H32" i="3"/>
  <c r="I32" i="3" s="1"/>
  <c r="G33" i="3"/>
  <c r="L31" i="3"/>
  <c r="J31" i="3"/>
  <c r="K31" i="3" s="1"/>
  <c r="O19" i="1"/>
  <c r="C19" i="1"/>
  <c r="F19" i="1"/>
  <c r="T21" i="1" l="1"/>
  <c r="S21" i="1"/>
  <c r="A23" i="1"/>
  <c r="D22" i="1"/>
  <c r="I22" i="1" s="1"/>
  <c r="J22" i="1" s="1"/>
  <c r="M22" i="1"/>
  <c r="K22" i="1"/>
  <c r="R20" i="1"/>
  <c r="Q20" i="1" s="1"/>
  <c r="P20" i="1" s="1"/>
  <c r="J80" i="3"/>
  <c r="K80" i="3" s="1"/>
  <c r="V91" i="1" s="1"/>
  <c r="L80" i="3"/>
  <c r="G82" i="3"/>
  <c r="H81" i="3"/>
  <c r="I81" i="3" s="1"/>
  <c r="H33" i="3"/>
  <c r="I33" i="3" s="1"/>
  <c r="G34" i="3"/>
  <c r="L32" i="3"/>
  <c r="J32" i="3"/>
  <c r="K32" i="3" s="1"/>
  <c r="L20" i="1"/>
  <c r="B19" i="1"/>
  <c r="S22" i="1" l="1"/>
  <c r="T22" i="1"/>
  <c r="A24" i="1"/>
  <c r="D23" i="1"/>
  <c r="I23" i="1" s="1"/>
  <c r="J23" i="1" s="1"/>
  <c r="M23" i="1"/>
  <c r="K23" i="1"/>
  <c r="R21" i="1"/>
  <c r="Q21" i="1" s="1"/>
  <c r="P21" i="1" s="1"/>
  <c r="O20" i="1"/>
  <c r="N20" i="1"/>
  <c r="E20" i="1" s="1"/>
  <c r="G83" i="3"/>
  <c r="H82" i="3"/>
  <c r="I82" i="3" s="1"/>
  <c r="J81" i="3"/>
  <c r="K81" i="3" s="1"/>
  <c r="V92" i="1" s="1"/>
  <c r="L81" i="3"/>
  <c r="H34" i="3"/>
  <c r="I34" i="3" s="1"/>
  <c r="G35" i="3"/>
  <c r="L33" i="3"/>
  <c r="J33" i="3"/>
  <c r="K33" i="3" s="1"/>
  <c r="F20" i="1"/>
  <c r="C20" i="1"/>
  <c r="R22" i="1" l="1"/>
  <c r="Q22" i="1" s="1"/>
  <c r="P22" i="1" s="1"/>
  <c r="T23" i="1"/>
  <c r="S23" i="1"/>
  <c r="R23" i="1" s="1"/>
  <c r="Q23" i="1" s="1"/>
  <c r="P23" i="1" s="1"/>
  <c r="A25" i="1"/>
  <c r="D24" i="1"/>
  <c r="I24" i="1" s="1"/>
  <c r="J24" i="1" s="1"/>
  <c r="K24" i="1"/>
  <c r="M24" i="1"/>
  <c r="L82" i="3"/>
  <c r="J82" i="3"/>
  <c r="K82" i="3" s="1"/>
  <c r="V93" i="1" s="1"/>
  <c r="G84" i="3"/>
  <c r="H83" i="3"/>
  <c r="I83" i="3" s="1"/>
  <c r="H35" i="3"/>
  <c r="I35" i="3" s="1"/>
  <c r="G36" i="3"/>
  <c r="L34" i="3"/>
  <c r="J34" i="3"/>
  <c r="K34" i="3" s="1"/>
  <c r="B20" i="1"/>
  <c r="L21" i="1"/>
  <c r="S24" i="1" l="1"/>
  <c r="T24" i="1"/>
  <c r="A26" i="1"/>
  <c r="D25" i="1"/>
  <c r="I25" i="1" s="1"/>
  <c r="J25" i="1" s="1"/>
  <c r="M25" i="1"/>
  <c r="K25" i="1"/>
  <c r="N21" i="1"/>
  <c r="E21" i="1" s="1"/>
  <c r="J83" i="3"/>
  <c r="K83" i="3" s="1"/>
  <c r="V94" i="1" s="1"/>
  <c r="L83" i="3"/>
  <c r="H84" i="3"/>
  <c r="I84" i="3" s="1"/>
  <c r="G85" i="3"/>
  <c r="H36" i="3"/>
  <c r="I36" i="3" s="1"/>
  <c r="G37" i="3"/>
  <c r="L35" i="3"/>
  <c r="J35" i="3"/>
  <c r="K35" i="3" s="1"/>
  <c r="O21" i="1"/>
  <c r="F21" i="1"/>
  <c r="C21" i="1"/>
  <c r="R24" i="1" l="1"/>
  <c r="Q24" i="1" s="1"/>
  <c r="P24" i="1" s="1"/>
  <c r="S25" i="1"/>
  <c r="T25" i="1"/>
  <c r="A27" i="1"/>
  <c r="D26" i="1"/>
  <c r="I26" i="1" s="1"/>
  <c r="J26" i="1" s="1"/>
  <c r="K26" i="1"/>
  <c r="M26" i="1"/>
  <c r="L22" i="1"/>
  <c r="O22" i="1" s="1"/>
  <c r="G86" i="3"/>
  <c r="H85" i="3"/>
  <c r="I85" i="3" s="1"/>
  <c r="J84" i="3"/>
  <c r="K84" i="3" s="1"/>
  <c r="V95" i="1" s="1"/>
  <c r="L84" i="3"/>
  <c r="L36" i="3"/>
  <c r="J36" i="3"/>
  <c r="K36" i="3" s="1"/>
  <c r="H37" i="3"/>
  <c r="I37" i="3" s="1"/>
  <c r="G38" i="3"/>
  <c r="B21" i="1"/>
  <c r="R25" i="1" l="1"/>
  <c r="Q25" i="1" s="1"/>
  <c r="P25" i="1" s="1"/>
  <c r="T26" i="1"/>
  <c r="S26" i="1"/>
  <c r="R26" i="1" s="1"/>
  <c r="Q26" i="1" s="1"/>
  <c r="P26" i="1" s="1"/>
  <c r="A28" i="1"/>
  <c r="D27" i="1"/>
  <c r="I27" i="1" s="1"/>
  <c r="J27" i="1" s="1"/>
  <c r="M27" i="1"/>
  <c r="K27" i="1"/>
  <c r="F22" i="1"/>
  <c r="C22" i="1"/>
  <c r="N22" i="1"/>
  <c r="E22" i="1" s="1"/>
  <c r="J85" i="3"/>
  <c r="K85" i="3" s="1"/>
  <c r="V96" i="1" s="1"/>
  <c r="L85" i="3"/>
  <c r="G87" i="3"/>
  <c r="H86" i="3"/>
  <c r="I86" i="3" s="1"/>
  <c r="L37" i="3"/>
  <c r="J37" i="3"/>
  <c r="K37" i="3" s="1"/>
  <c r="H38" i="3"/>
  <c r="I38" i="3" s="1"/>
  <c r="G39" i="3"/>
  <c r="T27" i="1" l="1"/>
  <c r="S27" i="1"/>
  <c r="B22" i="1"/>
  <c r="A29" i="1"/>
  <c r="D28" i="1"/>
  <c r="I28" i="1" s="1"/>
  <c r="J28" i="1" s="1"/>
  <c r="K28" i="1"/>
  <c r="M28" i="1"/>
  <c r="L23" i="1"/>
  <c r="C23" i="1" s="1"/>
  <c r="G88" i="3"/>
  <c r="H87" i="3"/>
  <c r="I87" i="3" s="1"/>
  <c r="L86" i="3"/>
  <c r="J86" i="3"/>
  <c r="K86" i="3" s="1"/>
  <c r="V97" i="1" s="1"/>
  <c r="L38" i="3"/>
  <c r="J38" i="3"/>
  <c r="K38" i="3" s="1"/>
  <c r="H39" i="3"/>
  <c r="I39" i="3" s="1"/>
  <c r="G40" i="3"/>
  <c r="F23" i="1" l="1"/>
  <c r="A30" i="1"/>
  <c r="D29" i="1"/>
  <c r="I29" i="1" s="1"/>
  <c r="J29" i="1" s="1"/>
  <c r="M29" i="1"/>
  <c r="K29" i="1"/>
  <c r="T28" i="1"/>
  <c r="S28" i="1"/>
  <c r="R27" i="1"/>
  <c r="Q27" i="1" s="1"/>
  <c r="P27" i="1" s="1"/>
  <c r="O23" i="1"/>
  <c r="N23" i="1"/>
  <c r="E23" i="1" s="1"/>
  <c r="H88" i="3"/>
  <c r="I88" i="3" s="1"/>
  <c r="G89" i="3"/>
  <c r="J87" i="3"/>
  <c r="K87" i="3" s="1"/>
  <c r="V98" i="1" s="1"/>
  <c r="L87" i="3"/>
  <c r="L39" i="3"/>
  <c r="J39" i="3"/>
  <c r="K39" i="3" s="1"/>
  <c r="H40" i="3"/>
  <c r="I40" i="3" s="1"/>
  <c r="G41" i="3"/>
  <c r="B23" i="1" l="1"/>
  <c r="R28" i="1"/>
  <c r="Q28" i="1" s="1"/>
  <c r="P28" i="1" s="1"/>
  <c r="T29" i="1"/>
  <c r="S29" i="1"/>
  <c r="R29" i="1" s="1"/>
  <c r="Q29" i="1" s="1"/>
  <c r="P29" i="1" s="1"/>
  <c r="A31" i="1"/>
  <c r="D30" i="1"/>
  <c r="I30" i="1" s="1"/>
  <c r="J30" i="1" s="1"/>
  <c r="M30" i="1"/>
  <c r="K30" i="1"/>
  <c r="L24" i="1"/>
  <c r="J88" i="3"/>
  <c r="K88" i="3" s="1"/>
  <c r="V99" i="1" s="1"/>
  <c r="L88" i="3"/>
  <c r="G90" i="3"/>
  <c r="H89" i="3"/>
  <c r="I89" i="3" s="1"/>
  <c r="L40" i="3"/>
  <c r="J40" i="3"/>
  <c r="K40" i="3" s="1"/>
  <c r="H41" i="3"/>
  <c r="I41" i="3" s="1"/>
  <c r="G42" i="3"/>
  <c r="T30" i="1" l="1"/>
  <c r="S30" i="1"/>
  <c r="A32" i="1"/>
  <c r="D31" i="1"/>
  <c r="I31" i="1" s="1"/>
  <c r="J31" i="1" s="1"/>
  <c r="M31" i="1"/>
  <c r="K31" i="1"/>
  <c r="N24" i="1"/>
  <c r="F24" i="1"/>
  <c r="C24" i="1"/>
  <c r="O24" i="1"/>
  <c r="J89" i="3"/>
  <c r="K89" i="3" s="1"/>
  <c r="V100" i="1" s="1"/>
  <c r="L89" i="3"/>
  <c r="G91" i="3"/>
  <c r="H90" i="3"/>
  <c r="I90" i="3" s="1"/>
  <c r="L41" i="3"/>
  <c r="J41" i="3"/>
  <c r="K41" i="3" s="1"/>
  <c r="H42" i="3"/>
  <c r="I42" i="3" s="1"/>
  <c r="G43" i="3"/>
  <c r="R30" i="1" l="1"/>
  <c r="Q30" i="1" s="1"/>
  <c r="P30" i="1" s="1"/>
  <c r="T31" i="1"/>
  <c r="S31" i="1"/>
  <c r="R31" i="1" s="1"/>
  <c r="Q31" i="1" s="1"/>
  <c r="P31" i="1" s="1"/>
  <c r="A33" i="1"/>
  <c r="D32" i="1"/>
  <c r="I32" i="1" s="1"/>
  <c r="J32" i="1" s="1"/>
  <c r="K32" i="1"/>
  <c r="M32" i="1"/>
  <c r="E24" i="1"/>
  <c r="B24" i="1" s="1"/>
  <c r="L25" i="1"/>
  <c r="G92" i="3"/>
  <c r="H91" i="3"/>
  <c r="I91" i="3" s="1"/>
  <c r="L90" i="3"/>
  <c r="J90" i="3"/>
  <c r="K90" i="3" s="1"/>
  <c r="V101" i="1" s="1"/>
  <c r="L42" i="3"/>
  <c r="J42" i="3"/>
  <c r="K42" i="3" s="1"/>
  <c r="H43" i="3"/>
  <c r="I43" i="3" s="1"/>
  <c r="G44" i="3"/>
  <c r="S32" i="1" l="1"/>
  <c r="T32" i="1"/>
  <c r="A34" i="1"/>
  <c r="D33" i="1"/>
  <c r="I33" i="1" s="1"/>
  <c r="J33" i="1" s="1"/>
  <c r="M33" i="1"/>
  <c r="K33" i="1"/>
  <c r="N25" i="1"/>
  <c r="C25" i="1"/>
  <c r="F25" i="1"/>
  <c r="O25" i="1"/>
  <c r="J91" i="3"/>
  <c r="K91" i="3" s="1"/>
  <c r="V102" i="1" s="1"/>
  <c r="L91" i="3"/>
  <c r="H92" i="3"/>
  <c r="I92" i="3" s="1"/>
  <c r="G93" i="3"/>
  <c r="J43" i="3"/>
  <c r="K43" i="3" s="1"/>
  <c r="L43" i="3"/>
  <c r="H44" i="3"/>
  <c r="I44" i="3" s="1"/>
  <c r="G45" i="3"/>
  <c r="A35" i="1" l="1"/>
  <c r="D34" i="1"/>
  <c r="I34" i="1" s="1"/>
  <c r="J34" i="1" s="1"/>
  <c r="K34" i="1"/>
  <c r="M34" i="1"/>
  <c r="S33" i="1"/>
  <c r="T33" i="1"/>
  <c r="R32" i="1"/>
  <c r="Q32" i="1" s="1"/>
  <c r="P32" i="1" s="1"/>
  <c r="L26" i="1"/>
  <c r="E25" i="1"/>
  <c r="B25" i="1" s="1"/>
  <c r="J92" i="3"/>
  <c r="K92" i="3" s="1"/>
  <c r="V103" i="1" s="1"/>
  <c r="L92" i="3"/>
  <c r="G94" i="3"/>
  <c r="H93" i="3"/>
  <c r="I93" i="3" s="1"/>
  <c r="J44" i="3"/>
  <c r="K44" i="3" s="1"/>
  <c r="L44" i="3"/>
  <c r="H45" i="3"/>
  <c r="I45" i="3" s="1"/>
  <c r="G46" i="3"/>
  <c r="R33" i="1" l="1"/>
  <c r="Q33" i="1" s="1"/>
  <c r="P33" i="1" s="1"/>
  <c r="T34" i="1"/>
  <c r="S34" i="1"/>
  <c r="R34" i="1" s="1"/>
  <c r="Q34" i="1" s="1"/>
  <c r="P34" i="1" s="1"/>
  <c r="D35" i="1"/>
  <c r="I35" i="1" s="1"/>
  <c r="J35" i="1" s="1"/>
  <c r="K35" i="1"/>
  <c r="M35" i="1"/>
  <c r="A36" i="1"/>
  <c r="N26" i="1"/>
  <c r="E26" i="1" s="1"/>
  <c r="C26" i="1"/>
  <c r="F26" i="1"/>
  <c r="O26" i="1"/>
  <c r="J93" i="3"/>
  <c r="K93" i="3" s="1"/>
  <c r="V104" i="1" s="1"/>
  <c r="L93" i="3"/>
  <c r="G95" i="3"/>
  <c r="H94" i="3"/>
  <c r="I94" i="3" s="1"/>
  <c r="L45" i="3"/>
  <c r="J45" i="3"/>
  <c r="K45" i="3" s="1"/>
  <c r="H46" i="3"/>
  <c r="I46" i="3" s="1"/>
  <c r="G47" i="3"/>
  <c r="D36" i="1" l="1"/>
  <c r="I36" i="1" s="1"/>
  <c r="J36" i="1" s="1"/>
  <c r="K36" i="1"/>
  <c r="A37" i="1"/>
  <c r="M36" i="1"/>
  <c r="T35" i="1"/>
  <c r="S35" i="1"/>
  <c r="L27" i="1"/>
  <c r="C27" i="1" s="1"/>
  <c r="B26" i="1"/>
  <c r="L94" i="3"/>
  <c r="J94" i="3"/>
  <c r="K94" i="3" s="1"/>
  <c r="V105" i="1" s="1"/>
  <c r="G96" i="3"/>
  <c r="H95" i="3"/>
  <c r="I95" i="3" s="1"/>
  <c r="H47" i="3"/>
  <c r="I47" i="3" s="1"/>
  <c r="G48" i="3"/>
  <c r="J46" i="3"/>
  <c r="K46" i="3" s="1"/>
  <c r="L46" i="3"/>
  <c r="F27" i="1" l="1"/>
  <c r="N27" i="1"/>
  <c r="E27" i="1" s="1"/>
  <c r="R35" i="1"/>
  <c r="Q35" i="1" s="1"/>
  <c r="P35" i="1" s="1"/>
  <c r="S36" i="1"/>
  <c r="T36" i="1"/>
  <c r="O27" i="1"/>
  <c r="L28" i="1" s="1"/>
  <c r="N28" i="1" s="1"/>
  <c r="E28" i="1" s="1"/>
  <c r="D37" i="1"/>
  <c r="I37" i="1" s="1"/>
  <c r="J37" i="1" s="1"/>
  <c r="A38" i="1"/>
  <c r="M37" i="1"/>
  <c r="K37" i="1"/>
  <c r="J95" i="3"/>
  <c r="K95" i="3" s="1"/>
  <c r="V106" i="1" s="1"/>
  <c r="L95" i="3"/>
  <c r="H96" i="3"/>
  <c r="I96" i="3" s="1"/>
  <c r="G97" i="3"/>
  <c r="H48" i="3"/>
  <c r="I48" i="3" s="1"/>
  <c r="G49" i="3"/>
  <c r="J47" i="3"/>
  <c r="K47" i="3" s="1"/>
  <c r="L47" i="3"/>
  <c r="B27" i="1" l="1"/>
  <c r="S37" i="1"/>
  <c r="T37" i="1"/>
  <c r="D38" i="1"/>
  <c r="I38" i="1" s="1"/>
  <c r="J38" i="1" s="1"/>
  <c r="K38" i="1"/>
  <c r="A39" i="1"/>
  <c r="M38" i="1"/>
  <c r="R36" i="1"/>
  <c r="Q36" i="1" s="1"/>
  <c r="P36" i="1" s="1"/>
  <c r="C28" i="1"/>
  <c r="O28" i="1"/>
  <c r="L29" i="1" s="1"/>
  <c r="N29" i="1" s="1"/>
  <c r="F28" i="1"/>
  <c r="J96" i="3"/>
  <c r="K96" i="3" s="1"/>
  <c r="V107" i="1" s="1"/>
  <c r="L96" i="3"/>
  <c r="G98" i="3"/>
  <c r="H97" i="3"/>
  <c r="I97" i="3" s="1"/>
  <c r="L48" i="3"/>
  <c r="J48" i="3"/>
  <c r="K48" i="3" s="1"/>
  <c r="H49" i="3"/>
  <c r="I49" i="3" s="1"/>
  <c r="G50" i="3"/>
  <c r="B28" i="1" l="1"/>
  <c r="D39" i="1"/>
  <c r="I39" i="1" s="1"/>
  <c r="J39" i="1" s="1"/>
  <c r="K39" i="1"/>
  <c r="M39" i="1"/>
  <c r="A40" i="1"/>
  <c r="S38" i="1"/>
  <c r="T38" i="1"/>
  <c r="R37" i="1"/>
  <c r="Q37" i="1" s="1"/>
  <c r="P37" i="1" s="1"/>
  <c r="F29" i="1"/>
  <c r="C29" i="1"/>
  <c r="O29" i="1"/>
  <c r="L30" i="1" s="1"/>
  <c r="E29" i="1"/>
  <c r="J97" i="3"/>
  <c r="K97" i="3" s="1"/>
  <c r="V108" i="1" s="1"/>
  <c r="L97" i="3"/>
  <c r="G99" i="3"/>
  <c r="H98" i="3"/>
  <c r="I98" i="3" s="1"/>
  <c r="J49" i="3"/>
  <c r="K49" i="3" s="1"/>
  <c r="L49" i="3"/>
  <c r="H50" i="3"/>
  <c r="I50" i="3" s="1"/>
  <c r="G51" i="3"/>
  <c r="R38" i="1" l="1"/>
  <c r="Q38" i="1" s="1"/>
  <c r="P38" i="1" s="1"/>
  <c r="D40" i="1"/>
  <c r="I40" i="1" s="1"/>
  <c r="J40" i="1" s="1"/>
  <c r="K40" i="1"/>
  <c r="M40" i="1"/>
  <c r="A41" i="1"/>
  <c r="S39" i="1"/>
  <c r="T39" i="1"/>
  <c r="B29" i="1"/>
  <c r="O30" i="1"/>
  <c r="F30" i="1"/>
  <c r="N30" i="1"/>
  <c r="C30" i="1"/>
  <c r="L98" i="3"/>
  <c r="J98" i="3"/>
  <c r="K98" i="3" s="1"/>
  <c r="V109" i="1" s="1"/>
  <c r="G100" i="3"/>
  <c r="H99" i="3"/>
  <c r="I99" i="3" s="1"/>
  <c r="J50" i="3"/>
  <c r="K50" i="3" s="1"/>
  <c r="L50" i="3"/>
  <c r="H51" i="3"/>
  <c r="I51" i="3" s="1"/>
  <c r="G52" i="3"/>
  <c r="R39" i="1" l="1"/>
  <c r="Q39" i="1" s="1"/>
  <c r="P39" i="1" s="1"/>
  <c r="D41" i="1"/>
  <c r="I41" i="1" s="1"/>
  <c r="J41" i="1" s="1"/>
  <c r="A42" i="1"/>
  <c r="K41" i="1"/>
  <c r="M41" i="1"/>
  <c r="T40" i="1"/>
  <c r="S40" i="1"/>
  <c r="R40" i="1" s="1"/>
  <c r="Q40" i="1" s="1"/>
  <c r="P40" i="1" s="1"/>
  <c r="E30" i="1"/>
  <c r="B30" i="1" s="1"/>
  <c r="L31" i="1"/>
  <c r="J99" i="3"/>
  <c r="K99" i="3" s="1"/>
  <c r="V110" i="1" s="1"/>
  <c r="L99" i="3"/>
  <c r="H100" i="3"/>
  <c r="I100" i="3" s="1"/>
  <c r="G101" i="3"/>
  <c r="L51" i="3"/>
  <c r="J51" i="3"/>
  <c r="K51" i="3" s="1"/>
  <c r="H52" i="3"/>
  <c r="I52" i="3" s="1"/>
  <c r="G53" i="3"/>
  <c r="S41" i="1" l="1"/>
  <c r="T41" i="1"/>
  <c r="D42" i="1"/>
  <c r="I42" i="1" s="1"/>
  <c r="J42" i="1" s="1"/>
  <c r="M42" i="1"/>
  <c r="A43" i="1"/>
  <c r="K42" i="1"/>
  <c r="N31" i="1"/>
  <c r="E31" i="1" s="1"/>
  <c r="F31" i="1"/>
  <c r="C31" i="1"/>
  <c r="O31" i="1"/>
  <c r="J100" i="3"/>
  <c r="K100" i="3" s="1"/>
  <c r="V111" i="1" s="1"/>
  <c r="L100" i="3"/>
  <c r="G102" i="3"/>
  <c r="H101" i="3"/>
  <c r="I101" i="3" s="1"/>
  <c r="H53" i="3"/>
  <c r="I53" i="3" s="1"/>
  <c r="G54" i="3"/>
  <c r="J52" i="3"/>
  <c r="K52" i="3" s="1"/>
  <c r="L52" i="3"/>
  <c r="R41" i="1" l="1"/>
  <c r="Q41" i="1" s="1"/>
  <c r="P41" i="1" s="1"/>
  <c r="T42" i="1"/>
  <c r="S42" i="1"/>
  <c r="R42" i="1" s="1"/>
  <c r="Q42" i="1" s="1"/>
  <c r="P42" i="1" s="1"/>
  <c r="D43" i="1"/>
  <c r="I43" i="1" s="1"/>
  <c r="J43" i="1" s="1"/>
  <c r="A44" i="1"/>
  <c r="M43" i="1"/>
  <c r="K43" i="1"/>
  <c r="L32" i="1"/>
  <c r="C32" i="1" s="1"/>
  <c r="B31" i="1"/>
  <c r="J101" i="3"/>
  <c r="K101" i="3" s="1"/>
  <c r="V112" i="1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N32" i="1" l="1"/>
  <c r="E32" i="1" s="1"/>
  <c r="F32" i="1"/>
  <c r="S43" i="1"/>
  <c r="T43" i="1"/>
  <c r="D44" i="1"/>
  <c r="I44" i="1" s="1"/>
  <c r="J44" i="1" s="1"/>
  <c r="A45" i="1"/>
  <c r="K44" i="1"/>
  <c r="M44" i="1"/>
  <c r="O32" i="1"/>
  <c r="L33" i="1" s="1"/>
  <c r="O33" i="1" s="1"/>
  <c r="L102" i="3"/>
  <c r="J102" i="3"/>
  <c r="K102" i="3" s="1"/>
  <c r="V113" i="1" s="1"/>
  <c r="G104" i="3"/>
  <c r="H103" i="3"/>
  <c r="I103" i="3" s="1"/>
  <c r="J55" i="3"/>
  <c r="K55" i="3" s="1"/>
  <c r="L55" i="3"/>
  <c r="J54" i="3"/>
  <c r="K54" i="3" s="1"/>
  <c r="L54" i="3"/>
  <c r="B32" i="1" l="1"/>
  <c r="C33" i="1"/>
  <c r="N33" i="1"/>
  <c r="E33" i="1" s="1"/>
  <c r="R43" i="1"/>
  <c r="Q43" i="1" s="1"/>
  <c r="P43" i="1" s="1"/>
  <c r="S44" i="1"/>
  <c r="T44" i="1"/>
  <c r="L34" i="1"/>
  <c r="N34" i="1" s="1"/>
  <c r="E34" i="1" s="1"/>
  <c r="F33" i="1"/>
  <c r="D45" i="1"/>
  <c r="I45" i="1" s="1"/>
  <c r="J45" i="1" s="1"/>
  <c r="M45" i="1"/>
  <c r="K45" i="1"/>
  <c r="A46" i="1"/>
  <c r="J103" i="3"/>
  <c r="K103" i="3" s="1"/>
  <c r="V114" i="1" s="1"/>
  <c r="L103" i="3"/>
  <c r="H104" i="3"/>
  <c r="I104" i="3" s="1"/>
  <c r="G105" i="3"/>
  <c r="B33" i="1" l="1"/>
  <c r="S45" i="1"/>
  <c r="T45" i="1"/>
  <c r="C34" i="1"/>
  <c r="F34" i="1"/>
  <c r="O34" i="1"/>
  <c r="L35" i="1" s="1"/>
  <c r="R44" i="1"/>
  <c r="Q44" i="1" s="1"/>
  <c r="P44" i="1" s="1"/>
  <c r="D46" i="1"/>
  <c r="I46" i="1" s="1"/>
  <c r="J46" i="1" s="1"/>
  <c r="M46" i="1"/>
  <c r="A47" i="1"/>
  <c r="K46" i="1"/>
  <c r="G106" i="3"/>
  <c r="H105" i="3"/>
  <c r="I105" i="3" s="1"/>
  <c r="J104" i="3"/>
  <c r="K104" i="3" s="1"/>
  <c r="V115" i="1" s="1"/>
  <c r="L104" i="3"/>
  <c r="R45" i="1" l="1"/>
  <c r="Q45" i="1" s="1"/>
  <c r="P45" i="1" s="1"/>
  <c r="O35" i="1"/>
  <c r="N35" i="1"/>
  <c r="E35" i="1" s="1"/>
  <c r="F35" i="1"/>
  <c r="C35" i="1"/>
  <c r="B34" i="1"/>
  <c r="D47" i="1"/>
  <c r="I47" i="1" s="1"/>
  <c r="J47" i="1" s="1"/>
  <c r="A48" i="1"/>
  <c r="K47" i="1"/>
  <c r="M47" i="1"/>
  <c r="T46" i="1"/>
  <c r="S46" i="1"/>
  <c r="R46" i="1" s="1"/>
  <c r="Q46" i="1" s="1"/>
  <c r="P46" i="1" s="1"/>
  <c r="J105" i="3"/>
  <c r="K105" i="3" s="1"/>
  <c r="V116" i="1" s="1"/>
  <c r="L105" i="3"/>
  <c r="G107" i="3"/>
  <c r="H106" i="3"/>
  <c r="I106" i="3" s="1"/>
  <c r="B35" i="1" l="1"/>
  <c r="L36" i="1"/>
  <c r="N36" i="1" s="1"/>
  <c r="E36" i="1" s="1"/>
  <c r="D48" i="1"/>
  <c r="I48" i="1" s="1"/>
  <c r="J48" i="1" s="1"/>
  <c r="M48" i="1"/>
  <c r="A49" i="1"/>
  <c r="K48" i="1"/>
  <c r="S47" i="1"/>
  <c r="T47" i="1"/>
  <c r="L106" i="3"/>
  <c r="J106" i="3"/>
  <c r="K106" i="3" s="1"/>
  <c r="V117" i="1" s="1"/>
  <c r="G108" i="3"/>
  <c r="H107" i="3"/>
  <c r="I107" i="3" s="1"/>
  <c r="O36" i="1" l="1"/>
  <c r="L37" i="1" s="1"/>
  <c r="F37" i="1" s="1"/>
  <c r="C36" i="1"/>
  <c r="F36" i="1"/>
  <c r="B36" i="1"/>
  <c r="D49" i="1"/>
  <c r="I49" i="1" s="1"/>
  <c r="J49" i="1" s="1"/>
  <c r="A50" i="1"/>
  <c r="K49" i="1"/>
  <c r="M49" i="1"/>
  <c r="T48" i="1"/>
  <c r="S48" i="1"/>
  <c r="R48" i="1" s="1"/>
  <c r="Q48" i="1" s="1"/>
  <c r="P48" i="1" s="1"/>
  <c r="R47" i="1"/>
  <c r="Q47" i="1" s="1"/>
  <c r="P47" i="1" s="1"/>
  <c r="H108" i="3"/>
  <c r="I108" i="3" s="1"/>
  <c r="G109" i="3"/>
  <c r="J107" i="3"/>
  <c r="K107" i="3" s="1"/>
  <c r="V118" i="1" s="1"/>
  <c r="L107" i="3"/>
  <c r="N37" i="1" l="1"/>
  <c r="E37" i="1" s="1"/>
  <c r="O37" i="1"/>
  <c r="C37" i="1"/>
  <c r="S49" i="1"/>
  <c r="T49" i="1"/>
  <c r="D50" i="1"/>
  <c r="I50" i="1" s="1"/>
  <c r="J50" i="1" s="1"/>
  <c r="M50" i="1"/>
  <c r="A51" i="1"/>
  <c r="K50" i="1"/>
  <c r="B37" i="1"/>
  <c r="G110" i="3"/>
  <c r="H109" i="3"/>
  <c r="I109" i="3" s="1"/>
  <c r="J108" i="3"/>
  <c r="K108" i="3" s="1"/>
  <c r="V119" i="1" s="1"/>
  <c r="L108" i="3"/>
  <c r="L38" i="1" l="1"/>
  <c r="F38" i="1" s="1"/>
  <c r="D51" i="1"/>
  <c r="I51" i="1" s="1"/>
  <c r="J51" i="1" s="1"/>
  <c r="K51" i="1"/>
  <c r="M51" i="1"/>
  <c r="A52" i="1"/>
  <c r="S50" i="1"/>
  <c r="T50" i="1"/>
  <c r="R49" i="1"/>
  <c r="Q49" i="1" s="1"/>
  <c r="P49" i="1" s="1"/>
  <c r="O38" i="1"/>
  <c r="N38" i="1"/>
  <c r="E38" i="1" s="1"/>
  <c r="C38" i="1"/>
  <c r="J109" i="3"/>
  <c r="K109" i="3" s="1"/>
  <c r="V120" i="1" s="1"/>
  <c r="L109" i="3"/>
  <c r="G111" i="3"/>
  <c r="H110" i="3"/>
  <c r="I110" i="3" s="1"/>
  <c r="R50" i="1" l="1"/>
  <c r="Q50" i="1" s="1"/>
  <c r="P50" i="1" s="1"/>
  <c r="D52" i="1"/>
  <c r="I52" i="1" s="1"/>
  <c r="J52" i="1" s="1"/>
  <c r="A53" i="1"/>
  <c r="M52" i="1"/>
  <c r="K52" i="1"/>
  <c r="S51" i="1"/>
  <c r="T51" i="1"/>
  <c r="B38" i="1"/>
  <c r="L39" i="1"/>
  <c r="G112" i="3"/>
  <c r="H111" i="3"/>
  <c r="I111" i="3" s="1"/>
  <c r="L110" i="3"/>
  <c r="J110" i="3"/>
  <c r="K110" i="3" s="1"/>
  <c r="V121" i="1" s="1"/>
  <c r="R51" i="1" l="1"/>
  <c r="Q51" i="1" s="1"/>
  <c r="P51" i="1" s="1"/>
  <c r="S52" i="1"/>
  <c r="T52" i="1"/>
  <c r="D53" i="1"/>
  <c r="I53" i="1" s="1"/>
  <c r="J53" i="1" s="1"/>
  <c r="M53" i="1"/>
  <c r="A54" i="1"/>
  <c r="K53" i="1"/>
  <c r="N39" i="1"/>
  <c r="F39" i="1"/>
  <c r="O39" i="1"/>
  <c r="C39" i="1"/>
  <c r="J111" i="3"/>
  <c r="K111" i="3" s="1"/>
  <c r="V122" i="1" s="1"/>
  <c r="L111" i="3"/>
  <c r="H112" i="3"/>
  <c r="I112" i="3" s="1"/>
  <c r="G113" i="3"/>
  <c r="S53" i="1" l="1"/>
  <c r="T53" i="1"/>
  <c r="D54" i="1"/>
  <c r="I54" i="1" s="1"/>
  <c r="J54" i="1" s="1"/>
  <c r="K54" i="1"/>
  <c r="A55" i="1"/>
  <c r="M54" i="1"/>
  <c r="R52" i="1"/>
  <c r="Q52" i="1" s="1"/>
  <c r="P52" i="1" s="1"/>
  <c r="E39" i="1"/>
  <c r="B39" i="1" s="1"/>
  <c r="L40" i="1"/>
  <c r="J112" i="3"/>
  <c r="K112" i="3" s="1"/>
  <c r="V123" i="1" s="1"/>
  <c r="L112" i="3"/>
  <c r="G114" i="3"/>
  <c r="H113" i="3"/>
  <c r="I113" i="3" s="1"/>
  <c r="S54" i="1" l="1"/>
  <c r="T54" i="1"/>
  <c r="D55" i="1"/>
  <c r="I55" i="1" s="1"/>
  <c r="J55" i="1" s="1"/>
  <c r="K55" i="1"/>
  <c r="A56" i="1"/>
  <c r="M55" i="1"/>
  <c r="R53" i="1"/>
  <c r="Q53" i="1" s="1"/>
  <c r="P53" i="1" s="1"/>
  <c r="N40" i="1"/>
  <c r="O40" i="1"/>
  <c r="C40" i="1"/>
  <c r="F40" i="1"/>
  <c r="G115" i="3"/>
  <c r="H114" i="3"/>
  <c r="I114" i="3" s="1"/>
  <c r="J113" i="3"/>
  <c r="K113" i="3" s="1"/>
  <c r="V124" i="1" s="1"/>
  <c r="L113" i="3"/>
  <c r="S55" i="1" l="1"/>
  <c r="R55" i="1" s="1"/>
  <c r="Q55" i="1" s="1"/>
  <c r="P55" i="1" s="1"/>
  <c r="T55" i="1"/>
  <c r="D56" i="1"/>
  <c r="I56" i="1" s="1"/>
  <c r="J56" i="1" s="1"/>
  <c r="K56" i="1"/>
  <c r="M56" i="1"/>
  <c r="A57" i="1"/>
  <c r="R54" i="1"/>
  <c r="Q54" i="1" s="1"/>
  <c r="P54" i="1" s="1"/>
  <c r="E40" i="1"/>
  <c r="B40" i="1" s="1"/>
  <c r="L41" i="1"/>
  <c r="L114" i="3"/>
  <c r="J114" i="3"/>
  <c r="K114" i="3" s="1"/>
  <c r="V125" i="1" s="1"/>
  <c r="G116" i="3"/>
  <c r="H115" i="3"/>
  <c r="I115" i="3" s="1"/>
  <c r="D57" i="1" l="1"/>
  <c r="I57" i="1" s="1"/>
  <c r="J57" i="1" s="1"/>
  <c r="M57" i="1"/>
  <c r="K57" i="1"/>
  <c r="A58" i="1"/>
  <c r="S56" i="1"/>
  <c r="T56" i="1"/>
  <c r="C41" i="1"/>
  <c r="O41" i="1"/>
  <c r="F41" i="1"/>
  <c r="N41" i="1"/>
  <c r="E41" i="1" s="1"/>
  <c r="J115" i="3"/>
  <c r="K115" i="3" s="1"/>
  <c r="V126" i="1" s="1"/>
  <c r="L115" i="3"/>
  <c r="H116" i="3"/>
  <c r="I116" i="3" s="1"/>
  <c r="G117" i="3"/>
  <c r="R56" i="1" l="1"/>
  <c r="Q56" i="1" s="1"/>
  <c r="P56" i="1" s="1"/>
  <c r="D58" i="1"/>
  <c r="I58" i="1" s="1"/>
  <c r="J58" i="1" s="1"/>
  <c r="M58" i="1"/>
  <c r="A59" i="1"/>
  <c r="K58" i="1"/>
  <c r="T57" i="1"/>
  <c r="S57" i="1"/>
  <c r="L42" i="1"/>
  <c r="B41" i="1"/>
  <c r="G118" i="3"/>
  <c r="H117" i="3"/>
  <c r="I117" i="3" s="1"/>
  <c r="J116" i="3"/>
  <c r="K116" i="3" s="1"/>
  <c r="V127" i="1" s="1"/>
  <c r="L116" i="3"/>
  <c r="R57" i="1" l="1"/>
  <c r="Q57" i="1" s="1"/>
  <c r="P57" i="1" s="1"/>
  <c r="D59" i="1"/>
  <c r="I59" i="1" s="1"/>
  <c r="J59" i="1" s="1"/>
  <c r="A60" i="1"/>
  <c r="M59" i="1"/>
  <c r="K59" i="1"/>
  <c r="T58" i="1"/>
  <c r="S58" i="1"/>
  <c r="R58" i="1" s="1"/>
  <c r="Q58" i="1" s="1"/>
  <c r="P58" i="1" s="1"/>
  <c r="F42" i="1"/>
  <c r="C42" i="1"/>
  <c r="O42" i="1"/>
  <c r="N42" i="1"/>
  <c r="E42" i="1" s="1"/>
  <c r="J117" i="3"/>
  <c r="K117" i="3" s="1"/>
  <c r="V128" i="1" s="1"/>
  <c r="L117" i="3"/>
  <c r="G119" i="3"/>
  <c r="H118" i="3"/>
  <c r="I118" i="3" s="1"/>
  <c r="S59" i="1" l="1"/>
  <c r="T59" i="1"/>
  <c r="D60" i="1"/>
  <c r="I60" i="1" s="1"/>
  <c r="J60" i="1" s="1"/>
  <c r="A61" i="1"/>
  <c r="M60" i="1"/>
  <c r="K60" i="1"/>
  <c r="L43" i="1"/>
  <c r="C43" i="1" s="1"/>
  <c r="B42" i="1"/>
  <c r="G120" i="3"/>
  <c r="H119" i="3"/>
  <c r="I119" i="3" s="1"/>
  <c r="L118" i="3"/>
  <c r="J118" i="3"/>
  <c r="K118" i="3" s="1"/>
  <c r="V129" i="1" s="1"/>
  <c r="R59" i="1" l="1"/>
  <c r="Q59" i="1" s="1"/>
  <c r="P59" i="1" s="1"/>
  <c r="T60" i="1"/>
  <c r="S60" i="1"/>
  <c r="R60" i="1" s="1"/>
  <c r="Q60" i="1" s="1"/>
  <c r="P60" i="1" s="1"/>
  <c r="O43" i="1"/>
  <c r="N43" i="1"/>
  <c r="E43" i="1" s="1"/>
  <c r="D61" i="1"/>
  <c r="I61" i="1" s="1"/>
  <c r="J61" i="1" s="1"/>
  <c r="K61" i="1"/>
  <c r="A62" i="1"/>
  <c r="M61" i="1"/>
  <c r="F43" i="1"/>
  <c r="J119" i="3"/>
  <c r="K119" i="3" s="1"/>
  <c r="V130" i="1" s="1"/>
  <c r="L119" i="3"/>
  <c r="H120" i="3"/>
  <c r="I120" i="3" s="1"/>
  <c r="G121" i="3"/>
  <c r="B43" i="1" l="1"/>
  <c r="L44" i="1"/>
  <c r="C44" i="1" s="1"/>
  <c r="D62" i="1"/>
  <c r="I62" i="1" s="1"/>
  <c r="J62" i="1" s="1"/>
  <c r="K62" i="1"/>
  <c r="A63" i="1"/>
  <c r="M62" i="1"/>
  <c r="S61" i="1"/>
  <c r="T61" i="1"/>
  <c r="N44" i="1"/>
  <c r="E44" i="1" s="1"/>
  <c r="J120" i="3"/>
  <c r="K120" i="3" s="1"/>
  <c r="V131" i="1" s="1"/>
  <c r="L120" i="3"/>
  <c r="G122" i="3"/>
  <c r="H121" i="3"/>
  <c r="I121" i="3" s="1"/>
  <c r="F44" i="1" l="1"/>
  <c r="B44" i="1" s="1"/>
  <c r="O44" i="1"/>
  <c r="T62" i="1"/>
  <c r="S62" i="1"/>
  <c r="D63" i="1"/>
  <c r="I63" i="1" s="1"/>
  <c r="J63" i="1" s="1"/>
  <c r="A64" i="1"/>
  <c r="M63" i="1"/>
  <c r="K63" i="1"/>
  <c r="R61" i="1"/>
  <c r="Q61" i="1" s="1"/>
  <c r="P61" i="1" s="1"/>
  <c r="L45" i="1"/>
  <c r="C45" i="1" s="1"/>
  <c r="J121" i="3"/>
  <c r="K121" i="3" s="1"/>
  <c r="V132" i="1" s="1"/>
  <c r="L121" i="3"/>
  <c r="G123" i="3"/>
  <c r="H122" i="3"/>
  <c r="I122" i="3" s="1"/>
  <c r="F45" i="1" l="1"/>
  <c r="N45" i="1"/>
  <c r="E45" i="1" s="1"/>
  <c r="O45" i="1"/>
  <c r="L46" i="1" s="1"/>
  <c r="N46" i="1" s="1"/>
  <c r="E46" i="1" s="1"/>
  <c r="R62" i="1"/>
  <c r="Q62" i="1" s="1"/>
  <c r="P62" i="1" s="1"/>
  <c r="T63" i="1"/>
  <c r="S63" i="1"/>
  <c r="D64" i="1"/>
  <c r="I64" i="1" s="1"/>
  <c r="J64" i="1" s="1"/>
  <c r="K64" i="1"/>
  <c r="A65" i="1"/>
  <c r="M64" i="1"/>
  <c r="L122" i="3"/>
  <c r="J122" i="3"/>
  <c r="K122" i="3" s="1"/>
  <c r="V133" i="1" s="1"/>
  <c r="G124" i="3"/>
  <c r="H123" i="3"/>
  <c r="I123" i="3" s="1"/>
  <c r="B45" i="1" l="1"/>
  <c r="D65" i="1"/>
  <c r="I65" i="1" s="1"/>
  <c r="J65" i="1" s="1"/>
  <c r="K65" i="1"/>
  <c r="M65" i="1"/>
  <c r="A66" i="1"/>
  <c r="R63" i="1"/>
  <c r="Q63" i="1" s="1"/>
  <c r="P63" i="1" s="1"/>
  <c r="T64" i="1"/>
  <c r="S64" i="1"/>
  <c r="R64" i="1" s="1"/>
  <c r="Q64" i="1" s="1"/>
  <c r="P64" i="1" s="1"/>
  <c r="O46" i="1"/>
  <c r="L47" i="1" s="1"/>
  <c r="C46" i="1"/>
  <c r="F46" i="1"/>
  <c r="J123" i="3"/>
  <c r="K123" i="3" s="1"/>
  <c r="V134" i="1" s="1"/>
  <c r="L123" i="3"/>
  <c r="H124" i="3"/>
  <c r="I124" i="3" s="1"/>
  <c r="G125" i="3"/>
  <c r="B46" i="1" l="1"/>
  <c r="D66" i="1"/>
  <c r="I66" i="1" s="1"/>
  <c r="J66" i="1" s="1"/>
  <c r="K66" i="1"/>
  <c r="M66" i="1"/>
  <c r="A67" i="1"/>
  <c r="S65" i="1"/>
  <c r="T65" i="1"/>
  <c r="N47" i="1"/>
  <c r="E47" i="1" s="1"/>
  <c r="O47" i="1"/>
  <c r="C47" i="1"/>
  <c r="F47" i="1"/>
  <c r="G126" i="3"/>
  <c r="H125" i="3"/>
  <c r="I125" i="3" s="1"/>
  <c r="J124" i="3"/>
  <c r="K124" i="3" s="1"/>
  <c r="V135" i="1" s="1"/>
  <c r="L124" i="3"/>
  <c r="S66" i="1" l="1"/>
  <c r="T66" i="1"/>
  <c r="R65" i="1"/>
  <c r="Q65" i="1" s="1"/>
  <c r="P65" i="1" s="1"/>
  <c r="D67" i="1"/>
  <c r="I67" i="1" s="1"/>
  <c r="J67" i="1" s="1"/>
  <c r="M67" i="1"/>
  <c r="K67" i="1"/>
  <c r="A68" i="1"/>
  <c r="L48" i="1"/>
  <c r="N48" i="1" s="1"/>
  <c r="B47" i="1"/>
  <c r="G127" i="3"/>
  <c r="H126" i="3"/>
  <c r="I126" i="3" s="1"/>
  <c r="J125" i="3"/>
  <c r="K125" i="3" s="1"/>
  <c r="V136" i="1" s="1"/>
  <c r="L125" i="3"/>
  <c r="D68" i="1" l="1"/>
  <c r="I68" i="1" s="1"/>
  <c r="J68" i="1" s="1"/>
  <c r="K68" i="1"/>
  <c r="A69" i="1"/>
  <c r="M68" i="1"/>
  <c r="T67" i="1"/>
  <c r="S67" i="1"/>
  <c r="R67" i="1" s="1"/>
  <c r="Q67" i="1" s="1"/>
  <c r="P67" i="1" s="1"/>
  <c r="R66" i="1"/>
  <c r="Q66" i="1" s="1"/>
  <c r="P66" i="1" s="1"/>
  <c r="O48" i="1"/>
  <c r="L49" i="1" s="1"/>
  <c r="N49" i="1" s="1"/>
  <c r="E49" i="1" s="1"/>
  <c r="F48" i="1"/>
  <c r="C48" i="1"/>
  <c r="E48" i="1"/>
  <c r="L126" i="3"/>
  <c r="J126" i="3"/>
  <c r="K126" i="3" s="1"/>
  <c r="V137" i="1" s="1"/>
  <c r="G128" i="3"/>
  <c r="H127" i="3"/>
  <c r="I127" i="3" s="1"/>
  <c r="B48" i="1" l="1"/>
  <c r="S68" i="1"/>
  <c r="T68" i="1"/>
  <c r="D69" i="1"/>
  <c r="I69" i="1" s="1"/>
  <c r="J69" i="1" s="1"/>
  <c r="M69" i="1"/>
  <c r="K69" i="1"/>
  <c r="A70" i="1"/>
  <c r="F49" i="1"/>
  <c r="O49" i="1"/>
  <c r="L50" i="1" s="1"/>
  <c r="N50" i="1" s="1"/>
  <c r="E50" i="1" s="1"/>
  <c r="C49" i="1"/>
  <c r="J127" i="3"/>
  <c r="K127" i="3" s="1"/>
  <c r="V138" i="1" s="1"/>
  <c r="L127" i="3"/>
  <c r="H128" i="3"/>
  <c r="I128" i="3" s="1"/>
  <c r="G129" i="3"/>
  <c r="S69" i="1" l="1"/>
  <c r="T69" i="1"/>
  <c r="D70" i="1"/>
  <c r="I70" i="1" s="1"/>
  <c r="J70" i="1" s="1"/>
  <c r="M70" i="1"/>
  <c r="A71" i="1"/>
  <c r="K70" i="1"/>
  <c r="B49" i="1"/>
  <c r="R68" i="1"/>
  <c r="Q68" i="1" s="1"/>
  <c r="P68" i="1" s="1"/>
  <c r="O50" i="1"/>
  <c r="L51" i="1" s="1"/>
  <c r="C50" i="1"/>
  <c r="F50" i="1"/>
  <c r="J128" i="3"/>
  <c r="K128" i="3" s="1"/>
  <c r="V139" i="1" s="1"/>
  <c r="L128" i="3"/>
  <c r="G130" i="3"/>
  <c r="H129" i="3"/>
  <c r="I129" i="3" s="1"/>
  <c r="S70" i="1" l="1"/>
  <c r="T70" i="1"/>
  <c r="D71" i="1"/>
  <c r="I71" i="1" s="1"/>
  <c r="J71" i="1" s="1"/>
  <c r="A72" i="1"/>
  <c r="M71" i="1"/>
  <c r="K71" i="1"/>
  <c r="R69" i="1"/>
  <c r="Q69" i="1" s="1"/>
  <c r="P69" i="1" s="1"/>
  <c r="B50" i="1"/>
  <c r="C51" i="1"/>
  <c r="N51" i="1"/>
  <c r="E51" i="1" s="1"/>
  <c r="J129" i="3"/>
  <c r="K129" i="3" s="1"/>
  <c r="V140" i="1" s="1"/>
  <c r="L129" i="3"/>
  <c r="G131" i="3"/>
  <c r="H130" i="3"/>
  <c r="I130" i="3" s="1"/>
  <c r="F51" i="1"/>
  <c r="O51" i="1"/>
  <c r="D72" i="1" l="1"/>
  <c r="I72" i="1" s="1"/>
  <c r="J72" i="1" s="1"/>
  <c r="K72" i="1"/>
  <c r="A73" i="1"/>
  <c r="M72" i="1"/>
  <c r="T71" i="1"/>
  <c r="S71" i="1"/>
  <c r="R71" i="1" s="1"/>
  <c r="Q71" i="1" s="1"/>
  <c r="P71" i="1" s="1"/>
  <c r="R70" i="1"/>
  <c r="Q70" i="1" s="1"/>
  <c r="P70" i="1" s="1"/>
  <c r="L52" i="1"/>
  <c r="N52" i="1" s="1"/>
  <c r="E52" i="1" s="1"/>
  <c r="L130" i="3"/>
  <c r="J130" i="3"/>
  <c r="K130" i="3" s="1"/>
  <c r="V141" i="1" s="1"/>
  <c r="G132" i="3"/>
  <c r="H131" i="3"/>
  <c r="I131" i="3" s="1"/>
  <c r="B51" i="1"/>
  <c r="O52" i="1" l="1"/>
  <c r="L53" i="1" s="1"/>
  <c r="C52" i="1"/>
  <c r="S72" i="1"/>
  <c r="T72" i="1"/>
  <c r="D73" i="1"/>
  <c r="I73" i="1" s="1"/>
  <c r="J73" i="1" s="1"/>
  <c r="K73" i="1"/>
  <c r="M73" i="1"/>
  <c r="A74" i="1"/>
  <c r="F52" i="1"/>
  <c r="J131" i="3"/>
  <c r="K131" i="3" s="1"/>
  <c r="V142" i="1" s="1"/>
  <c r="L131" i="3"/>
  <c r="H132" i="3"/>
  <c r="I132" i="3" s="1"/>
  <c r="G133" i="3"/>
  <c r="B52" i="1" l="1"/>
  <c r="D74" i="1"/>
  <c r="I74" i="1" s="1"/>
  <c r="J74" i="1" s="1"/>
  <c r="A75" i="1"/>
  <c r="K74" i="1"/>
  <c r="M74" i="1"/>
  <c r="S73" i="1"/>
  <c r="T73" i="1"/>
  <c r="R72" i="1"/>
  <c r="Q72" i="1" s="1"/>
  <c r="P72" i="1" s="1"/>
  <c r="O53" i="1"/>
  <c r="N53" i="1"/>
  <c r="J132" i="3"/>
  <c r="K132" i="3" s="1"/>
  <c r="V143" i="1" s="1"/>
  <c r="L132" i="3"/>
  <c r="G134" i="3"/>
  <c r="H133" i="3"/>
  <c r="I133" i="3" s="1"/>
  <c r="C53" i="1"/>
  <c r="F53" i="1"/>
  <c r="R73" i="1" l="1"/>
  <c r="Q73" i="1" s="1"/>
  <c r="P73" i="1" s="1"/>
  <c r="D75" i="1"/>
  <c r="I75" i="1" s="1"/>
  <c r="J75" i="1" s="1"/>
  <c r="K75" i="1"/>
  <c r="A76" i="1"/>
  <c r="M75" i="1"/>
  <c r="S74" i="1"/>
  <c r="T74" i="1"/>
  <c r="L54" i="1"/>
  <c r="O54" i="1" s="1"/>
  <c r="E53" i="1"/>
  <c r="B53" i="1" s="1"/>
  <c r="J133" i="3"/>
  <c r="K133" i="3" s="1"/>
  <c r="V144" i="1" s="1"/>
  <c r="L133" i="3"/>
  <c r="G135" i="3"/>
  <c r="H134" i="3"/>
  <c r="I134" i="3" s="1"/>
  <c r="R74" i="1" l="1"/>
  <c r="Q74" i="1" s="1"/>
  <c r="P74" i="1" s="1"/>
  <c r="S75" i="1"/>
  <c r="T75" i="1"/>
  <c r="D76" i="1"/>
  <c r="I76" i="1" s="1"/>
  <c r="J76" i="1" s="1"/>
  <c r="A77" i="1"/>
  <c r="K76" i="1"/>
  <c r="M76" i="1"/>
  <c r="N54" i="1"/>
  <c r="E54" i="1" s="1"/>
  <c r="C54" i="1"/>
  <c r="F54" i="1"/>
  <c r="L134" i="3"/>
  <c r="J134" i="3"/>
  <c r="K134" i="3" s="1"/>
  <c r="V145" i="1" s="1"/>
  <c r="G136" i="3"/>
  <c r="H135" i="3"/>
  <c r="I135" i="3" s="1"/>
  <c r="B54" i="1" l="1"/>
  <c r="L55" i="1"/>
  <c r="N55" i="1" s="1"/>
  <c r="E55" i="1" s="1"/>
  <c r="D77" i="1"/>
  <c r="I77" i="1" s="1"/>
  <c r="J77" i="1" s="1"/>
  <c r="K77" i="1"/>
  <c r="M77" i="1"/>
  <c r="A78" i="1"/>
  <c r="T76" i="1"/>
  <c r="S76" i="1"/>
  <c r="R75" i="1"/>
  <c r="Q75" i="1" s="1"/>
  <c r="P75" i="1" s="1"/>
  <c r="J135" i="3"/>
  <c r="K135" i="3" s="1"/>
  <c r="V146" i="1" s="1"/>
  <c r="L135" i="3"/>
  <c r="H136" i="3"/>
  <c r="I136" i="3" s="1"/>
  <c r="G137" i="3"/>
  <c r="F55" i="1" l="1"/>
  <c r="C55" i="1"/>
  <c r="O55" i="1"/>
  <c r="L56" i="1" s="1"/>
  <c r="N56" i="1" s="1"/>
  <c r="E56" i="1" s="1"/>
  <c r="D78" i="1"/>
  <c r="I78" i="1" s="1"/>
  <c r="J78" i="1" s="1"/>
  <c r="M78" i="1"/>
  <c r="K78" i="1"/>
  <c r="A79" i="1"/>
  <c r="R76" i="1"/>
  <c r="Q76" i="1" s="1"/>
  <c r="P76" i="1" s="1"/>
  <c r="S77" i="1"/>
  <c r="T77" i="1"/>
  <c r="G138" i="3"/>
  <c r="H137" i="3"/>
  <c r="I137" i="3" s="1"/>
  <c r="J136" i="3"/>
  <c r="K136" i="3" s="1"/>
  <c r="V147" i="1" s="1"/>
  <c r="L136" i="3"/>
  <c r="C56" i="1" l="1"/>
  <c r="B55" i="1"/>
  <c r="O56" i="1"/>
  <c r="L57" i="1" s="1"/>
  <c r="F57" i="1" s="1"/>
  <c r="F56" i="1"/>
  <c r="D79" i="1"/>
  <c r="I79" i="1" s="1"/>
  <c r="J79" i="1" s="1"/>
  <c r="A80" i="1"/>
  <c r="M79" i="1"/>
  <c r="K79" i="1"/>
  <c r="S78" i="1"/>
  <c r="T78" i="1"/>
  <c r="R77" i="1"/>
  <c r="Q77" i="1" s="1"/>
  <c r="P77" i="1" s="1"/>
  <c r="G139" i="3"/>
  <c r="H138" i="3"/>
  <c r="I138" i="3" s="1"/>
  <c r="J137" i="3"/>
  <c r="K137" i="3" s="1"/>
  <c r="V148" i="1" s="1"/>
  <c r="L137" i="3"/>
  <c r="B56" i="1" l="1"/>
  <c r="C57" i="1"/>
  <c r="O57" i="1"/>
  <c r="N57" i="1"/>
  <c r="E57" i="1" s="1"/>
  <c r="R78" i="1"/>
  <c r="Q78" i="1" s="1"/>
  <c r="P78" i="1" s="1"/>
  <c r="T79" i="1"/>
  <c r="S79" i="1"/>
  <c r="R79" i="1" s="1"/>
  <c r="Q79" i="1" s="1"/>
  <c r="P79" i="1" s="1"/>
  <c r="D80" i="1"/>
  <c r="I80" i="1" s="1"/>
  <c r="J80" i="1" s="1"/>
  <c r="K80" i="1"/>
  <c r="A81" i="1"/>
  <c r="M80" i="1"/>
  <c r="L138" i="3"/>
  <c r="J138" i="3"/>
  <c r="K138" i="3" s="1"/>
  <c r="V149" i="1" s="1"/>
  <c r="G140" i="3"/>
  <c r="H139" i="3"/>
  <c r="I139" i="3" s="1"/>
  <c r="L58" i="1" l="1"/>
  <c r="N58" i="1" s="1"/>
  <c r="B57" i="1"/>
  <c r="D81" i="1"/>
  <c r="I81" i="1" s="1"/>
  <c r="J81" i="1" s="1"/>
  <c r="K81" i="1"/>
  <c r="A82" i="1"/>
  <c r="M81" i="1"/>
  <c r="T80" i="1"/>
  <c r="S80" i="1"/>
  <c r="R80" i="1" s="1"/>
  <c r="Q80" i="1" s="1"/>
  <c r="P80" i="1" s="1"/>
  <c r="J139" i="3"/>
  <c r="K139" i="3" s="1"/>
  <c r="V150" i="1" s="1"/>
  <c r="L139" i="3"/>
  <c r="H140" i="3"/>
  <c r="I140" i="3" s="1"/>
  <c r="G141" i="3"/>
  <c r="C58" i="1" l="1"/>
  <c r="F58" i="1"/>
  <c r="O58" i="1"/>
  <c r="S81" i="1"/>
  <c r="T81" i="1"/>
  <c r="D82" i="1"/>
  <c r="I82" i="1" s="1"/>
  <c r="J82" i="1" s="1"/>
  <c r="A83" i="1"/>
  <c r="K82" i="1"/>
  <c r="M82" i="1"/>
  <c r="J140" i="3"/>
  <c r="K140" i="3" s="1"/>
  <c r="V151" i="1" s="1"/>
  <c r="L140" i="3"/>
  <c r="G142" i="3"/>
  <c r="H141" i="3"/>
  <c r="I141" i="3" s="1"/>
  <c r="E58" i="1"/>
  <c r="L59" i="1"/>
  <c r="N59" i="1" s="1"/>
  <c r="B58" i="1" l="1"/>
  <c r="S82" i="1"/>
  <c r="T82" i="1"/>
  <c r="D83" i="1"/>
  <c r="I83" i="1" s="1"/>
  <c r="J83" i="1" s="1"/>
  <c r="K83" i="1"/>
  <c r="A84" i="1"/>
  <c r="M83" i="1"/>
  <c r="R81" i="1"/>
  <c r="Q81" i="1" s="1"/>
  <c r="P81" i="1" s="1"/>
  <c r="J141" i="3"/>
  <c r="K141" i="3" s="1"/>
  <c r="V152" i="1" s="1"/>
  <c r="L141" i="3"/>
  <c r="G143" i="3"/>
  <c r="H142" i="3"/>
  <c r="I142" i="3" s="1"/>
  <c r="F59" i="1"/>
  <c r="O59" i="1"/>
  <c r="L60" i="1" s="1"/>
  <c r="C59" i="1"/>
  <c r="E59" i="1"/>
  <c r="R82" i="1" l="1"/>
  <c r="Q82" i="1" s="1"/>
  <c r="P82" i="1" s="1"/>
  <c r="S83" i="1"/>
  <c r="R83" i="1" s="1"/>
  <c r="Q83" i="1" s="1"/>
  <c r="P83" i="1" s="1"/>
  <c r="T83" i="1"/>
  <c r="D84" i="1"/>
  <c r="I84" i="1" s="1"/>
  <c r="J84" i="1" s="1"/>
  <c r="A85" i="1"/>
  <c r="M84" i="1"/>
  <c r="K84" i="1"/>
  <c r="C60" i="1"/>
  <c r="N60" i="1"/>
  <c r="E60" i="1" s="1"/>
  <c r="L142" i="3"/>
  <c r="J142" i="3"/>
  <c r="K142" i="3" s="1"/>
  <c r="V153" i="1" s="1"/>
  <c r="G144" i="3"/>
  <c r="H143" i="3"/>
  <c r="I143" i="3" s="1"/>
  <c r="O60" i="1"/>
  <c r="F60" i="1"/>
  <c r="B59" i="1"/>
  <c r="D85" i="1" l="1"/>
  <c r="I85" i="1" s="1"/>
  <c r="J85" i="1" s="1"/>
  <c r="K85" i="1"/>
  <c r="M85" i="1"/>
  <c r="A86" i="1"/>
  <c r="T84" i="1"/>
  <c r="S84" i="1"/>
  <c r="R84" i="1" s="1"/>
  <c r="Q84" i="1" s="1"/>
  <c r="P84" i="1" s="1"/>
  <c r="H144" i="3"/>
  <c r="I144" i="3" s="1"/>
  <c r="G145" i="3"/>
  <c r="J143" i="3"/>
  <c r="K143" i="3" s="1"/>
  <c r="V154" i="1" s="1"/>
  <c r="L143" i="3"/>
  <c r="L61" i="1"/>
  <c r="B60" i="1"/>
  <c r="D86" i="1" l="1"/>
  <c r="I86" i="1" s="1"/>
  <c r="J86" i="1" s="1"/>
  <c r="K86" i="1"/>
  <c r="M86" i="1"/>
  <c r="A87" i="1"/>
  <c r="T85" i="1"/>
  <c r="S85" i="1"/>
  <c r="R85" i="1" s="1"/>
  <c r="Q85" i="1" s="1"/>
  <c r="P85" i="1" s="1"/>
  <c r="O61" i="1"/>
  <c r="N61" i="1"/>
  <c r="E61" i="1" s="1"/>
  <c r="G146" i="3"/>
  <c r="H145" i="3"/>
  <c r="I145" i="3" s="1"/>
  <c r="J144" i="3"/>
  <c r="K144" i="3" s="1"/>
  <c r="V155" i="1" s="1"/>
  <c r="L144" i="3"/>
  <c r="F61" i="1"/>
  <c r="C61" i="1"/>
  <c r="D87" i="1" l="1"/>
  <c r="I87" i="1" s="1"/>
  <c r="J87" i="1" s="1"/>
  <c r="M87" i="1"/>
  <c r="A88" i="1"/>
  <c r="K87" i="1"/>
  <c r="S86" i="1"/>
  <c r="T86" i="1"/>
  <c r="L62" i="1"/>
  <c r="O62" i="1" s="1"/>
  <c r="G147" i="3"/>
  <c r="H146" i="3"/>
  <c r="I146" i="3" s="1"/>
  <c r="J145" i="3"/>
  <c r="K145" i="3" s="1"/>
  <c r="V156" i="1" s="1"/>
  <c r="L145" i="3"/>
  <c r="B61" i="1"/>
  <c r="C62" i="1" l="1"/>
  <c r="F62" i="1"/>
  <c r="R86" i="1"/>
  <c r="Q86" i="1" s="1"/>
  <c r="P86" i="1" s="1"/>
  <c r="D88" i="1"/>
  <c r="I88" i="1" s="1"/>
  <c r="J88" i="1" s="1"/>
  <c r="M88" i="1"/>
  <c r="A89" i="1"/>
  <c r="K88" i="1"/>
  <c r="T87" i="1"/>
  <c r="S87" i="1"/>
  <c r="N62" i="1"/>
  <c r="E62" i="1" s="1"/>
  <c r="G148" i="3"/>
  <c r="H147" i="3"/>
  <c r="I147" i="3" s="1"/>
  <c r="L146" i="3"/>
  <c r="J146" i="3"/>
  <c r="K146" i="3" s="1"/>
  <c r="V157" i="1" s="1"/>
  <c r="L63" i="1"/>
  <c r="N63" i="1" s="1"/>
  <c r="R87" i="1" l="1"/>
  <c r="Q87" i="1" s="1"/>
  <c r="P87" i="1" s="1"/>
  <c r="D89" i="1"/>
  <c r="I89" i="1" s="1"/>
  <c r="J89" i="1" s="1"/>
  <c r="K89" i="1"/>
  <c r="A90" i="1"/>
  <c r="M89" i="1"/>
  <c r="S88" i="1"/>
  <c r="T88" i="1"/>
  <c r="B62" i="1"/>
  <c r="H148" i="3"/>
  <c r="I148" i="3" s="1"/>
  <c r="G149" i="3"/>
  <c r="J147" i="3"/>
  <c r="K147" i="3" s="1"/>
  <c r="V158" i="1" s="1"/>
  <c r="L147" i="3"/>
  <c r="F63" i="1"/>
  <c r="E63" i="1"/>
  <c r="O63" i="1"/>
  <c r="C63" i="1"/>
  <c r="S89" i="1" l="1"/>
  <c r="T89" i="1"/>
  <c r="D90" i="1"/>
  <c r="I90" i="1" s="1"/>
  <c r="J90" i="1" s="1"/>
  <c r="A91" i="1"/>
  <c r="M90" i="1"/>
  <c r="K90" i="1"/>
  <c r="R88" i="1"/>
  <c r="Q88" i="1" s="1"/>
  <c r="P88" i="1" s="1"/>
  <c r="G150" i="3"/>
  <c r="H149" i="3"/>
  <c r="I149" i="3" s="1"/>
  <c r="J148" i="3"/>
  <c r="K148" i="3" s="1"/>
  <c r="V159" i="1" s="1"/>
  <c r="L148" i="3"/>
  <c r="B63" i="1"/>
  <c r="L64" i="1"/>
  <c r="N64" i="1" s="1"/>
  <c r="D91" i="1" l="1"/>
  <c r="I91" i="1" s="1"/>
  <c r="J91" i="1" s="1"/>
  <c r="A92" i="1"/>
  <c r="K91" i="1"/>
  <c r="M91" i="1"/>
  <c r="S90" i="1"/>
  <c r="T90" i="1"/>
  <c r="R89" i="1"/>
  <c r="Q89" i="1" s="1"/>
  <c r="P89" i="1" s="1"/>
  <c r="J149" i="3"/>
  <c r="K149" i="3" s="1"/>
  <c r="V160" i="1" s="1"/>
  <c r="L149" i="3"/>
  <c r="G151" i="3"/>
  <c r="H150" i="3"/>
  <c r="I150" i="3" s="1"/>
  <c r="E64" i="1"/>
  <c r="O64" i="1"/>
  <c r="C64" i="1"/>
  <c r="F64" i="1"/>
  <c r="R90" i="1" l="1"/>
  <c r="Q90" i="1" s="1"/>
  <c r="P90" i="1" s="1"/>
  <c r="S91" i="1"/>
  <c r="T91" i="1"/>
  <c r="D92" i="1"/>
  <c r="I92" i="1" s="1"/>
  <c r="J92" i="1" s="1"/>
  <c r="M92" i="1"/>
  <c r="K92" i="1"/>
  <c r="A93" i="1"/>
  <c r="L150" i="3"/>
  <c r="J150" i="3"/>
  <c r="K150" i="3" s="1"/>
  <c r="V161" i="1" s="1"/>
  <c r="G152" i="3"/>
  <c r="H151" i="3"/>
  <c r="I151" i="3" s="1"/>
  <c r="L65" i="1"/>
  <c r="O65" i="1" s="1"/>
  <c r="B64" i="1"/>
  <c r="D93" i="1" l="1"/>
  <c r="I93" i="1" s="1"/>
  <c r="J93" i="1" s="1"/>
  <c r="A94" i="1"/>
  <c r="K93" i="1"/>
  <c r="M93" i="1"/>
  <c r="S92" i="1"/>
  <c r="T92" i="1"/>
  <c r="R91" i="1"/>
  <c r="Q91" i="1" s="1"/>
  <c r="P91" i="1" s="1"/>
  <c r="C65" i="1"/>
  <c r="N65" i="1"/>
  <c r="E65" i="1" s="1"/>
  <c r="F65" i="1"/>
  <c r="L151" i="3"/>
  <c r="J151" i="3"/>
  <c r="K151" i="3" s="1"/>
  <c r="V162" i="1" s="1"/>
  <c r="H152" i="3"/>
  <c r="I152" i="3" s="1"/>
  <c r="G153" i="3"/>
  <c r="R92" i="1" l="1"/>
  <c r="Q92" i="1" s="1"/>
  <c r="P92" i="1" s="1"/>
  <c r="S93" i="1"/>
  <c r="T93" i="1"/>
  <c r="D94" i="1"/>
  <c r="I94" i="1" s="1"/>
  <c r="J94" i="1" s="1"/>
  <c r="K94" i="1"/>
  <c r="M94" i="1"/>
  <c r="A95" i="1"/>
  <c r="B65" i="1"/>
  <c r="L66" i="1"/>
  <c r="J152" i="3"/>
  <c r="K152" i="3" s="1"/>
  <c r="V163" i="1" s="1"/>
  <c r="L152" i="3"/>
  <c r="G154" i="3"/>
  <c r="H153" i="3"/>
  <c r="I153" i="3" s="1"/>
  <c r="D95" i="1" l="1"/>
  <c r="I95" i="1" s="1"/>
  <c r="J95" i="1" s="1"/>
  <c r="M95" i="1"/>
  <c r="A96" i="1"/>
  <c r="K95" i="1"/>
  <c r="T94" i="1"/>
  <c r="S94" i="1"/>
  <c r="R93" i="1"/>
  <c r="Q93" i="1" s="1"/>
  <c r="P93" i="1" s="1"/>
  <c r="F66" i="1"/>
  <c r="N66" i="1"/>
  <c r="O66" i="1"/>
  <c r="C66" i="1"/>
  <c r="J153" i="3"/>
  <c r="K153" i="3" s="1"/>
  <c r="V164" i="1" s="1"/>
  <c r="L153" i="3"/>
  <c r="G155" i="3"/>
  <c r="H154" i="3"/>
  <c r="I154" i="3" s="1"/>
  <c r="D96" i="1" l="1"/>
  <c r="I96" i="1" s="1"/>
  <c r="J96" i="1" s="1"/>
  <c r="M96" i="1"/>
  <c r="K96" i="1"/>
  <c r="A97" i="1"/>
  <c r="R94" i="1"/>
  <c r="Q94" i="1" s="1"/>
  <c r="P94" i="1" s="1"/>
  <c r="T95" i="1"/>
  <c r="S95" i="1"/>
  <c r="R95" i="1" s="1"/>
  <c r="Q95" i="1" s="1"/>
  <c r="P95" i="1" s="1"/>
  <c r="E66" i="1"/>
  <c r="B66" i="1" s="1"/>
  <c r="L67" i="1"/>
  <c r="L154" i="3"/>
  <c r="J154" i="3"/>
  <c r="K154" i="3" s="1"/>
  <c r="V165" i="1" s="1"/>
  <c r="G156" i="3"/>
  <c r="H155" i="3"/>
  <c r="I155" i="3" s="1"/>
  <c r="D97" i="1" l="1"/>
  <c r="I97" i="1" s="1"/>
  <c r="J97" i="1" s="1"/>
  <c r="K97" i="1"/>
  <c r="A98" i="1"/>
  <c r="M97" i="1"/>
  <c r="S96" i="1"/>
  <c r="T96" i="1"/>
  <c r="N67" i="1"/>
  <c r="E67" i="1" s="1"/>
  <c r="F67" i="1"/>
  <c r="C67" i="1"/>
  <c r="O67" i="1"/>
  <c r="J155" i="3"/>
  <c r="K155" i="3" s="1"/>
  <c r="V166" i="1" s="1"/>
  <c r="L155" i="3"/>
  <c r="H156" i="3"/>
  <c r="I156" i="3" s="1"/>
  <c r="G157" i="3"/>
  <c r="T97" i="1" l="1"/>
  <c r="S97" i="1"/>
  <c r="D98" i="1"/>
  <c r="I98" i="1" s="1"/>
  <c r="J98" i="1" s="1"/>
  <c r="A99" i="1"/>
  <c r="M98" i="1"/>
  <c r="K98" i="1"/>
  <c r="R96" i="1"/>
  <c r="Q96" i="1" s="1"/>
  <c r="P96" i="1" s="1"/>
  <c r="L68" i="1"/>
  <c r="N68" i="1" s="1"/>
  <c r="E68" i="1" s="1"/>
  <c r="B67" i="1"/>
  <c r="G158" i="3"/>
  <c r="H157" i="3"/>
  <c r="I157" i="3" s="1"/>
  <c r="J156" i="3"/>
  <c r="K156" i="3" s="1"/>
  <c r="V167" i="1" s="1"/>
  <c r="L156" i="3"/>
  <c r="D99" i="1" l="1"/>
  <c r="I99" i="1" s="1"/>
  <c r="J99" i="1" s="1"/>
  <c r="K99" i="1"/>
  <c r="M99" i="1"/>
  <c r="A100" i="1"/>
  <c r="S98" i="1"/>
  <c r="T98" i="1"/>
  <c r="R97" i="1"/>
  <c r="Q97" i="1" s="1"/>
  <c r="P97" i="1" s="1"/>
  <c r="F68" i="1"/>
  <c r="C68" i="1"/>
  <c r="O68" i="1"/>
  <c r="L69" i="1"/>
  <c r="N69" i="1" s="1"/>
  <c r="E69" i="1" s="1"/>
  <c r="J157" i="3"/>
  <c r="K157" i="3" s="1"/>
  <c r="V168" i="1" s="1"/>
  <c r="L157" i="3"/>
  <c r="G159" i="3"/>
  <c r="H158" i="3"/>
  <c r="I158" i="3" s="1"/>
  <c r="R98" i="1" l="1"/>
  <c r="Q98" i="1" s="1"/>
  <c r="P98" i="1" s="1"/>
  <c r="T99" i="1"/>
  <c r="S99" i="1"/>
  <c r="R99" i="1" s="1"/>
  <c r="Q99" i="1" s="1"/>
  <c r="P99" i="1" s="1"/>
  <c r="D100" i="1"/>
  <c r="I100" i="1" s="1"/>
  <c r="J100" i="1" s="1"/>
  <c r="K100" i="1"/>
  <c r="M100" i="1"/>
  <c r="A101" i="1"/>
  <c r="B68" i="1"/>
  <c r="C69" i="1"/>
  <c r="O69" i="1"/>
  <c r="L70" i="1" s="1"/>
  <c r="F69" i="1"/>
  <c r="L158" i="3"/>
  <c r="J158" i="3"/>
  <c r="K158" i="3" s="1"/>
  <c r="V169" i="1" s="1"/>
  <c r="G160" i="3"/>
  <c r="H159" i="3"/>
  <c r="I159" i="3" s="1"/>
  <c r="D101" i="1" l="1"/>
  <c r="I101" i="1" s="1"/>
  <c r="J101" i="1" s="1"/>
  <c r="M101" i="1"/>
  <c r="K101" i="1"/>
  <c r="A102" i="1"/>
  <c r="S100" i="1"/>
  <c r="T100" i="1"/>
  <c r="B69" i="1"/>
  <c r="N70" i="1"/>
  <c r="E70" i="1" s="1"/>
  <c r="F70" i="1"/>
  <c r="O70" i="1"/>
  <c r="C70" i="1"/>
  <c r="L159" i="3"/>
  <c r="J159" i="3"/>
  <c r="K159" i="3" s="1"/>
  <c r="V170" i="1" s="1"/>
  <c r="H160" i="3"/>
  <c r="I160" i="3" s="1"/>
  <c r="G161" i="3"/>
  <c r="R100" i="1" l="1"/>
  <c r="Q100" i="1" s="1"/>
  <c r="P100" i="1" s="1"/>
  <c r="B70" i="1"/>
  <c r="L71" i="1"/>
  <c r="N71" i="1" s="1"/>
  <c r="E71" i="1" s="1"/>
  <c r="S101" i="1"/>
  <c r="T101" i="1"/>
  <c r="D102" i="1"/>
  <c r="I102" i="1" s="1"/>
  <c r="J102" i="1" s="1"/>
  <c r="A103" i="1"/>
  <c r="M102" i="1"/>
  <c r="K102" i="1"/>
  <c r="J160" i="3"/>
  <c r="K160" i="3" s="1"/>
  <c r="V171" i="1" s="1"/>
  <c r="L160" i="3"/>
  <c r="G162" i="3"/>
  <c r="H161" i="3"/>
  <c r="I161" i="3" s="1"/>
  <c r="F71" i="1" l="1"/>
  <c r="C71" i="1"/>
  <c r="O71" i="1"/>
  <c r="L72" i="1" s="1"/>
  <c r="O72" i="1" s="1"/>
  <c r="D103" i="1"/>
  <c r="I103" i="1" s="1"/>
  <c r="J103" i="1" s="1"/>
  <c r="M103" i="1"/>
  <c r="K103" i="1"/>
  <c r="A104" i="1"/>
  <c r="T102" i="1"/>
  <c r="S102" i="1"/>
  <c r="R102" i="1" s="1"/>
  <c r="Q102" i="1" s="1"/>
  <c r="P102" i="1" s="1"/>
  <c r="R101" i="1"/>
  <c r="Q101" i="1" s="1"/>
  <c r="P101" i="1" s="1"/>
  <c r="J161" i="3"/>
  <c r="K161" i="3" s="1"/>
  <c r="V172" i="1" s="1"/>
  <c r="L161" i="3"/>
  <c r="G163" i="3"/>
  <c r="H162" i="3"/>
  <c r="I162" i="3" s="1"/>
  <c r="B71" i="1" l="1"/>
  <c r="D104" i="1"/>
  <c r="I104" i="1" s="1"/>
  <c r="J104" i="1" s="1"/>
  <c r="A105" i="1"/>
  <c r="K104" i="1"/>
  <c r="M104" i="1"/>
  <c r="S103" i="1"/>
  <c r="T103" i="1"/>
  <c r="N72" i="1"/>
  <c r="E72" i="1" s="1"/>
  <c r="F72" i="1"/>
  <c r="C72" i="1"/>
  <c r="G164" i="3"/>
  <c r="H163" i="3"/>
  <c r="I163" i="3" s="1"/>
  <c r="L162" i="3"/>
  <c r="J162" i="3"/>
  <c r="K162" i="3" s="1"/>
  <c r="V173" i="1" s="1"/>
  <c r="R103" i="1" l="1"/>
  <c r="Q103" i="1" s="1"/>
  <c r="P103" i="1" s="1"/>
  <c r="D105" i="1"/>
  <c r="I105" i="1" s="1"/>
  <c r="J105" i="1" s="1"/>
  <c r="K105" i="1"/>
  <c r="M105" i="1"/>
  <c r="A106" i="1"/>
  <c r="T104" i="1"/>
  <c r="S104" i="1"/>
  <c r="B72" i="1"/>
  <c r="L73" i="1"/>
  <c r="N73" i="1" s="1"/>
  <c r="E73" i="1" s="1"/>
  <c r="L163" i="3"/>
  <c r="J163" i="3"/>
  <c r="K163" i="3" s="1"/>
  <c r="V174" i="1" s="1"/>
  <c r="H164" i="3"/>
  <c r="I164" i="3" s="1"/>
  <c r="G165" i="3"/>
  <c r="R104" i="1" l="1"/>
  <c r="Q104" i="1" s="1"/>
  <c r="P104" i="1" s="1"/>
  <c r="D106" i="1"/>
  <c r="I106" i="1" s="1"/>
  <c r="J106" i="1" s="1"/>
  <c r="K106" i="1"/>
  <c r="M106" i="1"/>
  <c r="A107" i="1"/>
  <c r="S105" i="1"/>
  <c r="T105" i="1"/>
  <c r="C73" i="1"/>
  <c r="F73" i="1"/>
  <c r="O73" i="1"/>
  <c r="L74" i="1" s="1"/>
  <c r="F74" i="1" s="1"/>
  <c r="J164" i="3"/>
  <c r="K164" i="3" s="1"/>
  <c r="V175" i="1" s="1"/>
  <c r="L164" i="3"/>
  <c r="G166" i="3"/>
  <c r="H165" i="3"/>
  <c r="I165" i="3" s="1"/>
  <c r="R105" i="1" l="1"/>
  <c r="Q105" i="1" s="1"/>
  <c r="P105" i="1" s="1"/>
  <c r="D107" i="1"/>
  <c r="I107" i="1" s="1"/>
  <c r="J107" i="1" s="1"/>
  <c r="M107" i="1"/>
  <c r="A108" i="1"/>
  <c r="K107" i="1"/>
  <c r="S106" i="1"/>
  <c r="T106" i="1"/>
  <c r="B73" i="1"/>
  <c r="C74" i="1"/>
  <c r="N74" i="1"/>
  <c r="E74" i="1" s="1"/>
  <c r="O74" i="1"/>
  <c r="J165" i="3"/>
  <c r="K165" i="3" s="1"/>
  <c r="V176" i="1" s="1"/>
  <c r="L165" i="3"/>
  <c r="G167" i="3"/>
  <c r="H166" i="3"/>
  <c r="I166" i="3" s="1"/>
  <c r="B74" i="1" l="1"/>
  <c r="L75" i="1"/>
  <c r="N75" i="1" s="1"/>
  <c r="E75" i="1" s="1"/>
  <c r="R106" i="1"/>
  <c r="Q106" i="1" s="1"/>
  <c r="P106" i="1" s="1"/>
  <c r="D108" i="1"/>
  <c r="I108" i="1" s="1"/>
  <c r="J108" i="1" s="1"/>
  <c r="M108" i="1"/>
  <c r="A109" i="1"/>
  <c r="K108" i="1"/>
  <c r="S107" i="1"/>
  <c r="T107" i="1"/>
  <c r="F75" i="1"/>
  <c r="C75" i="1"/>
  <c r="L166" i="3"/>
  <c r="J166" i="3"/>
  <c r="K166" i="3" s="1"/>
  <c r="V177" i="1" s="1"/>
  <c r="G168" i="3"/>
  <c r="H167" i="3"/>
  <c r="I167" i="3" s="1"/>
  <c r="O75" i="1" l="1"/>
  <c r="L76" i="1" s="1"/>
  <c r="F76" i="1" s="1"/>
  <c r="D109" i="1"/>
  <c r="I109" i="1" s="1"/>
  <c r="J109" i="1" s="1"/>
  <c r="A110" i="1"/>
  <c r="K109" i="1"/>
  <c r="M109" i="1"/>
  <c r="R107" i="1"/>
  <c r="Q107" i="1" s="1"/>
  <c r="P107" i="1" s="1"/>
  <c r="S108" i="1"/>
  <c r="T108" i="1"/>
  <c r="B75" i="1"/>
  <c r="O76" i="1"/>
  <c r="J167" i="3"/>
  <c r="K167" i="3" s="1"/>
  <c r="V178" i="1" s="1"/>
  <c r="L167" i="3"/>
  <c r="H168" i="3"/>
  <c r="I168" i="3" s="1"/>
  <c r="G169" i="3"/>
  <c r="C76" i="1" l="1"/>
  <c r="N76" i="1"/>
  <c r="E76" i="1" s="1"/>
  <c r="B76" i="1" s="1"/>
  <c r="S109" i="1"/>
  <c r="T109" i="1"/>
  <c r="R108" i="1"/>
  <c r="Q108" i="1" s="1"/>
  <c r="P108" i="1" s="1"/>
  <c r="D110" i="1"/>
  <c r="I110" i="1" s="1"/>
  <c r="J110" i="1" s="1"/>
  <c r="A111" i="1"/>
  <c r="K110" i="1"/>
  <c r="M110" i="1"/>
  <c r="G170" i="3"/>
  <c r="H169" i="3"/>
  <c r="I169" i="3" s="1"/>
  <c r="J168" i="3"/>
  <c r="K168" i="3" s="1"/>
  <c r="V179" i="1" s="1"/>
  <c r="L168" i="3"/>
  <c r="L77" i="1" l="1"/>
  <c r="F77" i="1" s="1"/>
  <c r="T110" i="1"/>
  <c r="S110" i="1"/>
  <c r="D111" i="1"/>
  <c r="I111" i="1" s="1"/>
  <c r="J111" i="1" s="1"/>
  <c r="A112" i="1"/>
  <c r="M111" i="1"/>
  <c r="K111" i="1"/>
  <c r="R109" i="1"/>
  <c r="Q109" i="1" s="1"/>
  <c r="P109" i="1" s="1"/>
  <c r="C77" i="1"/>
  <c r="N77" i="1"/>
  <c r="E77" i="1" s="1"/>
  <c r="O77" i="1"/>
  <c r="L169" i="3"/>
  <c r="J169" i="3"/>
  <c r="K169" i="3" s="1"/>
  <c r="V180" i="1" s="1"/>
  <c r="H170" i="3"/>
  <c r="I170" i="3" s="1"/>
  <c r="G171" i="3"/>
  <c r="L78" i="1" l="1"/>
  <c r="O78" i="1" s="1"/>
  <c r="R110" i="1"/>
  <c r="Q110" i="1" s="1"/>
  <c r="P110" i="1" s="1"/>
  <c r="D112" i="1"/>
  <c r="I112" i="1" s="1"/>
  <c r="J112" i="1" s="1"/>
  <c r="M112" i="1"/>
  <c r="K112" i="1"/>
  <c r="A113" i="1"/>
  <c r="S111" i="1"/>
  <c r="T111" i="1"/>
  <c r="B77" i="1"/>
  <c r="F78" i="1"/>
  <c r="N78" i="1"/>
  <c r="E78" i="1" s="1"/>
  <c r="L170" i="3"/>
  <c r="J170" i="3"/>
  <c r="K170" i="3" s="1"/>
  <c r="V181" i="1" s="1"/>
  <c r="H171" i="3"/>
  <c r="I171" i="3" s="1"/>
  <c r="G172" i="3"/>
  <c r="C78" i="1" l="1"/>
  <c r="R111" i="1"/>
  <c r="Q111" i="1" s="1"/>
  <c r="P111" i="1" s="1"/>
  <c r="D113" i="1"/>
  <c r="I113" i="1" s="1"/>
  <c r="J113" i="1" s="1"/>
  <c r="M113" i="1"/>
  <c r="A114" i="1"/>
  <c r="K113" i="1"/>
  <c r="S112" i="1"/>
  <c r="T112" i="1"/>
  <c r="L79" i="1"/>
  <c r="C79" i="1" s="1"/>
  <c r="B78" i="1"/>
  <c r="G173" i="3"/>
  <c r="H172" i="3"/>
  <c r="I172" i="3" s="1"/>
  <c r="J171" i="3"/>
  <c r="K171" i="3" s="1"/>
  <c r="V182" i="1" s="1"/>
  <c r="L171" i="3"/>
  <c r="D114" i="1" l="1"/>
  <c r="I114" i="1" s="1"/>
  <c r="J114" i="1" s="1"/>
  <c r="K114" i="1"/>
  <c r="M114" i="1"/>
  <c r="A115" i="1"/>
  <c r="S113" i="1"/>
  <c r="R113" i="1" s="1"/>
  <c r="Q113" i="1" s="1"/>
  <c r="P113" i="1" s="1"/>
  <c r="T113" i="1"/>
  <c r="R112" i="1"/>
  <c r="Q112" i="1" s="1"/>
  <c r="P112" i="1" s="1"/>
  <c r="F79" i="1"/>
  <c r="O79" i="1"/>
  <c r="N79" i="1"/>
  <c r="E79" i="1" s="1"/>
  <c r="J172" i="3"/>
  <c r="K172" i="3" s="1"/>
  <c r="V183" i="1" s="1"/>
  <c r="L172" i="3"/>
  <c r="G174" i="3"/>
  <c r="H173" i="3"/>
  <c r="I173" i="3" s="1"/>
  <c r="S114" i="1" l="1"/>
  <c r="T114" i="1"/>
  <c r="D115" i="1"/>
  <c r="I115" i="1" s="1"/>
  <c r="J115" i="1" s="1"/>
  <c r="K115" i="1"/>
  <c r="M115" i="1"/>
  <c r="A116" i="1"/>
  <c r="B79" i="1"/>
  <c r="L80" i="1"/>
  <c r="N80" i="1" s="1"/>
  <c r="E80" i="1" s="1"/>
  <c r="L173" i="3"/>
  <c r="J173" i="3"/>
  <c r="K173" i="3" s="1"/>
  <c r="V184" i="1" s="1"/>
  <c r="H174" i="3"/>
  <c r="I174" i="3" s="1"/>
  <c r="G175" i="3"/>
  <c r="S115" i="1" l="1"/>
  <c r="T115" i="1"/>
  <c r="D116" i="1"/>
  <c r="I116" i="1" s="1"/>
  <c r="J116" i="1" s="1"/>
  <c r="M116" i="1"/>
  <c r="A117" i="1"/>
  <c r="K116" i="1"/>
  <c r="R114" i="1"/>
  <c r="Q114" i="1" s="1"/>
  <c r="P114" i="1" s="1"/>
  <c r="O80" i="1"/>
  <c r="L81" i="1" s="1"/>
  <c r="N81" i="1" s="1"/>
  <c r="E81" i="1" s="1"/>
  <c r="C80" i="1"/>
  <c r="F80" i="1"/>
  <c r="H175" i="3"/>
  <c r="I175" i="3" s="1"/>
  <c r="G176" i="3"/>
  <c r="L174" i="3"/>
  <c r="J174" i="3"/>
  <c r="K174" i="3" s="1"/>
  <c r="V185" i="1" s="1"/>
  <c r="O81" i="1" l="1"/>
  <c r="L82" i="1" s="1"/>
  <c r="N82" i="1" s="1"/>
  <c r="E82" i="1" s="1"/>
  <c r="F81" i="1"/>
  <c r="T116" i="1"/>
  <c r="S116" i="1"/>
  <c r="R116" i="1" s="1"/>
  <c r="Q116" i="1" s="1"/>
  <c r="P116" i="1" s="1"/>
  <c r="D117" i="1"/>
  <c r="I117" i="1" s="1"/>
  <c r="J117" i="1" s="1"/>
  <c r="A118" i="1"/>
  <c r="K117" i="1"/>
  <c r="M117" i="1"/>
  <c r="R115" i="1"/>
  <c r="Q115" i="1" s="1"/>
  <c r="P115" i="1" s="1"/>
  <c r="B80" i="1"/>
  <c r="C81" i="1"/>
  <c r="G177" i="3"/>
  <c r="H176" i="3"/>
  <c r="I176" i="3" s="1"/>
  <c r="J175" i="3"/>
  <c r="K175" i="3" s="1"/>
  <c r="V186" i="1" s="1"/>
  <c r="L175" i="3"/>
  <c r="F82" i="1" l="1"/>
  <c r="O82" i="1"/>
  <c r="L83" i="1" s="1"/>
  <c r="N83" i="1" s="1"/>
  <c r="E83" i="1" s="1"/>
  <c r="C82" i="1"/>
  <c r="B81" i="1"/>
  <c r="S117" i="1"/>
  <c r="T117" i="1"/>
  <c r="D118" i="1"/>
  <c r="I118" i="1" s="1"/>
  <c r="J118" i="1" s="1"/>
  <c r="A119" i="1"/>
  <c r="M118" i="1"/>
  <c r="K118" i="1"/>
  <c r="J176" i="3"/>
  <c r="K176" i="3" s="1"/>
  <c r="V187" i="1" s="1"/>
  <c r="L176" i="3"/>
  <c r="G178" i="3"/>
  <c r="H177" i="3"/>
  <c r="I177" i="3" s="1"/>
  <c r="B82" i="1" l="1"/>
  <c r="F83" i="1"/>
  <c r="O83" i="1"/>
  <c r="L84" i="1" s="1"/>
  <c r="N84" i="1" s="1"/>
  <c r="C83" i="1"/>
  <c r="S118" i="1"/>
  <c r="T118" i="1"/>
  <c r="D119" i="1"/>
  <c r="I119" i="1" s="1"/>
  <c r="J119" i="1" s="1"/>
  <c r="M119" i="1"/>
  <c r="A120" i="1"/>
  <c r="K119" i="1"/>
  <c r="R117" i="1"/>
  <c r="Q117" i="1" s="1"/>
  <c r="P117" i="1" s="1"/>
  <c r="L177" i="3"/>
  <c r="J177" i="3"/>
  <c r="K177" i="3" s="1"/>
  <c r="V188" i="1" s="1"/>
  <c r="H178" i="3"/>
  <c r="I178" i="3" s="1"/>
  <c r="G179" i="3"/>
  <c r="B83" i="1" l="1"/>
  <c r="O84" i="1"/>
  <c r="L85" i="1" s="1"/>
  <c r="N85" i="1" s="1"/>
  <c r="F84" i="1"/>
  <c r="C84" i="1"/>
  <c r="D120" i="1"/>
  <c r="I120" i="1" s="1"/>
  <c r="J120" i="1" s="1"/>
  <c r="K120" i="1"/>
  <c r="M120" i="1"/>
  <c r="A121" i="1"/>
  <c r="T119" i="1"/>
  <c r="S119" i="1"/>
  <c r="R119" i="1" s="1"/>
  <c r="Q119" i="1" s="1"/>
  <c r="P119" i="1" s="1"/>
  <c r="R118" i="1"/>
  <c r="Q118" i="1" s="1"/>
  <c r="P118" i="1" s="1"/>
  <c r="H179" i="3"/>
  <c r="I179" i="3" s="1"/>
  <c r="G180" i="3"/>
  <c r="L178" i="3"/>
  <c r="J178" i="3"/>
  <c r="K178" i="3" s="1"/>
  <c r="V189" i="1" s="1"/>
  <c r="E84" i="1"/>
  <c r="B84" i="1" l="1"/>
  <c r="D121" i="1"/>
  <c r="I121" i="1" s="1"/>
  <c r="J121" i="1" s="1"/>
  <c r="A122" i="1"/>
  <c r="K121" i="1"/>
  <c r="M121" i="1"/>
  <c r="S120" i="1"/>
  <c r="T120" i="1"/>
  <c r="G181" i="3"/>
  <c r="H180" i="3"/>
  <c r="I180" i="3" s="1"/>
  <c r="J179" i="3"/>
  <c r="K179" i="3" s="1"/>
  <c r="V190" i="1" s="1"/>
  <c r="L179" i="3"/>
  <c r="C85" i="1"/>
  <c r="E85" i="1"/>
  <c r="F85" i="1"/>
  <c r="O85" i="1"/>
  <c r="R120" i="1" l="1"/>
  <c r="Q120" i="1" s="1"/>
  <c r="P120" i="1" s="1"/>
  <c r="T121" i="1"/>
  <c r="S121" i="1"/>
  <c r="R121" i="1" s="1"/>
  <c r="Q121" i="1" s="1"/>
  <c r="P121" i="1" s="1"/>
  <c r="D122" i="1"/>
  <c r="I122" i="1" s="1"/>
  <c r="J122" i="1" s="1"/>
  <c r="A123" i="1"/>
  <c r="M122" i="1"/>
  <c r="K122" i="1"/>
  <c r="J180" i="3"/>
  <c r="K180" i="3" s="1"/>
  <c r="V191" i="1" s="1"/>
  <c r="L180" i="3"/>
  <c r="G182" i="3"/>
  <c r="H181" i="3"/>
  <c r="I181" i="3" s="1"/>
  <c r="B85" i="1"/>
  <c r="L86" i="1"/>
  <c r="N86" i="1" s="1"/>
  <c r="D123" i="1" l="1"/>
  <c r="I123" i="1" s="1"/>
  <c r="J123" i="1" s="1"/>
  <c r="K123" i="1"/>
  <c r="M123" i="1"/>
  <c r="A124" i="1"/>
  <c r="T122" i="1"/>
  <c r="S122" i="1"/>
  <c r="H182" i="3"/>
  <c r="I182" i="3" s="1"/>
  <c r="G183" i="3"/>
  <c r="L181" i="3"/>
  <c r="J181" i="3"/>
  <c r="K181" i="3" s="1"/>
  <c r="V192" i="1" s="1"/>
  <c r="E86" i="1"/>
  <c r="O86" i="1"/>
  <c r="F86" i="1"/>
  <c r="C86" i="1"/>
  <c r="R122" i="1" l="1"/>
  <c r="Q122" i="1" s="1"/>
  <c r="P122" i="1" s="1"/>
  <c r="D124" i="1"/>
  <c r="I124" i="1" s="1"/>
  <c r="J124" i="1" s="1"/>
  <c r="K124" i="1"/>
  <c r="M124" i="1"/>
  <c r="A125" i="1"/>
  <c r="T123" i="1"/>
  <c r="S123" i="1"/>
  <c r="R123" i="1" s="1"/>
  <c r="Q123" i="1" s="1"/>
  <c r="P123" i="1" s="1"/>
  <c r="L87" i="1"/>
  <c r="N87" i="1" s="1"/>
  <c r="E87" i="1" s="1"/>
  <c r="H183" i="3"/>
  <c r="I183" i="3" s="1"/>
  <c r="G184" i="3"/>
  <c r="L182" i="3"/>
  <c r="J182" i="3"/>
  <c r="K182" i="3" s="1"/>
  <c r="V193" i="1" s="1"/>
  <c r="B86" i="1"/>
  <c r="S124" i="1" l="1"/>
  <c r="T124" i="1"/>
  <c r="D125" i="1"/>
  <c r="I125" i="1" s="1"/>
  <c r="J125" i="1" s="1"/>
  <c r="K125" i="1"/>
  <c r="A126" i="1"/>
  <c r="M125" i="1"/>
  <c r="O87" i="1"/>
  <c r="L88" i="1" s="1"/>
  <c r="N88" i="1" s="1"/>
  <c r="E88" i="1" s="1"/>
  <c r="F87" i="1"/>
  <c r="C87" i="1"/>
  <c r="G185" i="3"/>
  <c r="H184" i="3"/>
  <c r="I184" i="3" s="1"/>
  <c r="J183" i="3"/>
  <c r="K183" i="3" s="1"/>
  <c r="V194" i="1" s="1"/>
  <c r="L183" i="3"/>
  <c r="B87" i="1" l="1"/>
  <c r="S125" i="1"/>
  <c r="T125" i="1"/>
  <c r="D126" i="1"/>
  <c r="I126" i="1" s="1"/>
  <c r="J126" i="1" s="1"/>
  <c r="M126" i="1"/>
  <c r="A127" i="1"/>
  <c r="K126" i="1"/>
  <c r="R124" i="1"/>
  <c r="Q124" i="1" s="1"/>
  <c r="P124" i="1" s="1"/>
  <c r="F88" i="1"/>
  <c r="C88" i="1"/>
  <c r="O88" i="1"/>
  <c r="L89" i="1" s="1"/>
  <c r="J184" i="3"/>
  <c r="K184" i="3" s="1"/>
  <c r="V195" i="1" s="1"/>
  <c r="L184" i="3"/>
  <c r="G186" i="3"/>
  <c r="H185" i="3"/>
  <c r="I185" i="3" s="1"/>
  <c r="T126" i="1" l="1"/>
  <c r="S126" i="1"/>
  <c r="R126" i="1" s="1"/>
  <c r="Q126" i="1" s="1"/>
  <c r="P126" i="1" s="1"/>
  <c r="D127" i="1"/>
  <c r="I127" i="1" s="1"/>
  <c r="J127" i="1" s="1"/>
  <c r="M127" i="1"/>
  <c r="A128" i="1"/>
  <c r="K127" i="1"/>
  <c r="R125" i="1"/>
  <c r="Q125" i="1" s="1"/>
  <c r="P125" i="1" s="1"/>
  <c r="B88" i="1"/>
  <c r="C89" i="1"/>
  <c r="N89" i="1"/>
  <c r="E89" i="1" s="1"/>
  <c r="H186" i="3"/>
  <c r="I186" i="3" s="1"/>
  <c r="G187" i="3"/>
  <c r="L185" i="3"/>
  <c r="J185" i="3"/>
  <c r="K185" i="3" s="1"/>
  <c r="V196" i="1" s="1"/>
  <c r="F89" i="1"/>
  <c r="O89" i="1"/>
  <c r="D128" i="1" l="1"/>
  <c r="I128" i="1" s="1"/>
  <c r="J128" i="1" s="1"/>
  <c r="K128" i="1"/>
  <c r="M128" i="1"/>
  <c r="A129" i="1"/>
  <c r="T127" i="1"/>
  <c r="S127" i="1"/>
  <c r="R127" i="1" s="1"/>
  <c r="Q127" i="1" s="1"/>
  <c r="P127" i="1" s="1"/>
  <c r="B89" i="1"/>
  <c r="L90" i="1"/>
  <c r="F90" i="1" s="1"/>
  <c r="L186" i="3"/>
  <c r="J186" i="3"/>
  <c r="K186" i="3" s="1"/>
  <c r="V197" i="1" s="1"/>
  <c r="H187" i="3"/>
  <c r="I187" i="3" s="1"/>
  <c r="G188" i="3"/>
  <c r="O90" i="1" l="1"/>
  <c r="D129" i="1"/>
  <c r="I129" i="1" s="1"/>
  <c r="J129" i="1" s="1"/>
  <c r="M129" i="1"/>
  <c r="A130" i="1"/>
  <c r="K129" i="1"/>
  <c r="S128" i="1"/>
  <c r="T128" i="1"/>
  <c r="C90" i="1"/>
  <c r="N90" i="1"/>
  <c r="J187" i="3"/>
  <c r="K187" i="3" s="1"/>
  <c r="V198" i="1" s="1"/>
  <c r="L187" i="3"/>
  <c r="G189" i="3"/>
  <c r="H188" i="3"/>
  <c r="I188" i="3" s="1"/>
  <c r="D130" i="1" l="1"/>
  <c r="I130" i="1" s="1"/>
  <c r="J130" i="1" s="1"/>
  <c r="A131" i="1"/>
  <c r="K130" i="1"/>
  <c r="M130" i="1"/>
  <c r="R128" i="1"/>
  <c r="Q128" i="1" s="1"/>
  <c r="P128" i="1" s="1"/>
  <c r="T129" i="1"/>
  <c r="S129" i="1"/>
  <c r="R129" i="1" s="1"/>
  <c r="Q129" i="1" s="1"/>
  <c r="P129" i="1" s="1"/>
  <c r="L91" i="1"/>
  <c r="E90" i="1"/>
  <c r="B90" i="1" s="1"/>
  <c r="J188" i="3"/>
  <c r="K188" i="3" s="1"/>
  <c r="V199" i="1" s="1"/>
  <c r="L188" i="3"/>
  <c r="G190" i="3"/>
  <c r="H189" i="3"/>
  <c r="I189" i="3" s="1"/>
  <c r="D131" i="1" l="1"/>
  <c r="I131" i="1" s="1"/>
  <c r="J131" i="1" s="1"/>
  <c r="M131" i="1"/>
  <c r="A132" i="1"/>
  <c r="K131" i="1"/>
  <c r="T130" i="1"/>
  <c r="S130" i="1"/>
  <c r="N91" i="1"/>
  <c r="C91" i="1"/>
  <c r="F91" i="1"/>
  <c r="O91" i="1"/>
  <c r="H190" i="3"/>
  <c r="I190" i="3" s="1"/>
  <c r="G191" i="3"/>
  <c r="L189" i="3"/>
  <c r="J189" i="3"/>
  <c r="K189" i="3" s="1"/>
  <c r="V200" i="1" s="1"/>
  <c r="R130" i="1" l="1"/>
  <c r="Q130" i="1" s="1"/>
  <c r="P130" i="1" s="1"/>
  <c r="D132" i="1"/>
  <c r="I132" i="1" s="1"/>
  <c r="J132" i="1" s="1"/>
  <c r="K132" i="1"/>
  <c r="M132" i="1"/>
  <c r="A133" i="1"/>
  <c r="S131" i="1"/>
  <c r="T131" i="1"/>
  <c r="E91" i="1"/>
  <c r="B91" i="1" s="1"/>
  <c r="L92" i="1"/>
  <c r="H191" i="3"/>
  <c r="I191" i="3" s="1"/>
  <c r="G192" i="3"/>
  <c r="L190" i="3"/>
  <c r="J190" i="3"/>
  <c r="K190" i="3" s="1"/>
  <c r="V201" i="1" s="1"/>
  <c r="D133" i="1" l="1"/>
  <c r="I133" i="1" s="1"/>
  <c r="J133" i="1" s="1"/>
  <c r="A134" i="1"/>
  <c r="M133" i="1"/>
  <c r="K133" i="1"/>
  <c r="S132" i="1"/>
  <c r="T132" i="1"/>
  <c r="R131" i="1"/>
  <c r="Q131" i="1" s="1"/>
  <c r="P131" i="1" s="1"/>
  <c r="F92" i="1"/>
  <c r="N92" i="1"/>
  <c r="E92" i="1" s="1"/>
  <c r="C92" i="1"/>
  <c r="O92" i="1"/>
  <c r="J191" i="3"/>
  <c r="K191" i="3" s="1"/>
  <c r="V202" i="1" s="1"/>
  <c r="L191" i="3"/>
  <c r="G193" i="3"/>
  <c r="H192" i="3"/>
  <c r="I192" i="3" s="1"/>
  <c r="R132" i="1" l="1"/>
  <c r="Q132" i="1" s="1"/>
  <c r="P132" i="1" s="1"/>
  <c r="T133" i="1"/>
  <c r="S133" i="1"/>
  <c r="R133" i="1" s="1"/>
  <c r="Q133" i="1" s="1"/>
  <c r="P133" i="1" s="1"/>
  <c r="L93" i="1"/>
  <c r="C93" i="1" s="1"/>
  <c r="D134" i="1"/>
  <c r="I134" i="1" s="1"/>
  <c r="J134" i="1" s="1"/>
  <c r="A135" i="1"/>
  <c r="K134" i="1"/>
  <c r="M134" i="1"/>
  <c r="B92" i="1"/>
  <c r="J192" i="3"/>
  <c r="K192" i="3" s="1"/>
  <c r="V203" i="1" s="1"/>
  <c r="L192" i="3"/>
  <c r="G194" i="3"/>
  <c r="H193" i="3"/>
  <c r="I193" i="3" s="1"/>
  <c r="N93" i="1" l="1"/>
  <c r="E93" i="1" s="1"/>
  <c r="T134" i="1"/>
  <c r="S134" i="1"/>
  <c r="R134" i="1" s="1"/>
  <c r="Q134" i="1" s="1"/>
  <c r="P134" i="1" s="1"/>
  <c r="D135" i="1"/>
  <c r="I135" i="1" s="1"/>
  <c r="J135" i="1" s="1"/>
  <c r="K135" i="1"/>
  <c r="A136" i="1"/>
  <c r="M135" i="1"/>
  <c r="O93" i="1"/>
  <c r="F93" i="1"/>
  <c r="L193" i="3"/>
  <c r="J193" i="3"/>
  <c r="K193" i="3" s="1"/>
  <c r="V204" i="1" s="1"/>
  <c r="H194" i="3"/>
  <c r="I194" i="3" s="1"/>
  <c r="G195" i="3"/>
  <c r="B93" i="1" l="1"/>
  <c r="L94" i="1"/>
  <c r="F94" i="1" s="1"/>
  <c r="S135" i="1"/>
  <c r="T135" i="1"/>
  <c r="D136" i="1"/>
  <c r="I136" i="1" s="1"/>
  <c r="J136" i="1" s="1"/>
  <c r="A137" i="1"/>
  <c r="K136" i="1"/>
  <c r="M136" i="1"/>
  <c r="L194" i="3"/>
  <c r="J194" i="3"/>
  <c r="K194" i="3" s="1"/>
  <c r="V205" i="1" s="1"/>
  <c r="H195" i="3"/>
  <c r="I195" i="3" s="1"/>
  <c r="G196" i="3"/>
  <c r="O94" i="1" l="1"/>
  <c r="N94" i="1"/>
  <c r="E94" i="1" s="1"/>
  <c r="C94" i="1"/>
  <c r="S136" i="1"/>
  <c r="T136" i="1"/>
  <c r="D137" i="1"/>
  <c r="I137" i="1" s="1"/>
  <c r="J137" i="1" s="1"/>
  <c r="K137" i="1"/>
  <c r="M137" i="1"/>
  <c r="A138" i="1"/>
  <c r="R135" i="1"/>
  <c r="Q135" i="1" s="1"/>
  <c r="P135" i="1" s="1"/>
  <c r="G197" i="3"/>
  <c r="H196" i="3"/>
  <c r="I196" i="3" s="1"/>
  <c r="J195" i="3"/>
  <c r="K195" i="3" s="1"/>
  <c r="V206" i="1" s="1"/>
  <c r="L195" i="3"/>
  <c r="B94" i="1" l="1"/>
  <c r="L95" i="1"/>
  <c r="C95" i="1" s="1"/>
  <c r="D138" i="1"/>
  <c r="I138" i="1" s="1"/>
  <c r="J138" i="1" s="1"/>
  <c r="K138" i="1"/>
  <c r="M138" i="1"/>
  <c r="A139" i="1"/>
  <c r="S137" i="1"/>
  <c r="T137" i="1"/>
  <c r="R136" i="1"/>
  <c r="Q136" i="1" s="1"/>
  <c r="P136" i="1" s="1"/>
  <c r="F95" i="1"/>
  <c r="O95" i="1"/>
  <c r="N95" i="1"/>
  <c r="E95" i="1" s="1"/>
  <c r="J196" i="3"/>
  <c r="K196" i="3" s="1"/>
  <c r="V207" i="1" s="1"/>
  <c r="L196" i="3"/>
  <c r="G198" i="3"/>
  <c r="H197" i="3"/>
  <c r="I197" i="3" s="1"/>
  <c r="L96" i="1" l="1"/>
  <c r="N96" i="1" s="1"/>
  <c r="E96" i="1" s="1"/>
  <c r="R137" i="1"/>
  <c r="Q137" i="1" s="1"/>
  <c r="P137" i="1" s="1"/>
  <c r="D139" i="1"/>
  <c r="I139" i="1" s="1"/>
  <c r="J139" i="1" s="1"/>
  <c r="K139" i="1"/>
  <c r="A140" i="1"/>
  <c r="M139" i="1"/>
  <c r="T138" i="1"/>
  <c r="S138" i="1"/>
  <c r="R138" i="1" s="1"/>
  <c r="Q138" i="1" s="1"/>
  <c r="P138" i="1" s="1"/>
  <c r="B95" i="1"/>
  <c r="L197" i="3"/>
  <c r="J197" i="3"/>
  <c r="K197" i="3" s="1"/>
  <c r="V208" i="1" s="1"/>
  <c r="H198" i="3"/>
  <c r="I198" i="3" s="1"/>
  <c r="G199" i="3"/>
  <c r="F96" i="1" l="1"/>
  <c r="B96" i="1" s="1"/>
  <c r="C96" i="1"/>
  <c r="O96" i="1"/>
  <c r="L97" i="1" s="1"/>
  <c r="C97" i="1" s="1"/>
  <c r="S139" i="1"/>
  <c r="T139" i="1"/>
  <c r="D140" i="1"/>
  <c r="I140" i="1" s="1"/>
  <c r="J140" i="1" s="1"/>
  <c r="K140" i="1"/>
  <c r="M140" i="1"/>
  <c r="A141" i="1"/>
  <c r="N97" i="1"/>
  <c r="E97" i="1" s="1"/>
  <c r="F97" i="1"/>
  <c r="O97" i="1"/>
  <c r="L198" i="3"/>
  <c r="J198" i="3"/>
  <c r="K198" i="3" s="1"/>
  <c r="V209" i="1" s="1"/>
  <c r="H199" i="3"/>
  <c r="I199" i="3" s="1"/>
  <c r="G200" i="3"/>
  <c r="D141" i="1" l="1"/>
  <c r="I141" i="1" s="1"/>
  <c r="J141" i="1" s="1"/>
  <c r="A142" i="1"/>
  <c r="M141" i="1"/>
  <c r="K141" i="1"/>
  <c r="T140" i="1"/>
  <c r="S140" i="1"/>
  <c r="R140" i="1" s="1"/>
  <c r="Q140" i="1" s="1"/>
  <c r="P140" i="1" s="1"/>
  <c r="R139" i="1"/>
  <c r="Q139" i="1" s="1"/>
  <c r="P139" i="1" s="1"/>
  <c r="L98" i="1"/>
  <c r="F98" i="1" s="1"/>
  <c r="B97" i="1"/>
  <c r="J199" i="3"/>
  <c r="K199" i="3" s="1"/>
  <c r="V210" i="1" s="1"/>
  <c r="L199" i="3"/>
  <c r="G201" i="3"/>
  <c r="H200" i="3"/>
  <c r="I200" i="3" s="1"/>
  <c r="S141" i="1" l="1"/>
  <c r="T141" i="1"/>
  <c r="C98" i="1"/>
  <c r="D142" i="1"/>
  <c r="I142" i="1" s="1"/>
  <c r="J142" i="1" s="1"/>
  <c r="M142" i="1"/>
  <c r="A143" i="1"/>
  <c r="K142" i="1"/>
  <c r="N98" i="1"/>
  <c r="E98" i="1" s="1"/>
  <c r="O98" i="1"/>
  <c r="J200" i="3"/>
  <c r="K200" i="3" s="1"/>
  <c r="V211" i="1" s="1"/>
  <c r="L200" i="3"/>
  <c r="G202" i="3"/>
  <c r="H201" i="3"/>
  <c r="I201" i="3" s="1"/>
  <c r="L99" i="1" l="1"/>
  <c r="N99" i="1" s="1"/>
  <c r="E99" i="1" s="1"/>
  <c r="T142" i="1"/>
  <c r="S142" i="1"/>
  <c r="R142" i="1" s="1"/>
  <c r="Q142" i="1" s="1"/>
  <c r="P142" i="1" s="1"/>
  <c r="D143" i="1"/>
  <c r="I143" i="1" s="1"/>
  <c r="J143" i="1" s="1"/>
  <c r="M143" i="1"/>
  <c r="A144" i="1"/>
  <c r="K143" i="1"/>
  <c r="B98" i="1"/>
  <c r="R141" i="1"/>
  <c r="Q141" i="1" s="1"/>
  <c r="P141" i="1" s="1"/>
  <c r="H202" i="3"/>
  <c r="I202" i="3" s="1"/>
  <c r="G203" i="3"/>
  <c r="L201" i="3"/>
  <c r="J201" i="3"/>
  <c r="K201" i="3" s="1"/>
  <c r="V212" i="1" s="1"/>
  <c r="F99" i="1" l="1"/>
  <c r="C99" i="1"/>
  <c r="O99" i="1"/>
  <c r="L100" i="1" s="1"/>
  <c r="N100" i="1" s="1"/>
  <c r="E100" i="1" s="1"/>
  <c r="S143" i="1"/>
  <c r="T143" i="1"/>
  <c r="D144" i="1"/>
  <c r="I144" i="1" s="1"/>
  <c r="J144" i="1" s="1"/>
  <c r="K144" i="1"/>
  <c r="M144" i="1"/>
  <c r="A145" i="1"/>
  <c r="H203" i="3"/>
  <c r="I203" i="3" s="1"/>
  <c r="G204" i="3"/>
  <c r="L202" i="3"/>
  <c r="J202" i="3"/>
  <c r="K202" i="3" s="1"/>
  <c r="V213" i="1" s="1"/>
  <c r="F100" i="1" l="1"/>
  <c r="B99" i="1"/>
  <c r="O100" i="1"/>
  <c r="L101" i="1" s="1"/>
  <c r="N101" i="1" s="1"/>
  <c r="E101" i="1" s="1"/>
  <c r="C100" i="1"/>
  <c r="D145" i="1"/>
  <c r="I145" i="1" s="1"/>
  <c r="J145" i="1" s="1"/>
  <c r="M145" i="1"/>
  <c r="A146" i="1"/>
  <c r="K145" i="1"/>
  <c r="S144" i="1"/>
  <c r="T144" i="1"/>
  <c r="R143" i="1"/>
  <c r="Q143" i="1" s="1"/>
  <c r="P143" i="1" s="1"/>
  <c r="J203" i="3"/>
  <c r="K203" i="3" s="1"/>
  <c r="V214" i="1" s="1"/>
  <c r="L203" i="3"/>
  <c r="G205" i="3"/>
  <c r="H204" i="3"/>
  <c r="I204" i="3" s="1"/>
  <c r="O101" i="1" l="1"/>
  <c r="L102" i="1" s="1"/>
  <c r="N102" i="1" s="1"/>
  <c r="B100" i="1"/>
  <c r="F101" i="1"/>
  <c r="C101" i="1"/>
  <c r="D146" i="1"/>
  <c r="I146" i="1" s="1"/>
  <c r="J146" i="1" s="1"/>
  <c r="M146" i="1"/>
  <c r="K146" i="1"/>
  <c r="A147" i="1"/>
  <c r="T145" i="1"/>
  <c r="S145" i="1"/>
  <c r="R145" i="1" s="1"/>
  <c r="Q145" i="1" s="1"/>
  <c r="P145" i="1" s="1"/>
  <c r="R144" i="1"/>
  <c r="Q144" i="1" s="1"/>
  <c r="P144" i="1" s="1"/>
  <c r="J204" i="3"/>
  <c r="K204" i="3" s="1"/>
  <c r="V215" i="1" s="1"/>
  <c r="L204" i="3"/>
  <c r="G206" i="3"/>
  <c r="H205" i="3"/>
  <c r="I205" i="3" s="1"/>
  <c r="B101" i="1" l="1"/>
  <c r="D147" i="1"/>
  <c r="I147" i="1" s="1"/>
  <c r="J147" i="1" s="1"/>
  <c r="A148" i="1"/>
  <c r="M147" i="1"/>
  <c r="K147" i="1"/>
  <c r="S146" i="1"/>
  <c r="T146" i="1"/>
  <c r="H206" i="3"/>
  <c r="I206" i="3" s="1"/>
  <c r="G207" i="3"/>
  <c r="L205" i="3"/>
  <c r="J205" i="3"/>
  <c r="K205" i="3" s="1"/>
  <c r="V216" i="1" s="1"/>
  <c r="F102" i="1"/>
  <c r="O102" i="1"/>
  <c r="L103" i="1" s="1"/>
  <c r="N103" i="1" s="1"/>
  <c r="C102" i="1"/>
  <c r="E102" i="1"/>
  <c r="R146" i="1" l="1"/>
  <c r="Q146" i="1" s="1"/>
  <c r="P146" i="1" s="1"/>
  <c r="T147" i="1"/>
  <c r="S147" i="1"/>
  <c r="R147" i="1" s="1"/>
  <c r="Q147" i="1" s="1"/>
  <c r="P147" i="1" s="1"/>
  <c r="D148" i="1"/>
  <c r="I148" i="1" s="1"/>
  <c r="J148" i="1" s="1"/>
  <c r="K148" i="1"/>
  <c r="M148" i="1"/>
  <c r="A149" i="1"/>
  <c r="H207" i="3"/>
  <c r="I207" i="3" s="1"/>
  <c r="G208" i="3"/>
  <c r="L206" i="3"/>
  <c r="J206" i="3"/>
  <c r="K206" i="3" s="1"/>
  <c r="V217" i="1" s="1"/>
  <c r="F103" i="1"/>
  <c r="O103" i="1"/>
  <c r="E103" i="1"/>
  <c r="C103" i="1"/>
  <c r="B102" i="1"/>
  <c r="D149" i="1" l="1"/>
  <c r="I149" i="1" s="1"/>
  <c r="J149" i="1" s="1"/>
  <c r="K149" i="1"/>
  <c r="M149" i="1"/>
  <c r="A150" i="1"/>
  <c r="T148" i="1"/>
  <c r="S148" i="1"/>
  <c r="L104" i="1"/>
  <c r="C104" i="1" s="1"/>
  <c r="G209" i="3"/>
  <c r="H208" i="3"/>
  <c r="I208" i="3" s="1"/>
  <c r="J207" i="3"/>
  <c r="K207" i="3" s="1"/>
  <c r="V218" i="1" s="1"/>
  <c r="L207" i="3"/>
  <c r="B103" i="1"/>
  <c r="R148" i="1" l="1"/>
  <c r="Q148" i="1" s="1"/>
  <c r="P148" i="1" s="1"/>
  <c r="D150" i="1"/>
  <c r="I150" i="1" s="1"/>
  <c r="J150" i="1" s="1"/>
  <c r="K150" i="1"/>
  <c r="M150" i="1"/>
  <c r="A151" i="1"/>
  <c r="T149" i="1"/>
  <c r="S149" i="1"/>
  <c r="R149" i="1" s="1"/>
  <c r="Q149" i="1" s="1"/>
  <c r="P149" i="1" s="1"/>
  <c r="O104" i="1"/>
  <c r="F104" i="1"/>
  <c r="N104" i="1"/>
  <c r="E104" i="1" s="1"/>
  <c r="J208" i="3"/>
  <c r="K208" i="3" s="1"/>
  <c r="V219" i="1" s="1"/>
  <c r="L208" i="3"/>
  <c r="G210" i="3"/>
  <c r="H209" i="3"/>
  <c r="I209" i="3" s="1"/>
  <c r="T150" i="1" l="1"/>
  <c r="S150" i="1"/>
  <c r="R150" i="1" s="1"/>
  <c r="Q150" i="1" s="1"/>
  <c r="P150" i="1" s="1"/>
  <c r="D151" i="1"/>
  <c r="I151" i="1" s="1"/>
  <c r="J151" i="1" s="1"/>
  <c r="K151" i="1"/>
  <c r="M151" i="1"/>
  <c r="A152" i="1"/>
  <c r="L105" i="1"/>
  <c r="N105" i="1" s="1"/>
  <c r="E105" i="1" s="1"/>
  <c r="B104" i="1"/>
  <c r="H210" i="3"/>
  <c r="I210" i="3" s="1"/>
  <c r="G211" i="3"/>
  <c r="L209" i="3"/>
  <c r="J209" i="3"/>
  <c r="K209" i="3" s="1"/>
  <c r="V220" i="1" s="1"/>
  <c r="D152" i="1" l="1"/>
  <c r="I152" i="1" s="1"/>
  <c r="J152" i="1" s="1"/>
  <c r="K152" i="1"/>
  <c r="M152" i="1"/>
  <c r="A153" i="1"/>
  <c r="S151" i="1"/>
  <c r="T151" i="1"/>
  <c r="F105" i="1"/>
  <c r="C105" i="1"/>
  <c r="O105" i="1"/>
  <c r="L106" i="1" s="1"/>
  <c r="N106" i="1" s="1"/>
  <c r="E106" i="1" s="1"/>
  <c r="H211" i="3"/>
  <c r="I211" i="3" s="1"/>
  <c r="G212" i="3"/>
  <c r="L210" i="3"/>
  <c r="J210" i="3"/>
  <c r="K210" i="3" s="1"/>
  <c r="V221" i="1" s="1"/>
  <c r="B105" i="1" l="1"/>
  <c r="R151" i="1"/>
  <c r="Q151" i="1" s="1"/>
  <c r="P151" i="1" s="1"/>
  <c r="S152" i="1"/>
  <c r="T152" i="1"/>
  <c r="D153" i="1"/>
  <c r="I153" i="1" s="1"/>
  <c r="J153" i="1" s="1"/>
  <c r="K153" i="1"/>
  <c r="A154" i="1"/>
  <c r="M153" i="1"/>
  <c r="F106" i="1"/>
  <c r="C106" i="1"/>
  <c r="O106" i="1"/>
  <c r="L107" i="1" s="1"/>
  <c r="N107" i="1" s="1"/>
  <c r="G213" i="3"/>
  <c r="H212" i="3"/>
  <c r="I212" i="3" s="1"/>
  <c r="J211" i="3"/>
  <c r="K211" i="3" s="1"/>
  <c r="V222" i="1" s="1"/>
  <c r="L211" i="3"/>
  <c r="T153" i="1" l="1"/>
  <c r="S153" i="1"/>
  <c r="R153" i="1" s="1"/>
  <c r="Q153" i="1" s="1"/>
  <c r="P153" i="1" s="1"/>
  <c r="D154" i="1"/>
  <c r="I154" i="1" s="1"/>
  <c r="J154" i="1" s="1"/>
  <c r="A155" i="1"/>
  <c r="K154" i="1"/>
  <c r="M154" i="1"/>
  <c r="R152" i="1"/>
  <c r="Q152" i="1" s="1"/>
  <c r="P152" i="1" s="1"/>
  <c r="B106" i="1"/>
  <c r="J212" i="3"/>
  <c r="K212" i="3" s="1"/>
  <c r="V223" i="1" s="1"/>
  <c r="L212" i="3"/>
  <c r="G214" i="3"/>
  <c r="H213" i="3"/>
  <c r="I213" i="3" s="1"/>
  <c r="F107" i="1"/>
  <c r="O107" i="1"/>
  <c r="C107" i="1"/>
  <c r="E107" i="1"/>
  <c r="T154" i="1" l="1"/>
  <c r="S154" i="1"/>
  <c r="R154" i="1" s="1"/>
  <c r="Q154" i="1" s="1"/>
  <c r="P154" i="1" s="1"/>
  <c r="D155" i="1"/>
  <c r="I155" i="1" s="1"/>
  <c r="J155" i="1" s="1"/>
  <c r="M155" i="1"/>
  <c r="A156" i="1"/>
  <c r="K155" i="1"/>
  <c r="L213" i="3"/>
  <c r="J213" i="3"/>
  <c r="K213" i="3" s="1"/>
  <c r="V224" i="1" s="1"/>
  <c r="H214" i="3"/>
  <c r="I214" i="3" s="1"/>
  <c r="G215" i="3"/>
  <c r="B107" i="1"/>
  <c r="L108" i="1"/>
  <c r="N108" i="1" s="1"/>
  <c r="S155" i="1" l="1"/>
  <c r="T155" i="1"/>
  <c r="D156" i="1"/>
  <c r="I156" i="1" s="1"/>
  <c r="J156" i="1" s="1"/>
  <c r="A157" i="1"/>
  <c r="K156" i="1"/>
  <c r="M156" i="1"/>
  <c r="L214" i="3"/>
  <c r="J214" i="3"/>
  <c r="K214" i="3" s="1"/>
  <c r="V225" i="1" s="1"/>
  <c r="H215" i="3"/>
  <c r="I215" i="3" s="1"/>
  <c r="G216" i="3"/>
  <c r="F108" i="1"/>
  <c r="C108" i="1"/>
  <c r="O108" i="1"/>
  <c r="E108" i="1"/>
  <c r="T156" i="1" l="1"/>
  <c r="S156" i="1"/>
  <c r="R156" i="1" s="1"/>
  <c r="Q156" i="1" s="1"/>
  <c r="P156" i="1" s="1"/>
  <c r="D157" i="1"/>
  <c r="I157" i="1" s="1"/>
  <c r="J157" i="1" s="1"/>
  <c r="A158" i="1"/>
  <c r="K157" i="1"/>
  <c r="M157" i="1"/>
  <c r="R155" i="1"/>
  <c r="Q155" i="1" s="1"/>
  <c r="P155" i="1" s="1"/>
  <c r="L109" i="1"/>
  <c r="N109" i="1" s="1"/>
  <c r="E109" i="1" s="1"/>
  <c r="J215" i="3"/>
  <c r="K215" i="3" s="1"/>
  <c r="V226" i="1" s="1"/>
  <c r="L215" i="3"/>
  <c r="G217" i="3"/>
  <c r="H216" i="3"/>
  <c r="I216" i="3" s="1"/>
  <c r="B108" i="1"/>
  <c r="D158" i="1" l="1"/>
  <c r="I158" i="1" s="1"/>
  <c r="J158" i="1" s="1"/>
  <c r="M158" i="1"/>
  <c r="A159" i="1"/>
  <c r="K158" i="1"/>
  <c r="S157" i="1"/>
  <c r="T157" i="1"/>
  <c r="C109" i="1"/>
  <c r="O109" i="1"/>
  <c r="L110" i="1" s="1"/>
  <c r="N110" i="1" s="1"/>
  <c r="E110" i="1" s="1"/>
  <c r="F109" i="1"/>
  <c r="G218" i="3"/>
  <c r="H217" i="3"/>
  <c r="I217" i="3" s="1"/>
  <c r="J216" i="3"/>
  <c r="K216" i="3" s="1"/>
  <c r="V227" i="1" s="1"/>
  <c r="L216" i="3"/>
  <c r="B109" i="1" l="1"/>
  <c r="D159" i="1"/>
  <c r="I159" i="1" s="1"/>
  <c r="J159" i="1" s="1"/>
  <c r="A160" i="1"/>
  <c r="M159" i="1"/>
  <c r="K159" i="1"/>
  <c r="T158" i="1"/>
  <c r="S158" i="1"/>
  <c r="R158" i="1" s="1"/>
  <c r="Q158" i="1" s="1"/>
  <c r="P158" i="1" s="1"/>
  <c r="R157" i="1"/>
  <c r="Q157" i="1" s="1"/>
  <c r="P157" i="1" s="1"/>
  <c r="O110" i="1"/>
  <c r="L111" i="1" s="1"/>
  <c r="C110" i="1"/>
  <c r="F110" i="1"/>
  <c r="L217" i="3"/>
  <c r="J217" i="3"/>
  <c r="K217" i="3" s="1"/>
  <c r="V228" i="1" s="1"/>
  <c r="H218" i="3"/>
  <c r="I218" i="3" s="1"/>
  <c r="G219" i="3"/>
  <c r="T159" i="1" l="1"/>
  <c r="S159" i="1"/>
  <c r="R159" i="1" s="1"/>
  <c r="Q159" i="1" s="1"/>
  <c r="P159" i="1" s="1"/>
  <c r="B110" i="1"/>
  <c r="D160" i="1"/>
  <c r="I160" i="1" s="1"/>
  <c r="J160" i="1" s="1"/>
  <c r="A161" i="1"/>
  <c r="M160" i="1"/>
  <c r="K160" i="1"/>
  <c r="N111" i="1"/>
  <c r="E111" i="1" s="1"/>
  <c r="F111" i="1"/>
  <c r="C111" i="1"/>
  <c r="O111" i="1"/>
  <c r="H219" i="3"/>
  <c r="I219" i="3" s="1"/>
  <c r="G220" i="3"/>
  <c r="L218" i="3"/>
  <c r="J218" i="3"/>
  <c r="K218" i="3" s="1"/>
  <c r="V229" i="1" s="1"/>
  <c r="D161" i="1" l="1"/>
  <c r="I161" i="1" s="1"/>
  <c r="J161" i="1" s="1"/>
  <c r="A162" i="1"/>
  <c r="M161" i="1"/>
  <c r="K161" i="1"/>
  <c r="L112" i="1"/>
  <c r="N112" i="1" s="1"/>
  <c r="E112" i="1" s="1"/>
  <c r="T160" i="1"/>
  <c r="S160" i="1"/>
  <c r="R160" i="1" s="1"/>
  <c r="Q160" i="1" s="1"/>
  <c r="P160" i="1" s="1"/>
  <c r="B111" i="1"/>
  <c r="G221" i="3"/>
  <c r="H220" i="3"/>
  <c r="I220" i="3" s="1"/>
  <c r="J219" i="3"/>
  <c r="K219" i="3" s="1"/>
  <c r="V230" i="1" s="1"/>
  <c r="L219" i="3"/>
  <c r="C112" i="1"/>
  <c r="F112" i="1" l="1"/>
  <c r="B112" i="1" s="1"/>
  <c r="S161" i="1"/>
  <c r="T161" i="1"/>
  <c r="D162" i="1"/>
  <c r="I162" i="1" s="1"/>
  <c r="J162" i="1" s="1"/>
  <c r="M162" i="1"/>
  <c r="A163" i="1"/>
  <c r="K162" i="1"/>
  <c r="O112" i="1"/>
  <c r="L113" i="1" s="1"/>
  <c r="N113" i="1" s="1"/>
  <c r="E113" i="1" s="1"/>
  <c r="J220" i="3"/>
  <c r="K220" i="3" s="1"/>
  <c r="V231" i="1" s="1"/>
  <c r="L220" i="3"/>
  <c r="G222" i="3"/>
  <c r="H221" i="3"/>
  <c r="I221" i="3" s="1"/>
  <c r="F113" i="1" l="1"/>
  <c r="O113" i="1"/>
  <c r="L114" i="1" s="1"/>
  <c r="N114" i="1" s="1"/>
  <c r="E114" i="1" s="1"/>
  <c r="D163" i="1"/>
  <c r="I163" i="1" s="1"/>
  <c r="J163" i="1" s="1"/>
  <c r="M163" i="1"/>
  <c r="A164" i="1"/>
  <c r="K163" i="1"/>
  <c r="C113" i="1"/>
  <c r="T162" i="1"/>
  <c r="S162" i="1"/>
  <c r="R161" i="1"/>
  <c r="Q161" i="1" s="1"/>
  <c r="P161" i="1" s="1"/>
  <c r="L221" i="3"/>
  <c r="J221" i="3"/>
  <c r="K221" i="3" s="1"/>
  <c r="V232" i="1" s="1"/>
  <c r="H222" i="3"/>
  <c r="I222" i="3" s="1"/>
  <c r="G223" i="3"/>
  <c r="F114" i="1" l="1"/>
  <c r="B113" i="1"/>
  <c r="C114" i="1"/>
  <c r="D164" i="1"/>
  <c r="I164" i="1" s="1"/>
  <c r="J164" i="1" s="1"/>
  <c r="M164" i="1"/>
  <c r="A165" i="1"/>
  <c r="K164" i="1"/>
  <c r="S163" i="1"/>
  <c r="T163" i="1"/>
  <c r="O114" i="1"/>
  <c r="L115" i="1" s="1"/>
  <c r="N115" i="1" s="1"/>
  <c r="E115" i="1" s="1"/>
  <c r="R162" i="1"/>
  <c r="Q162" i="1" s="1"/>
  <c r="P162" i="1" s="1"/>
  <c r="L222" i="3"/>
  <c r="J222" i="3"/>
  <c r="K222" i="3" s="1"/>
  <c r="V233" i="1" s="1"/>
  <c r="H223" i="3"/>
  <c r="I223" i="3" s="1"/>
  <c r="G224" i="3"/>
  <c r="B114" i="1" l="1"/>
  <c r="R163" i="1"/>
  <c r="Q163" i="1" s="1"/>
  <c r="P163" i="1" s="1"/>
  <c r="O115" i="1"/>
  <c r="L116" i="1" s="1"/>
  <c r="N116" i="1" s="1"/>
  <c r="E116" i="1" s="1"/>
  <c r="D165" i="1"/>
  <c r="I165" i="1" s="1"/>
  <c r="J165" i="1" s="1"/>
  <c r="M165" i="1"/>
  <c r="K165" i="1"/>
  <c r="A166" i="1"/>
  <c r="S164" i="1"/>
  <c r="T164" i="1"/>
  <c r="F115" i="1"/>
  <c r="C115" i="1"/>
  <c r="G225" i="3"/>
  <c r="H224" i="3"/>
  <c r="I224" i="3" s="1"/>
  <c r="J223" i="3"/>
  <c r="K223" i="3" s="1"/>
  <c r="V234" i="1" s="1"/>
  <c r="L223" i="3"/>
  <c r="B115" i="1" l="1"/>
  <c r="R164" i="1"/>
  <c r="Q164" i="1" s="1"/>
  <c r="P164" i="1" s="1"/>
  <c r="S165" i="1"/>
  <c r="T165" i="1"/>
  <c r="D166" i="1"/>
  <c r="I166" i="1" s="1"/>
  <c r="J166" i="1" s="1"/>
  <c r="M166" i="1"/>
  <c r="A167" i="1"/>
  <c r="K166" i="1"/>
  <c r="O116" i="1"/>
  <c r="L117" i="1" s="1"/>
  <c r="N117" i="1" s="1"/>
  <c r="E117" i="1" s="1"/>
  <c r="F116" i="1"/>
  <c r="C116" i="1"/>
  <c r="G226" i="3"/>
  <c r="H225" i="3"/>
  <c r="I225" i="3" s="1"/>
  <c r="J224" i="3"/>
  <c r="K224" i="3" s="1"/>
  <c r="V235" i="1" s="1"/>
  <c r="L224" i="3"/>
  <c r="B116" i="1" l="1"/>
  <c r="T166" i="1"/>
  <c r="S166" i="1"/>
  <c r="R166" i="1" s="1"/>
  <c r="Q166" i="1" s="1"/>
  <c r="P166" i="1" s="1"/>
  <c r="R165" i="1"/>
  <c r="Q165" i="1" s="1"/>
  <c r="P165" i="1" s="1"/>
  <c r="D167" i="1"/>
  <c r="I167" i="1" s="1"/>
  <c r="J167" i="1" s="1"/>
  <c r="A168" i="1"/>
  <c r="K167" i="1"/>
  <c r="M167" i="1"/>
  <c r="F117" i="1"/>
  <c r="C117" i="1"/>
  <c r="O117" i="1"/>
  <c r="L118" i="1" s="1"/>
  <c r="N118" i="1" s="1"/>
  <c r="L225" i="3"/>
  <c r="J225" i="3"/>
  <c r="K225" i="3" s="1"/>
  <c r="V236" i="1" s="1"/>
  <c r="H226" i="3"/>
  <c r="I226" i="3" s="1"/>
  <c r="G227" i="3"/>
  <c r="B117" i="1" l="1"/>
  <c r="T167" i="1"/>
  <c r="S167" i="1"/>
  <c r="R167" i="1" s="1"/>
  <c r="Q167" i="1" s="1"/>
  <c r="P167" i="1" s="1"/>
  <c r="D168" i="1"/>
  <c r="I168" i="1" s="1"/>
  <c r="J168" i="1" s="1"/>
  <c r="M168" i="1"/>
  <c r="A169" i="1"/>
  <c r="K168" i="1"/>
  <c r="H227" i="3"/>
  <c r="I227" i="3" s="1"/>
  <c r="G228" i="3"/>
  <c r="L226" i="3"/>
  <c r="J226" i="3"/>
  <c r="K226" i="3" s="1"/>
  <c r="V237" i="1" s="1"/>
  <c r="O118" i="1"/>
  <c r="L119" i="1" s="1"/>
  <c r="N119" i="1" s="1"/>
  <c r="E118" i="1"/>
  <c r="C118" i="1"/>
  <c r="F118" i="1"/>
  <c r="S168" i="1" l="1"/>
  <c r="T168" i="1"/>
  <c r="D169" i="1"/>
  <c r="I169" i="1" s="1"/>
  <c r="J169" i="1" s="1"/>
  <c r="A170" i="1"/>
  <c r="M169" i="1"/>
  <c r="K169" i="1"/>
  <c r="G229" i="3"/>
  <c r="H228" i="3"/>
  <c r="I228" i="3" s="1"/>
  <c r="J227" i="3"/>
  <c r="K227" i="3" s="1"/>
  <c r="V238" i="1" s="1"/>
  <c r="L227" i="3"/>
  <c r="E119" i="1"/>
  <c r="C119" i="1"/>
  <c r="O119" i="1"/>
  <c r="F119" i="1"/>
  <c r="B118" i="1"/>
  <c r="S169" i="1" l="1"/>
  <c r="T169" i="1"/>
  <c r="D170" i="1"/>
  <c r="I170" i="1" s="1"/>
  <c r="J170" i="1" s="1"/>
  <c r="M170" i="1"/>
  <c r="K170" i="1"/>
  <c r="A171" i="1"/>
  <c r="R168" i="1"/>
  <c r="Q168" i="1" s="1"/>
  <c r="P168" i="1" s="1"/>
  <c r="J228" i="3"/>
  <c r="K228" i="3" s="1"/>
  <c r="V239" i="1" s="1"/>
  <c r="L228" i="3"/>
  <c r="G230" i="3"/>
  <c r="H229" i="3"/>
  <c r="I229" i="3" s="1"/>
  <c r="L120" i="1"/>
  <c r="B119" i="1"/>
  <c r="D171" i="1" l="1"/>
  <c r="I171" i="1" s="1"/>
  <c r="J171" i="1" s="1"/>
  <c r="A172" i="1"/>
  <c r="K171" i="1"/>
  <c r="M171" i="1"/>
  <c r="T170" i="1"/>
  <c r="S170" i="1"/>
  <c r="R170" i="1" s="1"/>
  <c r="Q170" i="1" s="1"/>
  <c r="P170" i="1" s="1"/>
  <c r="R169" i="1"/>
  <c r="Q169" i="1" s="1"/>
  <c r="P169" i="1" s="1"/>
  <c r="C120" i="1"/>
  <c r="N120" i="1"/>
  <c r="E120" i="1" s="1"/>
  <c r="H230" i="3"/>
  <c r="I230" i="3" s="1"/>
  <c r="G231" i="3"/>
  <c r="L229" i="3"/>
  <c r="J229" i="3"/>
  <c r="K229" i="3" s="1"/>
  <c r="V240" i="1" s="1"/>
  <c r="F120" i="1"/>
  <c r="O120" i="1"/>
  <c r="D172" i="1" l="1"/>
  <c r="I172" i="1" s="1"/>
  <c r="J172" i="1" s="1"/>
  <c r="K172" i="1"/>
  <c r="A173" i="1"/>
  <c r="M172" i="1"/>
  <c r="S171" i="1"/>
  <c r="T171" i="1"/>
  <c r="B120" i="1"/>
  <c r="L121" i="1"/>
  <c r="N121" i="1" s="1"/>
  <c r="E121" i="1" s="1"/>
  <c r="H231" i="3"/>
  <c r="I231" i="3" s="1"/>
  <c r="G232" i="3"/>
  <c r="L230" i="3"/>
  <c r="J230" i="3"/>
  <c r="K230" i="3" s="1"/>
  <c r="V241" i="1" s="1"/>
  <c r="R171" i="1" l="1"/>
  <c r="Q171" i="1" s="1"/>
  <c r="P171" i="1" s="1"/>
  <c r="D173" i="1"/>
  <c r="I173" i="1" s="1"/>
  <c r="J173" i="1" s="1"/>
  <c r="M173" i="1"/>
  <c r="K173" i="1"/>
  <c r="A174" i="1"/>
  <c r="S172" i="1"/>
  <c r="R172" i="1" s="1"/>
  <c r="Q172" i="1" s="1"/>
  <c r="P172" i="1" s="1"/>
  <c r="T172" i="1"/>
  <c r="C121" i="1"/>
  <c r="O121" i="1"/>
  <c r="L122" i="1" s="1"/>
  <c r="N122" i="1" s="1"/>
  <c r="E122" i="1" s="1"/>
  <c r="F121" i="1"/>
  <c r="G233" i="3"/>
  <c r="H232" i="3"/>
  <c r="I232" i="3" s="1"/>
  <c r="J231" i="3"/>
  <c r="K231" i="3" s="1"/>
  <c r="V242" i="1" s="1"/>
  <c r="L231" i="3"/>
  <c r="D174" i="1" l="1"/>
  <c r="I174" i="1" s="1"/>
  <c r="J174" i="1" s="1"/>
  <c r="M174" i="1"/>
  <c r="A175" i="1"/>
  <c r="K174" i="1"/>
  <c r="T173" i="1"/>
  <c r="S173" i="1"/>
  <c r="R173" i="1" s="1"/>
  <c r="Q173" i="1" s="1"/>
  <c r="P173" i="1" s="1"/>
  <c r="B121" i="1"/>
  <c r="F122" i="1"/>
  <c r="C122" i="1"/>
  <c r="O122" i="1"/>
  <c r="L123" i="1" s="1"/>
  <c r="N123" i="1" s="1"/>
  <c r="G234" i="3"/>
  <c r="H233" i="3"/>
  <c r="I233" i="3" s="1"/>
  <c r="J232" i="3"/>
  <c r="K232" i="3" s="1"/>
  <c r="V243" i="1" s="1"/>
  <c r="L232" i="3"/>
  <c r="D175" i="1" l="1"/>
  <c r="I175" i="1" s="1"/>
  <c r="J175" i="1" s="1"/>
  <c r="A176" i="1"/>
  <c r="M175" i="1"/>
  <c r="K175" i="1"/>
  <c r="S174" i="1"/>
  <c r="T174" i="1"/>
  <c r="B122" i="1"/>
  <c r="H234" i="3"/>
  <c r="I234" i="3" s="1"/>
  <c r="G235" i="3"/>
  <c r="L233" i="3"/>
  <c r="J233" i="3"/>
  <c r="K233" i="3" s="1"/>
  <c r="V244" i="1" s="1"/>
  <c r="O123" i="1"/>
  <c r="C123" i="1"/>
  <c r="F123" i="1"/>
  <c r="E123" i="1"/>
  <c r="R174" i="1" l="1"/>
  <c r="Q174" i="1" s="1"/>
  <c r="P174" i="1" s="1"/>
  <c r="S175" i="1"/>
  <c r="T175" i="1"/>
  <c r="D176" i="1"/>
  <c r="I176" i="1" s="1"/>
  <c r="J176" i="1" s="1"/>
  <c r="K176" i="1"/>
  <c r="A177" i="1"/>
  <c r="M176" i="1"/>
  <c r="L234" i="3"/>
  <c r="J234" i="3"/>
  <c r="K234" i="3" s="1"/>
  <c r="V245" i="1" s="1"/>
  <c r="H235" i="3"/>
  <c r="I235" i="3" s="1"/>
  <c r="G236" i="3"/>
  <c r="B123" i="1"/>
  <c r="L124" i="1"/>
  <c r="N124" i="1" s="1"/>
  <c r="S176" i="1" l="1"/>
  <c r="T176" i="1"/>
  <c r="D177" i="1"/>
  <c r="I177" i="1" s="1"/>
  <c r="J177" i="1" s="1"/>
  <c r="M177" i="1"/>
  <c r="K177" i="1"/>
  <c r="A178" i="1"/>
  <c r="R175" i="1"/>
  <c r="Q175" i="1" s="1"/>
  <c r="P175" i="1" s="1"/>
  <c r="J235" i="3"/>
  <c r="K235" i="3" s="1"/>
  <c r="V246" i="1" s="1"/>
  <c r="L235" i="3"/>
  <c r="G237" i="3"/>
  <c r="H236" i="3"/>
  <c r="I236" i="3" s="1"/>
  <c r="C124" i="1"/>
  <c r="E124" i="1"/>
  <c r="F124" i="1"/>
  <c r="O124" i="1"/>
  <c r="D178" i="1" l="1"/>
  <c r="I178" i="1" s="1"/>
  <c r="J178" i="1" s="1"/>
  <c r="K178" i="1"/>
  <c r="A179" i="1"/>
  <c r="M178" i="1"/>
  <c r="S177" i="1"/>
  <c r="T177" i="1"/>
  <c r="R176" i="1"/>
  <c r="Q176" i="1" s="1"/>
  <c r="P176" i="1" s="1"/>
  <c r="L125" i="1"/>
  <c r="C125" i="1" s="1"/>
  <c r="J236" i="3"/>
  <c r="K236" i="3" s="1"/>
  <c r="V247" i="1" s="1"/>
  <c r="L236" i="3"/>
  <c r="G238" i="3"/>
  <c r="H237" i="3"/>
  <c r="I237" i="3" s="1"/>
  <c r="B124" i="1"/>
  <c r="R177" i="1" l="1"/>
  <c r="Q177" i="1" s="1"/>
  <c r="P177" i="1" s="1"/>
  <c r="T178" i="1"/>
  <c r="S178" i="1"/>
  <c r="R178" i="1" s="1"/>
  <c r="Q178" i="1" s="1"/>
  <c r="P178" i="1" s="1"/>
  <c r="D179" i="1"/>
  <c r="I179" i="1" s="1"/>
  <c r="J179" i="1" s="1"/>
  <c r="K179" i="1"/>
  <c r="A180" i="1"/>
  <c r="M179" i="1"/>
  <c r="O125" i="1"/>
  <c r="N125" i="1"/>
  <c r="E125" i="1" s="1"/>
  <c r="F125" i="1"/>
  <c r="H238" i="3"/>
  <c r="I238" i="3" s="1"/>
  <c r="G239" i="3"/>
  <c r="L237" i="3"/>
  <c r="J237" i="3"/>
  <c r="K237" i="3" s="1"/>
  <c r="V248" i="1" s="1"/>
  <c r="D180" i="1" l="1"/>
  <c r="I180" i="1" s="1"/>
  <c r="J180" i="1" s="1"/>
  <c r="M180" i="1"/>
  <c r="A181" i="1"/>
  <c r="K180" i="1"/>
  <c r="T179" i="1"/>
  <c r="S179" i="1"/>
  <c r="B125" i="1"/>
  <c r="L126" i="1"/>
  <c r="H239" i="3"/>
  <c r="I239" i="3" s="1"/>
  <c r="G240" i="3"/>
  <c r="L238" i="3"/>
  <c r="J238" i="3"/>
  <c r="K238" i="3" s="1"/>
  <c r="V249" i="1" s="1"/>
  <c r="R179" i="1" l="1"/>
  <c r="Q179" i="1" s="1"/>
  <c r="P179" i="1" s="1"/>
  <c r="D181" i="1"/>
  <c r="I181" i="1" s="1"/>
  <c r="J181" i="1" s="1"/>
  <c r="A182" i="1"/>
  <c r="K181" i="1"/>
  <c r="M181" i="1"/>
  <c r="S180" i="1"/>
  <c r="T180" i="1"/>
  <c r="N126" i="1"/>
  <c r="E126" i="1" s="1"/>
  <c r="F126" i="1"/>
  <c r="C126" i="1"/>
  <c r="O126" i="1"/>
  <c r="G241" i="3"/>
  <c r="H240" i="3"/>
  <c r="I240" i="3" s="1"/>
  <c r="J239" i="3"/>
  <c r="K239" i="3" s="1"/>
  <c r="V250" i="1" s="1"/>
  <c r="L239" i="3"/>
  <c r="R180" i="1" l="1"/>
  <c r="Q180" i="1" s="1"/>
  <c r="P180" i="1" s="1"/>
  <c r="T181" i="1"/>
  <c r="S181" i="1"/>
  <c r="R181" i="1" s="1"/>
  <c r="Q181" i="1" s="1"/>
  <c r="P181" i="1" s="1"/>
  <c r="D182" i="1"/>
  <c r="I182" i="1" s="1"/>
  <c r="J182" i="1" s="1"/>
  <c r="K182" i="1"/>
  <c r="A183" i="1"/>
  <c r="M182" i="1"/>
  <c r="L127" i="1"/>
  <c r="N127" i="1" s="1"/>
  <c r="E127" i="1" s="1"/>
  <c r="B126" i="1"/>
  <c r="J240" i="3"/>
  <c r="K240" i="3" s="1"/>
  <c r="V251" i="1" s="1"/>
  <c r="L240" i="3"/>
  <c r="G242" i="3"/>
  <c r="H241" i="3"/>
  <c r="I241" i="3" s="1"/>
  <c r="T182" i="1" l="1"/>
  <c r="S182" i="1"/>
  <c r="R182" i="1" s="1"/>
  <c r="Q182" i="1" s="1"/>
  <c r="P182" i="1" s="1"/>
  <c r="D183" i="1"/>
  <c r="I183" i="1" s="1"/>
  <c r="J183" i="1" s="1"/>
  <c r="K183" i="1"/>
  <c r="A184" i="1"/>
  <c r="M183" i="1"/>
  <c r="C127" i="1"/>
  <c r="F127" i="1"/>
  <c r="O127" i="1"/>
  <c r="L128" i="1" s="1"/>
  <c r="N128" i="1" s="1"/>
  <c r="L241" i="3"/>
  <c r="J241" i="3"/>
  <c r="K241" i="3" s="1"/>
  <c r="V252" i="1" s="1"/>
  <c r="H242" i="3"/>
  <c r="I242" i="3" s="1"/>
  <c r="G243" i="3"/>
  <c r="B127" i="1" l="1"/>
  <c r="D184" i="1"/>
  <c r="I184" i="1" s="1"/>
  <c r="J184" i="1" s="1"/>
  <c r="M184" i="1"/>
  <c r="K184" i="1"/>
  <c r="A185" i="1"/>
  <c r="S183" i="1"/>
  <c r="T183" i="1"/>
  <c r="F128" i="1"/>
  <c r="O128" i="1"/>
  <c r="L129" i="1" s="1"/>
  <c r="C128" i="1"/>
  <c r="E128" i="1"/>
  <c r="H243" i="3"/>
  <c r="I243" i="3" s="1"/>
  <c r="G244" i="3"/>
  <c r="L242" i="3"/>
  <c r="J242" i="3"/>
  <c r="K242" i="3" s="1"/>
  <c r="V253" i="1" s="1"/>
  <c r="R183" i="1" l="1"/>
  <c r="Q183" i="1" s="1"/>
  <c r="P183" i="1" s="1"/>
  <c r="T184" i="1"/>
  <c r="S184" i="1"/>
  <c r="R184" i="1" s="1"/>
  <c r="Q184" i="1" s="1"/>
  <c r="P184" i="1" s="1"/>
  <c r="D185" i="1"/>
  <c r="I185" i="1" s="1"/>
  <c r="J185" i="1" s="1"/>
  <c r="K185" i="1"/>
  <c r="A186" i="1"/>
  <c r="M185" i="1"/>
  <c r="B128" i="1"/>
  <c r="N129" i="1"/>
  <c r="F129" i="1"/>
  <c r="O129" i="1"/>
  <c r="C129" i="1"/>
  <c r="G245" i="3"/>
  <c r="H244" i="3"/>
  <c r="I244" i="3" s="1"/>
  <c r="L243" i="3"/>
  <c r="J243" i="3"/>
  <c r="K243" i="3" s="1"/>
  <c r="V254" i="1" s="1"/>
  <c r="D186" i="1" l="1"/>
  <c r="I186" i="1" s="1"/>
  <c r="J186" i="1" s="1"/>
  <c r="K186" i="1"/>
  <c r="A187" i="1"/>
  <c r="M186" i="1"/>
  <c r="S185" i="1"/>
  <c r="T185" i="1"/>
  <c r="E129" i="1"/>
  <c r="B129" i="1" s="1"/>
  <c r="L130" i="1"/>
  <c r="J244" i="3"/>
  <c r="K244" i="3" s="1"/>
  <c r="V255" i="1" s="1"/>
  <c r="L244" i="3"/>
  <c r="G246" i="3"/>
  <c r="H245" i="3"/>
  <c r="I245" i="3" s="1"/>
  <c r="D187" i="1" l="1"/>
  <c r="I187" i="1" s="1"/>
  <c r="J187" i="1" s="1"/>
  <c r="K187" i="1"/>
  <c r="A188" i="1"/>
  <c r="M187" i="1"/>
  <c r="R185" i="1"/>
  <c r="Q185" i="1" s="1"/>
  <c r="P185" i="1" s="1"/>
  <c r="T186" i="1"/>
  <c r="S186" i="1"/>
  <c r="R186" i="1" s="1"/>
  <c r="Q186" i="1" s="1"/>
  <c r="P186" i="1" s="1"/>
  <c r="N130" i="1"/>
  <c r="E130" i="1" s="1"/>
  <c r="F130" i="1"/>
  <c r="O130" i="1"/>
  <c r="C130" i="1"/>
  <c r="L245" i="3"/>
  <c r="J245" i="3"/>
  <c r="K245" i="3" s="1"/>
  <c r="V256" i="1" s="1"/>
  <c r="G247" i="3"/>
  <c r="H246" i="3"/>
  <c r="I246" i="3" s="1"/>
  <c r="L131" i="1" l="1"/>
  <c r="F131" i="1" s="1"/>
  <c r="D188" i="1"/>
  <c r="I188" i="1" s="1"/>
  <c r="J188" i="1" s="1"/>
  <c r="K188" i="1"/>
  <c r="A189" i="1"/>
  <c r="M188" i="1"/>
  <c r="S187" i="1"/>
  <c r="T187" i="1"/>
  <c r="B130" i="1"/>
  <c r="L246" i="3"/>
  <c r="J246" i="3"/>
  <c r="K246" i="3" s="1"/>
  <c r="V257" i="1" s="1"/>
  <c r="H247" i="3"/>
  <c r="I247" i="3" s="1"/>
  <c r="G248" i="3"/>
  <c r="N131" i="1" l="1"/>
  <c r="E131" i="1" s="1"/>
  <c r="O131" i="1"/>
  <c r="C131" i="1"/>
  <c r="T188" i="1"/>
  <c r="S188" i="1"/>
  <c r="D189" i="1"/>
  <c r="I189" i="1" s="1"/>
  <c r="J189" i="1" s="1"/>
  <c r="K189" i="1"/>
  <c r="M189" i="1"/>
  <c r="A190" i="1"/>
  <c r="R187" i="1"/>
  <c r="Q187" i="1" s="1"/>
  <c r="P187" i="1" s="1"/>
  <c r="L132" i="1"/>
  <c r="G249" i="3"/>
  <c r="H248" i="3"/>
  <c r="I248" i="3" s="1"/>
  <c r="J247" i="3"/>
  <c r="K247" i="3" s="1"/>
  <c r="V258" i="1" s="1"/>
  <c r="L247" i="3"/>
  <c r="B131" i="1" l="1"/>
  <c r="R188" i="1"/>
  <c r="Q188" i="1" s="1"/>
  <c r="P188" i="1" s="1"/>
  <c r="T189" i="1"/>
  <c r="S189" i="1"/>
  <c r="D190" i="1"/>
  <c r="I190" i="1" s="1"/>
  <c r="J190" i="1" s="1"/>
  <c r="K190" i="1"/>
  <c r="A191" i="1"/>
  <c r="M190" i="1"/>
  <c r="O132" i="1"/>
  <c r="N132" i="1"/>
  <c r="E132" i="1" s="1"/>
  <c r="F132" i="1"/>
  <c r="C132" i="1"/>
  <c r="J248" i="3"/>
  <c r="K248" i="3" s="1"/>
  <c r="V259" i="1" s="1"/>
  <c r="L248" i="3"/>
  <c r="G250" i="3"/>
  <c r="H249" i="3"/>
  <c r="I249" i="3" s="1"/>
  <c r="R189" i="1" l="1"/>
  <c r="Q189" i="1" s="1"/>
  <c r="P189" i="1" s="1"/>
  <c r="D191" i="1"/>
  <c r="I191" i="1" s="1"/>
  <c r="J191" i="1" s="1"/>
  <c r="K191" i="1"/>
  <c r="M191" i="1"/>
  <c r="A192" i="1"/>
  <c r="S190" i="1"/>
  <c r="T190" i="1"/>
  <c r="B132" i="1"/>
  <c r="L133" i="1"/>
  <c r="F133" i="1" s="1"/>
  <c r="L249" i="3"/>
  <c r="J249" i="3"/>
  <c r="K249" i="3" s="1"/>
  <c r="V260" i="1" s="1"/>
  <c r="H250" i="3"/>
  <c r="I250" i="3" s="1"/>
  <c r="G251" i="3"/>
  <c r="R190" i="1" l="1"/>
  <c r="Q190" i="1" s="1"/>
  <c r="P190" i="1" s="1"/>
  <c r="D192" i="1"/>
  <c r="I192" i="1" s="1"/>
  <c r="J192" i="1" s="1"/>
  <c r="M192" i="1"/>
  <c r="K192" i="1"/>
  <c r="A193" i="1"/>
  <c r="S191" i="1"/>
  <c r="R191" i="1" s="1"/>
  <c r="Q191" i="1" s="1"/>
  <c r="P191" i="1" s="1"/>
  <c r="T191" i="1"/>
  <c r="N133" i="1"/>
  <c r="E133" i="1" s="1"/>
  <c r="C133" i="1"/>
  <c r="O133" i="1"/>
  <c r="H251" i="3"/>
  <c r="I251" i="3" s="1"/>
  <c r="G252" i="3"/>
  <c r="L250" i="3"/>
  <c r="J250" i="3"/>
  <c r="K250" i="3" s="1"/>
  <c r="V261" i="1" s="1"/>
  <c r="D193" i="1" l="1"/>
  <c r="I193" i="1" s="1"/>
  <c r="J193" i="1" s="1"/>
  <c r="A194" i="1"/>
  <c r="M193" i="1"/>
  <c r="K193" i="1"/>
  <c r="T192" i="1"/>
  <c r="S192" i="1"/>
  <c r="L134" i="1"/>
  <c r="N134" i="1" s="1"/>
  <c r="E134" i="1" s="1"/>
  <c r="B133" i="1"/>
  <c r="G253" i="3"/>
  <c r="H252" i="3"/>
  <c r="I252" i="3" s="1"/>
  <c r="L251" i="3"/>
  <c r="J251" i="3"/>
  <c r="K251" i="3" s="1"/>
  <c r="V262" i="1" s="1"/>
  <c r="C134" i="1" l="1"/>
  <c r="R192" i="1"/>
  <c r="Q192" i="1" s="1"/>
  <c r="P192" i="1" s="1"/>
  <c r="S193" i="1"/>
  <c r="T193" i="1"/>
  <c r="O134" i="1"/>
  <c r="L135" i="1" s="1"/>
  <c r="N135" i="1" s="1"/>
  <c r="E135" i="1" s="1"/>
  <c r="D194" i="1"/>
  <c r="I194" i="1" s="1"/>
  <c r="J194" i="1" s="1"/>
  <c r="K194" i="1"/>
  <c r="M194" i="1"/>
  <c r="A195" i="1"/>
  <c r="F134" i="1"/>
  <c r="J252" i="3"/>
  <c r="K252" i="3" s="1"/>
  <c r="V263" i="1" s="1"/>
  <c r="L252" i="3"/>
  <c r="G254" i="3"/>
  <c r="H253" i="3"/>
  <c r="I253" i="3" s="1"/>
  <c r="S194" i="1" l="1"/>
  <c r="T194" i="1"/>
  <c r="C135" i="1"/>
  <c r="F135" i="1"/>
  <c r="O135" i="1"/>
  <c r="L136" i="1" s="1"/>
  <c r="N136" i="1" s="1"/>
  <c r="E136" i="1" s="1"/>
  <c r="R193" i="1"/>
  <c r="Q193" i="1" s="1"/>
  <c r="P193" i="1" s="1"/>
  <c r="D195" i="1"/>
  <c r="I195" i="1" s="1"/>
  <c r="J195" i="1" s="1"/>
  <c r="K195" i="1"/>
  <c r="M195" i="1"/>
  <c r="A196" i="1"/>
  <c r="B134" i="1"/>
  <c r="G255" i="3"/>
  <c r="H254" i="3"/>
  <c r="I254" i="3" s="1"/>
  <c r="L253" i="3"/>
  <c r="J253" i="3"/>
  <c r="K253" i="3" s="1"/>
  <c r="V264" i="1" s="1"/>
  <c r="O136" i="1" l="1"/>
  <c r="L137" i="1" s="1"/>
  <c r="N137" i="1" s="1"/>
  <c r="E137" i="1" s="1"/>
  <c r="F136" i="1"/>
  <c r="C136" i="1"/>
  <c r="B136" i="1" s="1"/>
  <c r="D196" i="1"/>
  <c r="I196" i="1" s="1"/>
  <c r="J196" i="1" s="1"/>
  <c r="M196" i="1"/>
  <c r="A197" i="1"/>
  <c r="K196" i="1"/>
  <c r="B135" i="1"/>
  <c r="S195" i="1"/>
  <c r="T195" i="1"/>
  <c r="R194" i="1"/>
  <c r="Q194" i="1" s="1"/>
  <c r="P194" i="1" s="1"/>
  <c r="L254" i="3"/>
  <c r="J254" i="3"/>
  <c r="K254" i="3" s="1"/>
  <c r="V265" i="1" s="1"/>
  <c r="H255" i="3"/>
  <c r="I255" i="3" s="1"/>
  <c r="G256" i="3"/>
  <c r="C137" i="1" l="1"/>
  <c r="B137" i="1" s="1"/>
  <c r="F137" i="1"/>
  <c r="O137" i="1"/>
  <c r="L138" i="1" s="1"/>
  <c r="O138" i="1" s="1"/>
  <c r="D197" i="1"/>
  <c r="I197" i="1" s="1"/>
  <c r="J197" i="1" s="1"/>
  <c r="M197" i="1"/>
  <c r="A198" i="1"/>
  <c r="K197" i="1"/>
  <c r="S196" i="1"/>
  <c r="T196" i="1"/>
  <c r="R195" i="1"/>
  <c r="Q195" i="1" s="1"/>
  <c r="P195" i="1" s="1"/>
  <c r="G257" i="3"/>
  <c r="H256" i="3"/>
  <c r="I256" i="3" s="1"/>
  <c r="J255" i="3"/>
  <c r="K255" i="3" s="1"/>
  <c r="V266" i="1" s="1"/>
  <c r="L255" i="3"/>
  <c r="N138" i="1" l="1"/>
  <c r="E138" i="1" s="1"/>
  <c r="B138" i="1" s="1"/>
  <c r="F138" i="1"/>
  <c r="C138" i="1"/>
  <c r="R196" i="1"/>
  <c r="Q196" i="1" s="1"/>
  <c r="P196" i="1" s="1"/>
  <c r="D198" i="1"/>
  <c r="I198" i="1" s="1"/>
  <c r="J198" i="1" s="1"/>
  <c r="A199" i="1"/>
  <c r="K198" i="1"/>
  <c r="M198" i="1"/>
  <c r="S197" i="1"/>
  <c r="R197" i="1" s="1"/>
  <c r="Q197" i="1" s="1"/>
  <c r="P197" i="1" s="1"/>
  <c r="T197" i="1"/>
  <c r="J256" i="3"/>
  <c r="K256" i="3" s="1"/>
  <c r="V267" i="1" s="1"/>
  <c r="L256" i="3"/>
  <c r="G258" i="3"/>
  <c r="H257" i="3"/>
  <c r="I257" i="3" s="1"/>
  <c r="L139" i="1" l="1"/>
  <c r="C139" i="1" s="1"/>
  <c r="O139" i="1"/>
  <c r="S198" i="1"/>
  <c r="T198" i="1"/>
  <c r="D199" i="1"/>
  <c r="I199" i="1" s="1"/>
  <c r="J199" i="1" s="1"/>
  <c r="M199" i="1"/>
  <c r="K199" i="1"/>
  <c r="A200" i="1"/>
  <c r="L257" i="3"/>
  <c r="J257" i="3"/>
  <c r="K257" i="3" s="1"/>
  <c r="V268" i="1" s="1"/>
  <c r="G259" i="3"/>
  <c r="H258" i="3"/>
  <c r="I258" i="3" s="1"/>
  <c r="F139" i="1" l="1"/>
  <c r="N139" i="1"/>
  <c r="E139" i="1" s="1"/>
  <c r="D200" i="1"/>
  <c r="I200" i="1" s="1"/>
  <c r="J200" i="1" s="1"/>
  <c r="A201" i="1"/>
  <c r="M200" i="1"/>
  <c r="K200" i="1"/>
  <c r="S199" i="1"/>
  <c r="T199" i="1"/>
  <c r="R198" i="1"/>
  <c r="Q198" i="1" s="1"/>
  <c r="P198" i="1" s="1"/>
  <c r="L258" i="3"/>
  <c r="J258" i="3"/>
  <c r="K258" i="3" s="1"/>
  <c r="V269" i="1" s="1"/>
  <c r="H259" i="3"/>
  <c r="I259" i="3" s="1"/>
  <c r="G260" i="3"/>
  <c r="B139" i="1" l="1"/>
  <c r="L140" i="1"/>
  <c r="S200" i="1"/>
  <c r="T200" i="1"/>
  <c r="R199" i="1"/>
  <c r="Q199" i="1" s="1"/>
  <c r="P199" i="1" s="1"/>
  <c r="D201" i="1"/>
  <c r="I201" i="1" s="1"/>
  <c r="J201" i="1" s="1"/>
  <c r="A202" i="1"/>
  <c r="M201" i="1"/>
  <c r="K201" i="1"/>
  <c r="G261" i="3"/>
  <c r="H260" i="3"/>
  <c r="I260" i="3" s="1"/>
  <c r="J259" i="3"/>
  <c r="K259" i="3" s="1"/>
  <c r="V270" i="1" s="1"/>
  <c r="L259" i="3"/>
  <c r="F140" i="1" l="1"/>
  <c r="N140" i="1"/>
  <c r="C140" i="1"/>
  <c r="O140" i="1"/>
  <c r="D202" i="1"/>
  <c r="I202" i="1" s="1"/>
  <c r="J202" i="1" s="1"/>
  <c r="M202" i="1"/>
  <c r="A203" i="1"/>
  <c r="K202" i="1"/>
  <c r="T201" i="1"/>
  <c r="S201" i="1"/>
  <c r="R201" i="1" s="1"/>
  <c r="Q201" i="1" s="1"/>
  <c r="P201" i="1" s="1"/>
  <c r="R200" i="1"/>
  <c r="Q200" i="1" s="1"/>
  <c r="P200" i="1" s="1"/>
  <c r="J260" i="3"/>
  <c r="K260" i="3" s="1"/>
  <c r="V271" i="1" s="1"/>
  <c r="L260" i="3"/>
  <c r="G262" i="3"/>
  <c r="H261" i="3"/>
  <c r="I261" i="3" s="1"/>
  <c r="B140" i="1" l="1"/>
  <c r="E140" i="1"/>
  <c r="L141" i="1"/>
  <c r="D203" i="1"/>
  <c r="I203" i="1" s="1"/>
  <c r="J203" i="1" s="1"/>
  <c r="M203" i="1"/>
  <c r="A204" i="1"/>
  <c r="K203" i="1"/>
  <c r="T202" i="1"/>
  <c r="S202" i="1"/>
  <c r="R202" i="1" s="1"/>
  <c r="Q202" i="1" s="1"/>
  <c r="P202" i="1" s="1"/>
  <c r="G263" i="3"/>
  <c r="H262" i="3"/>
  <c r="I262" i="3" s="1"/>
  <c r="L261" i="3"/>
  <c r="J261" i="3"/>
  <c r="K261" i="3" s="1"/>
  <c r="V272" i="1" s="1"/>
  <c r="N141" i="1" l="1"/>
  <c r="E141" i="1" s="1"/>
  <c r="O141" i="1"/>
  <c r="F141" i="1"/>
  <c r="C141" i="1"/>
  <c r="D204" i="1"/>
  <c r="I204" i="1" s="1"/>
  <c r="J204" i="1" s="1"/>
  <c r="K204" i="1"/>
  <c r="M204" i="1"/>
  <c r="A205" i="1"/>
  <c r="T203" i="1"/>
  <c r="S203" i="1"/>
  <c r="R203" i="1" s="1"/>
  <c r="Q203" i="1" s="1"/>
  <c r="P203" i="1" s="1"/>
  <c r="J262" i="3"/>
  <c r="K262" i="3" s="1"/>
  <c r="V273" i="1" s="1"/>
  <c r="L262" i="3"/>
  <c r="H263" i="3"/>
  <c r="I263" i="3" s="1"/>
  <c r="G264" i="3"/>
  <c r="B141" i="1" l="1"/>
  <c r="L142" i="1"/>
  <c r="S204" i="1"/>
  <c r="T204" i="1"/>
  <c r="D205" i="1"/>
  <c r="I205" i="1" s="1"/>
  <c r="J205" i="1" s="1"/>
  <c r="M205" i="1"/>
  <c r="A206" i="1"/>
  <c r="K205" i="1"/>
  <c r="J263" i="3"/>
  <c r="K263" i="3" s="1"/>
  <c r="V274" i="1" s="1"/>
  <c r="L263" i="3"/>
  <c r="G265" i="3"/>
  <c r="H264" i="3"/>
  <c r="I264" i="3" s="1"/>
  <c r="O142" i="1" l="1"/>
  <c r="N142" i="1"/>
  <c r="E142" i="1" s="1"/>
  <c r="F142" i="1"/>
  <c r="C142" i="1"/>
  <c r="B142" i="1" s="1"/>
  <c r="L143" i="1"/>
  <c r="D206" i="1"/>
  <c r="I206" i="1" s="1"/>
  <c r="J206" i="1" s="1"/>
  <c r="A207" i="1"/>
  <c r="K206" i="1"/>
  <c r="M206" i="1"/>
  <c r="S205" i="1"/>
  <c r="R205" i="1" s="1"/>
  <c r="Q205" i="1" s="1"/>
  <c r="P205" i="1" s="1"/>
  <c r="T205" i="1"/>
  <c r="R204" i="1"/>
  <c r="Q204" i="1" s="1"/>
  <c r="P204" i="1" s="1"/>
  <c r="J264" i="3"/>
  <c r="K264" i="3" s="1"/>
  <c r="V275" i="1" s="1"/>
  <c r="L264" i="3"/>
  <c r="G266" i="3"/>
  <c r="H265" i="3"/>
  <c r="I265" i="3" s="1"/>
  <c r="O143" i="1" l="1"/>
  <c r="C143" i="1"/>
  <c r="N143" i="1"/>
  <c r="E143" i="1" s="1"/>
  <c r="F143" i="1"/>
  <c r="L144" i="1"/>
  <c r="S206" i="1"/>
  <c r="T206" i="1"/>
  <c r="D207" i="1"/>
  <c r="I207" i="1" s="1"/>
  <c r="J207" i="1" s="1"/>
  <c r="K207" i="1"/>
  <c r="M207" i="1"/>
  <c r="A208" i="1"/>
  <c r="J265" i="3"/>
  <c r="K265" i="3" s="1"/>
  <c r="V276" i="1" s="1"/>
  <c r="L265" i="3"/>
  <c r="H266" i="3"/>
  <c r="I266" i="3" s="1"/>
  <c r="G267" i="3"/>
  <c r="C144" i="1" l="1"/>
  <c r="N144" i="1"/>
  <c r="E144" i="1" s="1"/>
  <c r="O144" i="1"/>
  <c r="L145" i="1" s="1"/>
  <c r="F144" i="1"/>
  <c r="B143" i="1"/>
  <c r="B144" i="1"/>
  <c r="D208" i="1"/>
  <c r="I208" i="1" s="1"/>
  <c r="J208" i="1" s="1"/>
  <c r="A209" i="1"/>
  <c r="K208" i="1"/>
  <c r="M208" i="1"/>
  <c r="S207" i="1"/>
  <c r="T207" i="1"/>
  <c r="R206" i="1"/>
  <c r="Q206" i="1" s="1"/>
  <c r="P206" i="1" s="1"/>
  <c r="J266" i="3"/>
  <c r="K266" i="3" s="1"/>
  <c r="V277" i="1" s="1"/>
  <c r="L266" i="3"/>
  <c r="G268" i="3"/>
  <c r="H267" i="3"/>
  <c r="I267" i="3" s="1"/>
  <c r="F145" i="1" l="1"/>
  <c r="B145" i="1" s="1"/>
  <c r="N145" i="1"/>
  <c r="E145" i="1" s="1"/>
  <c r="O145" i="1"/>
  <c r="C145" i="1"/>
  <c r="L146" i="1"/>
  <c r="O146" i="1" s="1"/>
  <c r="R207" i="1"/>
  <c r="Q207" i="1" s="1"/>
  <c r="P207" i="1" s="1"/>
  <c r="D209" i="1"/>
  <c r="I209" i="1" s="1"/>
  <c r="J209" i="1" s="1"/>
  <c r="M209" i="1"/>
  <c r="A210" i="1"/>
  <c r="K209" i="1"/>
  <c r="S208" i="1"/>
  <c r="T208" i="1"/>
  <c r="G269" i="3"/>
  <c r="H268" i="3"/>
  <c r="I268" i="3" s="1"/>
  <c r="J267" i="3"/>
  <c r="K267" i="3" s="1"/>
  <c r="V278" i="1" s="1"/>
  <c r="L267" i="3"/>
  <c r="N146" i="1" l="1"/>
  <c r="E146" i="1" s="1"/>
  <c r="B146" i="1" s="1"/>
  <c r="F146" i="1"/>
  <c r="C146" i="1"/>
  <c r="D210" i="1"/>
  <c r="I210" i="1" s="1"/>
  <c r="J210" i="1" s="1"/>
  <c r="K210" i="1"/>
  <c r="M210" i="1"/>
  <c r="A211" i="1"/>
  <c r="R208" i="1"/>
  <c r="Q208" i="1" s="1"/>
  <c r="P208" i="1" s="1"/>
  <c r="S209" i="1"/>
  <c r="T209" i="1"/>
  <c r="L147" i="1"/>
  <c r="L268" i="3"/>
  <c r="J268" i="3"/>
  <c r="K268" i="3" s="1"/>
  <c r="V279" i="1" s="1"/>
  <c r="H269" i="3"/>
  <c r="I269" i="3" s="1"/>
  <c r="G270" i="3"/>
  <c r="R209" i="1" l="1"/>
  <c r="Q209" i="1" s="1"/>
  <c r="P209" i="1" s="1"/>
  <c r="D211" i="1"/>
  <c r="I211" i="1" s="1"/>
  <c r="J211" i="1" s="1"/>
  <c r="K211" i="1"/>
  <c r="M211" i="1"/>
  <c r="A212" i="1"/>
  <c r="T210" i="1"/>
  <c r="S210" i="1"/>
  <c r="C147" i="1"/>
  <c r="N147" i="1"/>
  <c r="E147" i="1" s="1"/>
  <c r="O147" i="1"/>
  <c r="F147" i="1"/>
  <c r="J269" i="3"/>
  <c r="K269" i="3" s="1"/>
  <c r="V280" i="1" s="1"/>
  <c r="L269" i="3"/>
  <c r="H270" i="3"/>
  <c r="I270" i="3" s="1"/>
  <c r="G271" i="3"/>
  <c r="L148" i="1" l="1"/>
  <c r="F148" i="1" s="1"/>
  <c r="R210" i="1"/>
  <c r="Q210" i="1" s="1"/>
  <c r="P210" i="1" s="1"/>
  <c r="D212" i="1"/>
  <c r="I212" i="1" s="1"/>
  <c r="J212" i="1" s="1"/>
  <c r="K212" i="1"/>
  <c r="M212" i="1"/>
  <c r="A213" i="1"/>
  <c r="T211" i="1"/>
  <c r="S211" i="1"/>
  <c r="R211" i="1" s="1"/>
  <c r="Q211" i="1" s="1"/>
  <c r="P211" i="1" s="1"/>
  <c r="B147" i="1"/>
  <c r="J270" i="3"/>
  <c r="K270" i="3" s="1"/>
  <c r="V281" i="1" s="1"/>
  <c r="L270" i="3"/>
  <c r="G272" i="3"/>
  <c r="H271" i="3"/>
  <c r="I271" i="3" s="1"/>
  <c r="N148" i="1" l="1"/>
  <c r="E148" i="1" s="1"/>
  <c r="O148" i="1"/>
  <c r="C148" i="1"/>
  <c r="D213" i="1"/>
  <c r="I213" i="1" s="1"/>
  <c r="J213" i="1" s="1"/>
  <c r="K213" i="1"/>
  <c r="A214" i="1"/>
  <c r="M213" i="1"/>
  <c r="S212" i="1"/>
  <c r="T212" i="1"/>
  <c r="J271" i="3"/>
  <c r="K271" i="3" s="1"/>
  <c r="V282" i="1" s="1"/>
  <c r="L271" i="3"/>
  <c r="G273" i="3"/>
  <c r="H272" i="3"/>
  <c r="I272" i="3" s="1"/>
  <c r="L149" i="1" l="1"/>
  <c r="N149" i="1" s="1"/>
  <c r="E149" i="1" s="1"/>
  <c r="B148" i="1"/>
  <c r="R212" i="1"/>
  <c r="Q212" i="1" s="1"/>
  <c r="P212" i="1" s="1"/>
  <c r="D214" i="1"/>
  <c r="I214" i="1" s="1"/>
  <c r="J214" i="1" s="1"/>
  <c r="A215" i="1"/>
  <c r="K214" i="1"/>
  <c r="M214" i="1"/>
  <c r="T213" i="1"/>
  <c r="S213" i="1"/>
  <c r="L272" i="3"/>
  <c r="J272" i="3"/>
  <c r="K272" i="3" s="1"/>
  <c r="V283" i="1" s="1"/>
  <c r="H273" i="3"/>
  <c r="I273" i="3" s="1"/>
  <c r="G274" i="3"/>
  <c r="C149" i="1" l="1"/>
  <c r="B149" i="1" s="1"/>
  <c r="O149" i="1"/>
  <c r="F149" i="1"/>
  <c r="T214" i="1"/>
  <c r="S214" i="1"/>
  <c r="R214" i="1" s="1"/>
  <c r="Q214" i="1" s="1"/>
  <c r="P214" i="1" s="1"/>
  <c r="D215" i="1"/>
  <c r="I215" i="1" s="1"/>
  <c r="J215" i="1" s="1"/>
  <c r="K215" i="1"/>
  <c r="A216" i="1"/>
  <c r="M215" i="1"/>
  <c r="R213" i="1"/>
  <c r="Q213" i="1" s="1"/>
  <c r="P213" i="1" s="1"/>
  <c r="L150" i="1"/>
  <c r="C150" i="1" s="1"/>
  <c r="H274" i="3"/>
  <c r="I274" i="3" s="1"/>
  <c r="G275" i="3"/>
  <c r="J273" i="3"/>
  <c r="K273" i="3" s="1"/>
  <c r="V284" i="1" s="1"/>
  <c r="L273" i="3"/>
  <c r="S215" i="1" l="1"/>
  <c r="T215" i="1"/>
  <c r="D216" i="1"/>
  <c r="I216" i="1" s="1"/>
  <c r="J216" i="1" s="1"/>
  <c r="K216" i="1"/>
  <c r="M216" i="1"/>
  <c r="A217" i="1"/>
  <c r="O150" i="1"/>
  <c r="F150" i="1"/>
  <c r="N150" i="1"/>
  <c r="E150" i="1" s="1"/>
  <c r="J274" i="3"/>
  <c r="K274" i="3" s="1"/>
  <c r="V285" i="1" s="1"/>
  <c r="L274" i="3"/>
  <c r="G276" i="3"/>
  <c r="H275" i="3"/>
  <c r="I275" i="3" s="1"/>
  <c r="L151" i="1" l="1"/>
  <c r="N151" i="1" s="1"/>
  <c r="E151" i="1" s="1"/>
  <c r="D217" i="1"/>
  <c r="I217" i="1" s="1"/>
  <c r="J217" i="1" s="1"/>
  <c r="K217" i="1"/>
  <c r="M217" i="1"/>
  <c r="A218" i="1"/>
  <c r="S216" i="1"/>
  <c r="T216" i="1"/>
  <c r="R215" i="1"/>
  <c r="Q215" i="1" s="1"/>
  <c r="P215" i="1" s="1"/>
  <c r="B150" i="1"/>
  <c r="G277" i="3"/>
  <c r="H276" i="3"/>
  <c r="I276" i="3" s="1"/>
  <c r="J275" i="3"/>
  <c r="K275" i="3" s="1"/>
  <c r="V286" i="1" s="1"/>
  <c r="L275" i="3"/>
  <c r="C151" i="1" l="1"/>
  <c r="B151" i="1" s="1"/>
  <c r="O151" i="1"/>
  <c r="F151" i="1"/>
  <c r="L152" i="1"/>
  <c r="O152" i="1" s="1"/>
  <c r="S217" i="1"/>
  <c r="T217" i="1"/>
  <c r="R216" i="1"/>
  <c r="Q216" i="1" s="1"/>
  <c r="P216" i="1" s="1"/>
  <c r="D218" i="1"/>
  <c r="I218" i="1" s="1"/>
  <c r="J218" i="1" s="1"/>
  <c r="K218" i="1"/>
  <c r="A219" i="1"/>
  <c r="M218" i="1"/>
  <c r="N152" i="1"/>
  <c r="E152" i="1" s="1"/>
  <c r="L276" i="3"/>
  <c r="J276" i="3"/>
  <c r="K276" i="3" s="1"/>
  <c r="V287" i="1" s="1"/>
  <c r="H277" i="3"/>
  <c r="I277" i="3" s="1"/>
  <c r="G278" i="3"/>
  <c r="C152" i="1" l="1"/>
  <c r="F152" i="1"/>
  <c r="L153" i="1"/>
  <c r="F153" i="1" s="1"/>
  <c r="D219" i="1"/>
  <c r="I219" i="1" s="1"/>
  <c r="J219" i="1" s="1"/>
  <c r="K219" i="1"/>
  <c r="M219" i="1"/>
  <c r="A220" i="1"/>
  <c r="S218" i="1"/>
  <c r="T218" i="1"/>
  <c r="R217" i="1"/>
  <c r="Q217" i="1" s="1"/>
  <c r="P217" i="1" s="1"/>
  <c r="B152" i="1"/>
  <c r="J277" i="3"/>
  <c r="K277" i="3" s="1"/>
  <c r="V288" i="1" s="1"/>
  <c r="L277" i="3"/>
  <c r="H278" i="3"/>
  <c r="I278" i="3" s="1"/>
  <c r="G279" i="3"/>
  <c r="N153" i="1" l="1"/>
  <c r="E153" i="1" s="1"/>
  <c r="C153" i="1"/>
  <c r="O153" i="1"/>
  <c r="D220" i="1"/>
  <c r="I220" i="1" s="1"/>
  <c r="J220" i="1" s="1"/>
  <c r="K220" i="1"/>
  <c r="M220" i="1"/>
  <c r="A221" i="1"/>
  <c r="R218" i="1"/>
  <c r="Q218" i="1" s="1"/>
  <c r="P218" i="1" s="1"/>
  <c r="S219" i="1"/>
  <c r="T219" i="1"/>
  <c r="J278" i="3"/>
  <c r="K278" i="3" s="1"/>
  <c r="V289" i="1" s="1"/>
  <c r="L278" i="3"/>
  <c r="G280" i="3"/>
  <c r="H279" i="3"/>
  <c r="I279" i="3" s="1"/>
  <c r="L154" i="1" l="1"/>
  <c r="F154" i="1" s="1"/>
  <c r="B153" i="1"/>
  <c r="D221" i="1"/>
  <c r="I221" i="1" s="1"/>
  <c r="J221" i="1" s="1"/>
  <c r="K221" i="1"/>
  <c r="M221" i="1"/>
  <c r="A222" i="1"/>
  <c r="R219" i="1"/>
  <c r="Q219" i="1" s="1"/>
  <c r="P219" i="1" s="1"/>
  <c r="T220" i="1"/>
  <c r="S220" i="1"/>
  <c r="J279" i="3"/>
  <c r="K279" i="3" s="1"/>
  <c r="V290" i="1" s="1"/>
  <c r="L279" i="3"/>
  <c r="G281" i="3"/>
  <c r="H280" i="3"/>
  <c r="I280" i="3" s="1"/>
  <c r="N154" i="1" l="1"/>
  <c r="E154" i="1" s="1"/>
  <c r="B154" i="1" s="1"/>
  <c r="C154" i="1"/>
  <c r="O154" i="1"/>
  <c r="D222" i="1"/>
  <c r="I222" i="1" s="1"/>
  <c r="J222" i="1" s="1"/>
  <c r="K222" i="1"/>
  <c r="M222" i="1"/>
  <c r="A223" i="1"/>
  <c r="T221" i="1"/>
  <c r="S221" i="1"/>
  <c r="R221" i="1" s="1"/>
  <c r="Q221" i="1" s="1"/>
  <c r="P221" i="1" s="1"/>
  <c r="R220" i="1"/>
  <c r="Q220" i="1" s="1"/>
  <c r="P220" i="1" s="1"/>
  <c r="H281" i="3"/>
  <c r="I281" i="3" s="1"/>
  <c r="G282" i="3"/>
  <c r="L280" i="3"/>
  <c r="J280" i="3"/>
  <c r="K280" i="3" s="1"/>
  <c r="V291" i="1" s="1"/>
  <c r="L155" i="1" l="1"/>
  <c r="N155" i="1" s="1"/>
  <c r="E155" i="1" s="1"/>
  <c r="D223" i="1"/>
  <c r="I223" i="1" s="1"/>
  <c r="J223" i="1" s="1"/>
  <c r="M223" i="1"/>
  <c r="A224" i="1"/>
  <c r="K223" i="1"/>
  <c r="S222" i="1"/>
  <c r="T222" i="1"/>
  <c r="O155" i="1"/>
  <c r="L156" i="1" s="1"/>
  <c r="F156" i="1" s="1"/>
  <c r="H282" i="3"/>
  <c r="I282" i="3" s="1"/>
  <c r="G283" i="3"/>
  <c r="J281" i="3"/>
  <c r="K281" i="3" s="1"/>
  <c r="V292" i="1" s="1"/>
  <c r="L281" i="3"/>
  <c r="F155" i="1" l="1"/>
  <c r="B155" i="1" s="1"/>
  <c r="C155" i="1"/>
  <c r="R222" i="1"/>
  <c r="Q222" i="1" s="1"/>
  <c r="P222" i="1" s="1"/>
  <c r="D224" i="1"/>
  <c r="I224" i="1" s="1"/>
  <c r="J224" i="1" s="1"/>
  <c r="M224" i="1"/>
  <c r="A225" i="1"/>
  <c r="K224" i="1"/>
  <c r="O156" i="1"/>
  <c r="S223" i="1"/>
  <c r="T223" i="1"/>
  <c r="N156" i="1"/>
  <c r="E156" i="1" s="1"/>
  <c r="C156" i="1"/>
  <c r="G284" i="3"/>
  <c r="H283" i="3"/>
  <c r="I283" i="3" s="1"/>
  <c r="J282" i="3"/>
  <c r="K282" i="3" s="1"/>
  <c r="V293" i="1" s="1"/>
  <c r="L282" i="3"/>
  <c r="R223" i="1" l="1"/>
  <c r="Q223" i="1" s="1"/>
  <c r="P223" i="1" s="1"/>
  <c r="D225" i="1"/>
  <c r="I225" i="1" s="1"/>
  <c r="J225" i="1" s="1"/>
  <c r="K225" i="1"/>
  <c r="A226" i="1"/>
  <c r="M225" i="1"/>
  <c r="L157" i="1"/>
  <c r="O157" i="1" s="1"/>
  <c r="S224" i="1"/>
  <c r="T224" i="1"/>
  <c r="B156" i="1"/>
  <c r="J283" i="3"/>
  <c r="K283" i="3" s="1"/>
  <c r="V294" i="1" s="1"/>
  <c r="L283" i="3"/>
  <c r="G285" i="3"/>
  <c r="H284" i="3"/>
  <c r="I284" i="3" s="1"/>
  <c r="C157" i="1" l="1"/>
  <c r="F157" i="1"/>
  <c r="D226" i="1"/>
  <c r="I226" i="1" s="1"/>
  <c r="J226" i="1" s="1"/>
  <c r="M226" i="1"/>
  <c r="A227" i="1"/>
  <c r="K226" i="1"/>
  <c r="R224" i="1"/>
  <c r="Q224" i="1" s="1"/>
  <c r="P224" i="1" s="1"/>
  <c r="S225" i="1"/>
  <c r="R225" i="1" s="1"/>
  <c r="Q225" i="1" s="1"/>
  <c r="P225" i="1" s="1"/>
  <c r="T225" i="1"/>
  <c r="N157" i="1"/>
  <c r="E157" i="1" s="1"/>
  <c r="L158" i="1"/>
  <c r="L284" i="3"/>
  <c r="J284" i="3"/>
  <c r="K284" i="3" s="1"/>
  <c r="V295" i="1" s="1"/>
  <c r="H285" i="3"/>
  <c r="I285" i="3" s="1"/>
  <c r="G286" i="3"/>
  <c r="B157" i="1" l="1"/>
  <c r="D227" i="1"/>
  <c r="I227" i="1" s="1"/>
  <c r="J227" i="1" s="1"/>
  <c r="A228" i="1"/>
  <c r="M227" i="1"/>
  <c r="K227" i="1"/>
  <c r="S226" i="1"/>
  <c r="T226" i="1"/>
  <c r="C158" i="1"/>
  <c r="O158" i="1"/>
  <c r="F158" i="1"/>
  <c r="N158" i="1"/>
  <c r="E158" i="1" s="1"/>
  <c r="J285" i="3"/>
  <c r="K285" i="3" s="1"/>
  <c r="V296" i="1" s="1"/>
  <c r="L285" i="3"/>
  <c r="H286" i="3"/>
  <c r="I286" i="3" s="1"/>
  <c r="G287" i="3"/>
  <c r="R226" i="1" l="1"/>
  <c r="Q226" i="1" s="1"/>
  <c r="P226" i="1" s="1"/>
  <c r="S227" i="1"/>
  <c r="T227" i="1"/>
  <c r="D228" i="1"/>
  <c r="I228" i="1" s="1"/>
  <c r="J228" i="1" s="1"/>
  <c r="A229" i="1"/>
  <c r="K228" i="1"/>
  <c r="M228" i="1"/>
  <c r="L159" i="1"/>
  <c r="B158" i="1"/>
  <c r="J286" i="3"/>
  <c r="K286" i="3" s="1"/>
  <c r="V297" i="1" s="1"/>
  <c r="L286" i="3"/>
  <c r="G288" i="3"/>
  <c r="H287" i="3"/>
  <c r="I287" i="3" s="1"/>
  <c r="T228" i="1" l="1"/>
  <c r="S228" i="1"/>
  <c r="D229" i="1"/>
  <c r="I229" i="1" s="1"/>
  <c r="J229" i="1" s="1"/>
  <c r="A230" i="1"/>
  <c r="M229" i="1"/>
  <c r="K229" i="1"/>
  <c r="R227" i="1"/>
  <c r="Q227" i="1" s="1"/>
  <c r="P227" i="1" s="1"/>
  <c r="O159" i="1"/>
  <c r="F159" i="1"/>
  <c r="N159" i="1"/>
  <c r="E159" i="1" s="1"/>
  <c r="C159" i="1"/>
  <c r="J287" i="3"/>
  <c r="K287" i="3" s="1"/>
  <c r="V298" i="1" s="1"/>
  <c r="L287" i="3"/>
  <c r="G289" i="3"/>
  <c r="H288" i="3"/>
  <c r="I288" i="3" s="1"/>
  <c r="R228" i="1" l="1"/>
  <c r="Q228" i="1" s="1"/>
  <c r="P228" i="1" s="1"/>
  <c r="S229" i="1"/>
  <c r="T229" i="1"/>
  <c r="D230" i="1"/>
  <c r="I230" i="1" s="1"/>
  <c r="J230" i="1" s="1"/>
  <c r="M230" i="1"/>
  <c r="A231" i="1"/>
  <c r="K230" i="1"/>
  <c r="L160" i="1"/>
  <c r="F160" i="1" s="1"/>
  <c r="B159" i="1"/>
  <c r="H289" i="3"/>
  <c r="I289" i="3" s="1"/>
  <c r="G290" i="3"/>
  <c r="L288" i="3"/>
  <c r="J288" i="3"/>
  <c r="K288" i="3" s="1"/>
  <c r="V299" i="1" s="1"/>
  <c r="N160" i="1" l="1"/>
  <c r="E160" i="1" s="1"/>
  <c r="D231" i="1"/>
  <c r="I231" i="1" s="1"/>
  <c r="J231" i="1" s="1"/>
  <c r="M231" i="1"/>
  <c r="A232" i="1"/>
  <c r="K231" i="1"/>
  <c r="S230" i="1"/>
  <c r="T230" i="1"/>
  <c r="O160" i="1"/>
  <c r="R229" i="1"/>
  <c r="Q229" i="1" s="1"/>
  <c r="P229" i="1" s="1"/>
  <c r="C160" i="1"/>
  <c r="H290" i="3"/>
  <c r="I290" i="3" s="1"/>
  <c r="G291" i="3"/>
  <c r="J289" i="3"/>
  <c r="K289" i="3" s="1"/>
  <c r="V300" i="1" s="1"/>
  <c r="L289" i="3"/>
  <c r="L161" i="1" l="1"/>
  <c r="N161" i="1" s="1"/>
  <c r="E161" i="1" s="1"/>
  <c r="B160" i="1"/>
  <c r="D232" i="1"/>
  <c r="I232" i="1" s="1"/>
  <c r="J232" i="1" s="1"/>
  <c r="K232" i="1"/>
  <c r="A233" i="1"/>
  <c r="M232" i="1"/>
  <c r="R230" i="1"/>
  <c r="Q230" i="1" s="1"/>
  <c r="P230" i="1" s="1"/>
  <c r="S231" i="1"/>
  <c r="T231" i="1"/>
  <c r="J290" i="3"/>
  <c r="K290" i="3" s="1"/>
  <c r="V301" i="1" s="1"/>
  <c r="L290" i="3"/>
  <c r="G292" i="3"/>
  <c r="H291" i="3"/>
  <c r="I291" i="3" s="1"/>
  <c r="C161" i="1" l="1"/>
  <c r="F161" i="1"/>
  <c r="O161" i="1"/>
  <c r="L162" i="1" s="1"/>
  <c r="O162" i="1" s="1"/>
  <c r="R231" i="1"/>
  <c r="Q231" i="1" s="1"/>
  <c r="P231" i="1" s="1"/>
  <c r="D233" i="1"/>
  <c r="I233" i="1" s="1"/>
  <c r="J233" i="1" s="1"/>
  <c r="K233" i="1"/>
  <c r="A234" i="1"/>
  <c r="M233" i="1"/>
  <c r="T232" i="1"/>
  <c r="S232" i="1"/>
  <c r="R232" i="1" s="1"/>
  <c r="Q232" i="1" s="1"/>
  <c r="P232" i="1" s="1"/>
  <c r="B161" i="1"/>
  <c r="G293" i="3"/>
  <c r="H292" i="3"/>
  <c r="I292" i="3" s="1"/>
  <c r="J291" i="3"/>
  <c r="K291" i="3" s="1"/>
  <c r="V302" i="1" s="1"/>
  <c r="L291" i="3"/>
  <c r="C162" i="1" l="1"/>
  <c r="N162" i="1"/>
  <c r="E162" i="1" s="1"/>
  <c r="F162" i="1"/>
  <c r="D234" i="1"/>
  <c r="I234" i="1" s="1"/>
  <c r="J234" i="1" s="1"/>
  <c r="M234" i="1"/>
  <c r="K234" i="1"/>
  <c r="A235" i="1"/>
  <c r="S233" i="1"/>
  <c r="R233" i="1" s="1"/>
  <c r="Q233" i="1" s="1"/>
  <c r="P233" i="1" s="1"/>
  <c r="T233" i="1"/>
  <c r="L292" i="3"/>
  <c r="J292" i="3"/>
  <c r="K292" i="3" s="1"/>
  <c r="V303" i="1" s="1"/>
  <c r="H293" i="3"/>
  <c r="I293" i="3" s="1"/>
  <c r="G294" i="3"/>
  <c r="B162" i="1" l="1"/>
  <c r="L163" i="1"/>
  <c r="O163" i="1"/>
  <c r="D235" i="1"/>
  <c r="I235" i="1" s="1"/>
  <c r="J235" i="1" s="1"/>
  <c r="A236" i="1"/>
  <c r="M235" i="1"/>
  <c r="K235" i="1"/>
  <c r="S234" i="1"/>
  <c r="T234" i="1"/>
  <c r="J293" i="3"/>
  <c r="K293" i="3" s="1"/>
  <c r="V304" i="1" s="1"/>
  <c r="L293" i="3"/>
  <c r="H294" i="3"/>
  <c r="I294" i="3" s="1"/>
  <c r="G295" i="3"/>
  <c r="C163" i="1" l="1"/>
  <c r="F163" i="1"/>
  <c r="N163" i="1"/>
  <c r="E163" i="1" s="1"/>
  <c r="S235" i="1"/>
  <c r="T235" i="1"/>
  <c r="R234" i="1"/>
  <c r="Q234" i="1" s="1"/>
  <c r="P234" i="1" s="1"/>
  <c r="D236" i="1"/>
  <c r="I236" i="1" s="1"/>
  <c r="J236" i="1" s="1"/>
  <c r="K236" i="1"/>
  <c r="A237" i="1"/>
  <c r="M236" i="1"/>
  <c r="J294" i="3"/>
  <c r="K294" i="3" s="1"/>
  <c r="V305" i="1" s="1"/>
  <c r="L294" i="3"/>
  <c r="G296" i="3"/>
  <c r="H295" i="3"/>
  <c r="I295" i="3" s="1"/>
  <c r="L164" i="1" l="1"/>
  <c r="B163" i="1"/>
  <c r="S236" i="1"/>
  <c r="T236" i="1"/>
  <c r="D237" i="1"/>
  <c r="I237" i="1" s="1"/>
  <c r="J237" i="1" s="1"/>
  <c r="K237" i="1"/>
  <c r="A238" i="1"/>
  <c r="M237" i="1"/>
  <c r="R235" i="1"/>
  <c r="Q235" i="1" s="1"/>
  <c r="P235" i="1" s="1"/>
  <c r="J295" i="3"/>
  <c r="K295" i="3" s="1"/>
  <c r="V306" i="1" s="1"/>
  <c r="L295" i="3"/>
  <c r="G297" i="3"/>
  <c r="H296" i="3"/>
  <c r="I296" i="3" s="1"/>
  <c r="O164" i="1" l="1"/>
  <c r="C164" i="1"/>
  <c r="N164" i="1"/>
  <c r="F164" i="1"/>
  <c r="D238" i="1"/>
  <c r="I238" i="1" s="1"/>
  <c r="J238" i="1" s="1"/>
  <c r="K238" i="1"/>
  <c r="M238" i="1"/>
  <c r="A239" i="1"/>
  <c r="S237" i="1"/>
  <c r="T237" i="1"/>
  <c r="R236" i="1"/>
  <c r="Q236" i="1" s="1"/>
  <c r="P236" i="1" s="1"/>
  <c r="L296" i="3"/>
  <c r="J296" i="3"/>
  <c r="K296" i="3" s="1"/>
  <c r="V307" i="1" s="1"/>
  <c r="H297" i="3"/>
  <c r="I297" i="3" s="1"/>
  <c r="G298" i="3"/>
  <c r="E164" i="1" l="1"/>
  <c r="B164" i="1" s="1"/>
  <c r="L165" i="1"/>
  <c r="D239" i="1"/>
  <c r="I239" i="1" s="1"/>
  <c r="J239" i="1" s="1"/>
  <c r="A240" i="1"/>
  <c r="M239" i="1"/>
  <c r="K239" i="1"/>
  <c r="R237" i="1"/>
  <c r="Q237" i="1" s="1"/>
  <c r="P237" i="1" s="1"/>
  <c r="S238" i="1"/>
  <c r="T238" i="1"/>
  <c r="H298" i="3"/>
  <c r="I298" i="3" s="1"/>
  <c r="G299" i="3"/>
  <c r="J297" i="3"/>
  <c r="K297" i="3" s="1"/>
  <c r="V308" i="1" s="1"/>
  <c r="L297" i="3"/>
  <c r="F165" i="1" l="1"/>
  <c r="C165" i="1"/>
  <c r="N165" i="1"/>
  <c r="E165" i="1" s="1"/>
  <c r="O165" i="1"/>
  <c r="R238" i="1"/>
  <c r="Q238" i="1" s="1"/>
  <c r="P238" i="1" s="1"/>
  <c r="S239" i="1"/>
  <c r="T239" i="1"/>
  <c r="D240" i="1"/>
  <c r="I240" i="1" s="1"/>
  <c r="J240" i="1" s="1"/>
  <c r="M240" i="1"/>
  <c r="A241" i="1"/>
  <c r="K240" i="1"/>
  <c r="G300" i="3"/>
  <c r="H299" i="3"/>
  <c r="I299" i="3" s="1"/>
  <c r="J298" i="3"/>
  <c r="K298" i="3" s="1"/>
  <c r="V309" i="1" s="1"/>
  <c r="L298" i="3"/>
  <c r="B165" i="1" l="1"/>
  <c r="L166" i="1"/>
  <c r="D241" i="1"/>
  <c r="I241" i="1" s="1"/>
  <c r="J241" i="1" s="1"/>
  <c r="M241" i="1"/>
  <c r="K241" i="1"/>
  <c r="A242" i="1"/>
  <c r="S240" i="1"/>
  <c r="T240" i="1"/>
  <c r="R239" i="1"/>
  <c r="Q239" i="1" s="1"/>
  <c r="P239" i="1" s="1"/>
  <c r="G301" i="3"/>
  <c r="H300" i="3"/>
  <c r="I300" i="3" s="1"/>
  <c r="J299" i="3"/>
  <c r="K299" i="3" s="1"/>
  <c r="V310" i="1" s="1"/>
  <c r="L299" i="3"/>
  <c r="C166" i="1" l="1"/>
  <c r="O166" i="1"/>
  <c r="F166" i="1"/>
  <c r="N166" i="1"/>
  <c r="E166" i="1" s="1"/>
  <c r="R240" i="1"/>
  <c r="Q240" i="1" s="1"/>
  <c r="P240" i="1" s="1"/>
  <c r="D242" i="1"/>
  <c r="I242" i="1" s="1"/>
  <c r="J242" i="1" s="1"/>
  <c r="K242" i="1"/>
  <c r="A243" i="1"/>
  <c r="M242" i="1"/>
  <c r="S241" i="1"/>
  <c r="T241" i="1"/>
  <c r="L300" i="3"/>
  <c r="J300" i="3"/>
  <c r="K300" i="3" s="1"/>
  <c r="V311" i="1" s="1"/>
  <c r="H301" i="3"/>
  <c r="I301" i="3" s="1"/>
  <c r="G302" i="3"/>
  <c r="L167" i="1" l="1"/>
  <c r="C167" i="1" s="1"/>
  <c r="B166" i="1"/>
  <c r="R241" i="1"/>
  <c r="Q241" i="1" s="1"/>
  <c r="P241" i="1" s="1"/>
  <c r="S242" i="1"/>
  <c r="T242" i="1"/>
  <c r="D243" i="1"/>
  <c r="I243" i="1" s="1"/>
  <c r="J243" i="1" s="1"/>
  <c r="M243" i="1"/>
  <c r="A244" i="1"/>
  <c r="K243" i="1"/>
  <c r="J301" i="3"/>
  <c r="K301" i="3" s="1"/>
  <c r="V312" i="1" s="1"/>
  <c r="L301" i="3"/>
  <c r="H302" i="3"/>
  <c r="I302" i="3" s="1"/>
  <c r="G303" i="3"/>
  <c r="O167" i="1" l="1"/>
  <c r="L168" i="1" s="1"/>
  <c r="F167" i="1"/>
  <c r="N167" i="1"/>
  <c r="E167" i="1" s="1"/>
  <c r="B167" i="1"/>
  <c r="S243" i="1"/>
  <c r="T243" i="1"/>
  <c r="R242" i="1"/>
  <c r="Q242" i="1" s="1"/>
  <c r="P242" i="1" s="1"/>
  <c r="D244" i="1"/>
  <c r="I244" i="1" s="1"/>
  <c r="J244" i="1" s="1"/>
  <c r="K244" i="1"/>
  <c r="M244" i="1"/>
  <c r="A245" i="1"/>
  <c r="G304" i="3"/>
  <c r="H303" i="3"/>
  <c r="I303" i="3" s="1"/>
  <c r="J302" i="3"/>
  <c r="K302" i="3" s="1"/>
  <c r="V313" i="1" s="1"/>
  <c r="L302" i="3"/>
  <c r="C168" i="1" l="1"/>
  <c r="F168" i="1"/>
  <c r="N168" i="1"/>
  <c r="E168" i="1" s="1"/>
  <c r="O168" i="1"/>
  <c r="D245" i="1"/>
  <c r="I245" i="1" s="1"/>
  <c r="J245" i="1" s="1"/>
  <c r="M245" i="1"/>
  <c r="K245" i="1"/>
  <c r="A246" i="1"/>
  <c r="S244" i="1"/>
  <c r="T244" i="1"/>
  <c r="R243" i="1"/>
  <c r="Q243" i="1" s="1"/>
  <c r="P243" i="1" s="1"/>
  <c r="J303" i="3"/>
  <c r="K303" i="3" s="1"/>
  <c r="V314" i="1" s="1"/>
  <c r="L303" i="3"/>
  <c r="G305" i="3"/>
  <c r="H304" i="3"/>
  <c r="I304" i="3" s="1"/>
  <c r="L169" i="1" l="1"/>
  <c r="B168" i="1"/>
  <c r="D246" i="1"/>
  <c r="I246" i="1" s="1"/>
  <c r="J246" i="1" s="1"/>
  <c r="M246" i="1"/>
  <c r="A247" i="1"/>
  <c r="K246" i="1"/>
  <c r="S245" i="1"/>
  <c r="T245" i="1"/>
  <c r="R244" i="1"/>
  <c r="Q244" i="1" s="1"/>
  <c r="P244" i="1" s="1"/>
  <c r="L304" i="3"/>
  <c r="J304" i="3"/>
  <c r="K304" i="3" s="1"/>
  <c r="V315" i="1" s="1"/>
  <c r="H305" i="3"/>
  <c r="I305" i="3" s="1"/>
  <c r="G306" i="3"/>
  <c r="C169" i="1" l="1"/>
  <c r="F169" i="1"/>
  <c r="N169" i="1"/>
  <c r="E169" i="1" s="1"/>
  <c r="O169" i="1"/>
  <c r="R245" i="1"/>
  <c r="Q245" i="1" s="1"/>
  <c r="P245" i="1" s="1"/>
  <c r="D247" i="1"/>
  <c r="I247" i="1" s="1"/>
  <c r="J247" i="1" s="1"/>
  <c r="M247" i="1"/>
  <c r="A248" i="1"/>
  <c r="K247" i="1"/>
  <c r="T246" i="1"/>
  <c r="S246" i="1"/>
  <c r="R246" i="1" s="1"/>
  <c r="Q246" i="1" s="1"/>
  <c r="P246" i="1" s="1"/>
  <c r="H306" i="3"/>
  <c r="I306" i="3" s="1"/>
  <c r="G307" i="3"/>
  <c r="J305" i="3"/>
  <c r="K305" i="3" s="1"/>
  <c r="V316" i="1" s="1"/>
  <c r="L305" i="3"/>
  <c r="L170" i="1" l="1"/>
  <c r="B169" i="1"/>
  <c r="D248" i="1"/>
  <c r="I248" i="1" s="1"/>
  <c r="J248" i="1" s="1"/>
  <c r="K248" i="1"/>
  <c r="M248" i="1"/>
  <c r="A249" i="1"/>
  <c r="T247" i="1"/>
  <c r="S247" i="1"/>
  <c r="J306" i="3"/>
  <c r="K306" i="3" s="1"/>
  <c r="V317" i="1" s="1"/>
  <c r="L306" i="3"/>
  <c r="G308" i="3"/>
  <c r="H307" i="3"/>
  <c r="I307" i="3" s="1"/>
  <c r="O170" i="1" l="1"/>
  <c r="F170" i="1"/>
  <c r="N170" i="1"/>
  <c r="E170" i="1" s="1"/>
  <c r="C170" i="1"/>
  <c r="R247" i="1"/>
  <c r="Q247" i="1" s="1"/>
  <c r="P247" i="1" s="1"/>
  <c r="S248" i="1"/>
  <c r="T248" i="1"/>
  <c r="D249" i="1"/>
  <c r="I249" i="1" s="1"/>
  <c r="J249" i="1" s="1"/>
  <c r="M249" i="1"/>
  <c r="K249" i="1"/>
  <c r="A250" i="1"/>
  <c r="J307" i="3"/>
  <c r="K307" i="3" s="1"/>
  <c r="V318" i="1" s="1"/>
  <c r="L307" i="3"/>
  <c r="G309" i="3"/>
  <c r="H308" i="3"/>
  <c r="I308" i="3" s="1"/>
  <c r="L171" i="1" l="1"/>
  <c r="N171" i="1" s="1"/>
  <c r="E171" i="1" s="1"/>
  <c r="B170" i="1"/>
  <c r="D250" i="1"/>
  <c r="I250" i="1" s="1"/>
  <c r="J250" i="1" s="1"/>
  <c r="M250" i="1"/>
  <c r="A251" i="1"/>
  <c r="K250" i="1"/>
  <c r="S249" i="1"/>
  <c r="T249" i="1"/>
  <c r="R248" i="1"/>
  <c r="Q248" i="1" s="1"/>
  <c r="P248" i="1" s="1"/>
  <c r="L308" i="3"/>
  <c r="J308" i="3"/>
  <c r="K308" i="3" s="1"/>
  <c r="V319" i="1" s="1"/>
  <c r="H309" i="3"/>
  <c r="I309" i="3" s="1"/>
  <c r="G310" i="3"/>
  <c r="F171" i="1" l="1"/>
  <c r="C171" i="1"/>
  <c r="O171" i="1"/>
  <c r="L172" i="1"/>
  <c r="C172" i="1" s="1"/>
  <c r="D251" i="1"/>
  <c r="I251" i="1" s="1"/>
  <c r="J251" i="1" s="1"/>
  <c r="K251" i="1"/>
  <c r="M251" i="1"/>
  <c r="A252" i="1"/>
  <c r="R249" i="1"/>
  <c r="Q249" i="1" s="1"/>
  <c r="P249" i="1" s="1"/>
  <c r="T250" i="1"/>
  <c r="S250" i="1"/>
  <c r="R250" i="1" s="1"/>
  <c r="Q250" i="1" s="1"/>
  <c r="P250" i="1" s="1"/>
  <c r="H310" i="3"/>
  <c r="I310" i="3" s="1"/>
  <c r="G311" i="3"/>
  <c r="J309" i="3"/>
  <c r="K309" i="3" s="1"/>
  <c r="V320" i="1" s="1"/>
  <c r="L309" i="3"/>
  <c r="B171" i="1" l="1"/>
  <c r="O172" i="1"/>
  <c r="F172" i="1"/>
  <c r="N172" i="1"/>
  <c r="E172" i="1" s="1"/>
  <c r="B172" i="1" s="1"/>
  <c r="D252" i="1"/>
  <c r="I252" i="1" s="1"/>
  <c r="J252" i="1" s="1"/>
  <c r="M252" i="1"/>
  <c r="A253" i="1"/>
  <c r="K252" i="1"/>
  <c r="S251" i="1"/>
  <c r="T251" i="1"/>
  <c r="J310" i="3"/>
  <c r="K310" i="3" s="1"/>
  <c r="V321" i="1" s="1"/>
  <c r="L310" i="3"/>
  <c r="G312" i="3"/>
  <c r="H311" i="3"/>
  <c r="I311" i="3" s="1"/>
  <c r="L173" i="1" l="1"/>
  <c r="F173" i="1" s="1"/>
  <c r="R251" i="1"/>
  <c r="Q251" i="1" s="1"/>
  <c r="P251" i="1" s="1"/>
  <c r="D253" i="1"/>
  <c r="I253" i="1" s="1"/>
  <c r="J253" i="1" s="1"/>
  <c r="A254" i="1"/>
  <c r="K253" i="1"/>
  <c r="M253" i="1"/>
  <c r="S252" i="1"/>
  <c r="T252" i="1"/>
  <c r="J311" i="3"/>
  <c r="K311" i="3" s="1"/>
  <c r="V322" i="1" s="1"/>
  <c r="L311" i="3"/>
  <c r="G313" i="3"/>
  <c r="H312" i="3"/>
  <c r="I312" i="3" s="1"/>
  <c r="O173" i="1" l="1"/>
  <c r="L174" i="1" s="1"/>
  <c r="N173" i="1"/>
  <c r="E173" i="1" s="1"/>
  <c r="C173" i="1"/>
  <c r="B173" i="1"/>
  <c r="R252" i="1"/>
  <c r="Q252" i="1" s="1"/>
  <c r="P252" i="1" s="1"/>
  <c r="S253" i="1"/>
  <c r="T253" i="1"/>
  <c r="D254" i="1"/>
  <c r="I254" i="1" s="1"/>
  <c r="J254" i="1" s="1"/>
  <c r="K254" i="1"/>
  <c r="M254" i="1"/>
  <c r="A255" i="1"/>
  <c r="L312" i="3"/>
  <c r="J312" i="3"/>
  <c r="K312" i="3" s="1"/>
  <c r="V323" i="1" s="1"/>
  <c r="H313" i="3"/>
  <c r="I313" i="3" s="1"/>
  <c r="G314" i="3"/>
  <c r="O174" i="1" l="1"/>
  <c r="N174" i="1"/>
  <c r="E174" i="1" s="1"/>
  <c r="F174" i="1"/>
  <c r="C174" i="1"/>
  <c r="B174" i="1" s="1"/>
  <c r="L175" i="1"/>
  <c r="C175" i="1" s="1"/>
  <c r="D255" i="1"/>
  <c r="I255" i="1" s="1"/>
  <c r="J255" i="1" s="1"/>
  <c r="K255" i="1"/>
  <c r="A256" i="1"/>
  <c r="M255" i="1"/>
  <c r="R253" i="1"/>
  <c r="Q253" i="1" s="1"/>
  <c r="P253" i="1" s="1"/>
  <c r="T254" i="1"/>
  <c r="S254" i="1"/>
  <c r="R254" i="1" s="1"/>
  <c r="Q254" i="1" s="1"/>
  <c r="P254" i="1" s="1"/>
  <c r="H314" i="3"/>
  <c r="I314" i="3" s="1"/>
  <c r="G315" i="3"/>
  <c r="J313" i="3"/>
  <c r="K313" i="3" s="1"/>
  <c r="V324" i="1" s="1"/>
  <c r="L313" i="3"/>
  <c r="N175" i="1" l="1"/>
  <c r="E175" i="1" s="1"/>
  <c r="F175" i="1"/>
  <c r="O175" i="1"/>
  <c r="L176" i="1"/>
  <c r="B175" i="1"/>
  <c r="D256" i="1"/>
  <c r="I256" i="1" s="1"/>
  <c r="J256" i="1" s="1"/>
  <c r="M256" i="1"/>
  <c r="K256" i="1"/>
  <c r="A257" i="1"/>
  <c r="T255" i="1"/>
  <c r="S255" i="1"/>
  <c r="R255" i="1" s="1"/>
  <c r="Q255" i="1" s="1"/>
  <c r="P255" i="1" s="1"/>
  <c r="G316" i="3"/>
  <c r="H315" i="3"/>
  <c r="I315" i="3" s="1"/>
  <c r="J314" i="3"/>
  <c r="K314" i="3" s="1"/>
  <c r="V325" i="1" s="1"/>
  <c r="L314" i="3"/>
  <c r="N176" i="1" l="1"/>
  <c r="E176" i="1" s="1"/>
  <c r="F176" i="1"/>
  <c r="C176" i="1"/>
  <c r="O176" i="1"/>
  <c r="D257" i="1"/>
  <c r="I257" i="1" s="1"/>
  <c r="J257" i="1" s="1"/>
  <c r="A258" i="1"/>
  <c r="K257" i="1"/>
  <c r="M257" i="1"/>
  <c r="S256" i="1"/>
  <c r="T256" i="1"/>
  <c r="J315" i="3"/>
  <c r="K315" i="3" s="1"/>
  <c r="V326" i="1" s="1"/>
  <c r="L315" i="3"/>
  <c r="G317" i="3"/>
  <c r="H316" i="3"/>
  <c r="I316" i="3" s="1"/>
  <c r="L177" i="1" l="1"/>
  <c r="N177" i="1" s="1"/>
  <c r="E177" i="1" s="1"/>
  <c r="B176" i="1"/>
  <c r="T257" i="1"/>
  <c r="S257" i="1"/>
  <c r="R257" i="1" s="1"/>
  <c r="Q257" i="1" s="1"/>
  <c r="P257" i="1" s="1"/>
  <c r="R256" i="1"/>
  <c r="Q256" i="1" s="1"/>
  <c r="P256" i="1" s="1"/>
  <c r="D258" i="1"/>
  <c r="I258" i="1" s="1"/>
  <c r="J258" i="1" s="1"/>
  <c r="M258" i="1"/>
  <c r="A259" i="1"/>
  <c r="K258" i="1"/>
  <c r="L316" i="3"/>
  <c r="J316" i="3"/>
  <c r="K316" i="3" s="1"/>
  <c r="V327" i="1" s="1"/>
  <c r="H317" i="3"/>
  <c r="I317" i="3" s="1"/>
  <c r="G318" i="3"/>
  <c r="F177" i="1" l="1"/>
  <c r="C177" i="1"/>
  <c r="O177" i="1"/>
  <c r="L178" i="1"/>
  <c r="B177" i="1"/>
  <c r="S258" i="1"/>
  <c r="T258" i="1"/>
  <c r="D259" i="1"/>
  <c r="I259" i="1" s="1"/>
  <c r="J259" i="1" s="1"/>
  <c r="K259" i="1"/>
  <c r="M259" i="1"/>
  <c r="A260" i="1"/>
  <c r="H318" i="3"/>
  <c r="I318" i="3" s="1"/>
  <c r="G319" i="3"/>
  <c r="J317" i="3"/>
  <c r="K317" i="3" s="1"/>
  <c r="V328" i="1" s="1"/>
  <c r="L317" i="3"/>
  <c r="N178" i="1" l="1"/>
  <c r="E178" i="1" s="1"/>
  <c r="O178" i="1"/>
  <c r="F178" i="1"/>
  <c r="C178" i="1"/>
  <c r="D260" i="1"/>
  <c r="I260" i="1" s="1"/>
  <c r="J260" i="1" s="1"/>
  <c r="K260" i="1"/>
  <c r="M260" i="1"/>
  <c r="A261" i="1"/>
  <c r="S259" i="1"/>
  <c r="T259" i="1"/>
  <c r="R258" i="1"/>
  <c r="Q258" i="1" s="1"/>
  <c r="P258" i="1" s="1"/>
  <c r="G320" i="3"/>
  <c r="H319" i="3"/>
  <c r="I319" i="3" s="1"/>
  <c r="J318" i="3"/>
  <c r="K318" i="3" s="1"/>
  <c r="V329" i="1" s="1"/>
  <c r="L318" i="3"/>
  <c r="L179" i="1" l="1"/>
  <c r="C179" i="1" s="1"/>
  <c r="B178" i="1"/>
  <c r="R259" i="1"/>
  <c r="Q259" i="1" s="1"/>
  <c r="P259" i="1" s="1"/>
  <c r="D261" i="1"/>
  <c r="I261" i="1" s="1"/>
  <c r="J261" i="1" s="1"/>
  <c r="A262" i="1"/>
  <c r="M261" i="1"/>
  <c r="K261" i="1"/>
  <c r="T260" i="1"/>
  <c r="S260" i="1"/>
  <c r="R260" i="1" s="1"/>
  <c r="Q260" i="1" s="1"/>
  <c r="P260" i="1" s="1"/>
  <c r="G321" i="3"/>
  <c r="H320" i="3"/>
  <c r="I320" i="3" s="1"/>
  <c r="J319" i="3"/>
  <c r="K319" i="3" s="1"/>
  <c r="V330" i="1" s="1"/>
  <c r="L319" i="3"/>
  <c r="N179" i="1" l="1"/>
  <c r="E179" i="1" s="1"/>
  <c r="F179" i="1"/>
  <c r="O179" i="1"/>
  <c r="L180" i="1" s="1"/>
  <c r="B179" i="1"/>
  <c r="S261" i="1"/>
  <c r="T261" i="1"/>
  <c r="D262" i="1"/>
  <c r="I262" i="1" s="1"/>
  <c r="J262" i="1" s="1"/>
  <c r="M262" i="1"/>
  <c r="A263" i="1"/>
  <c r="K262" i="1"/>
  <c r="H321" i="3"/>
  <c r="I321" i="3" s="1"/>
  <c r="G322" i="3"/>
  <c r="L320" i="3"/>
  <c r="J320" i="3"/>
  <c r="K320" i="3" s="1"/>
  <c r="V331" i="1" s="1"/>
  <c r="F180" i="1" l="1"/>
  <c r="N180" i="1"/>
  <c r="E180" i="1" s="1"/>
  <c r="C180" i="1"/>
  <c r="O180" i="1"/>
  <c r="D263" i="1"/>
  <c r="I263" i="1" s="1"/>
  <c r="J263" i="1" s="1"/>
  <c r="M263" i="1"/>
  <c r="A264" i="1"/>
  <c r="K263" i="1"/>
  <c r="S262" i="1"/>
  <c r="T262" i="1"/>
  <c r="R261" i="1"/>
  <c r="Q261" i="1" s="1"/>
  <c r="P261" i="1" s="1"/>
  <c r="H322" i="3"/>
  <c r="I322" i="3" s="1"/>
  <c r="G323" i="3"/>
  <c r="J321" i="3"/>
  <c r="K321" i="3" s="1"/>
  <c r="V332" i="1" s="1"/>
  <c r="L321" i="3"/>
  <c r="L181" i="1" l="1"/>
  <c r="F181" i="1" s="1"/>
  <c r="B180" i="1"/>
  <c r="D264" i="1"/>
  <c r="I264" i="1" s="1"/>
  <c r="J264" i="1" s="1"/>
  <c r="M264" i="1"/>
  <c r="K264" i="1"/>
  <c r="A265" i="1"/>
  <c r="R262" i="1"/>
  <c r="Q262" i="1" s="1"/>
  <c r="P262" i="1" s="1"/>
  <c r="S263" i="1"/>
  <c r="T263" i="1"/>
  <c r="G324" i="3"/>
  <c r="H323" i="3"/>
  <c r="I323" i="3" s="1"/>
  <c r="J322" i="3"/>
  <c r="K322" i="3" s="1"/>
  <c r="V333" i="1" s="1"/>
  <c r="L322" i="3"/>
  <c r="O181" i="1" l="1"/>
  <c r="C181" i="1"/>
  <c r="N181" i="1"/>
  <c r="E181" i="1" s="1"/>
  <c r="B181" i="1" s="1"/>
  <c r="D265" i="1"/>
  <c r="I265" i="1" s="1"/>
  <c r="J265" i="1" s="1"/>
  <c r="K265" i="1"/>
  <c r="M265" i="1"/>
  <c r="A266" i="1"/>
  <c r="R263" i="1"/>
  <c r="Q263" i="1" s="1"/>
  <c r="P263" i="1" s="1"/>
  <c r="S264" i="1"/>
  <c r="T264" i="1"/>
  <c r="J323" i="3"/>
  <c r="K323" i="3" s="1"/>
  <c r="V334" i="1" s="1"/>
  <c r="L323" i="3"/>
  <c r="G325" i="3"/>
  <c r="H324" i="3"/>
  <c r="I324" i="3" s="1"/>
  <c r="L182" i="1" l="1"/>
  <c r="D266" i="1"/>
  <c r="I266" i="1" s="1"/>
  <c r="J266" i="1" s="1"/>
  <c r="M266" i="1"/>
  <c r="A267" i="1"/>
  <c r="K266" i="1"/>
  <c r="S265" i="1"/>
  <c r="T265" i="1"/>
  <c r="R264" i="1"/>
  <c r="Q264" i="1" s="1"/>
  <c r="P264" i="1" s="1"/>
  <c r="H325" i="3"/>
  <c r="I325" i="3" s="1"/>
  <c r="G326" i="3"/>
  <c r="L324" i="3"/>
  <c r="J324" i="3"/>
  <c r="K324" i="3" s="1"/>
  <c r="V335" i="1" s="1"/>
  <c r="C182" i="1" l="1"/>
  <c r="N182" i="1"/>
  <c r="E182" i="1" s="1"/>
  <c r="O182" i="1"/>
  <c r="L183" i="1" s="1"/>
  <c r="F182" i="1"/>
  <c r="D267" i="1"/>
  <c r="I267" i="1" s="1"/>
  <c r="J267" i="1" s="1"/>
  <c r="K267" i="1"/>
  <c r="M267" i="1"/>
  <c r="A268" i="1"/>
  <c r="S266" i="1"/>
  <c r="T266" i="1"/>
  <c r="R265" i="1"/>
  <c r="Q265" i="1" s="1"/>
  <c r="P265" i="1" s="1"/>
  <c r="H326" i="3"/>
  <c r="I326" i="3" s="1"/>
  <c r="G327" i="3"/>
  <c r="J325" i="3"/>
  <c r="K325" i="3" s="1"/>
  <c r="V336" i="1" s="1"/>
  <c r="L325" i="3"/>
  <c r="O183" i="1" l="1"/>
  <c r="N183" i="1"/>
  <c r="E183" i="1" s="1"/>
  <c r="C183" i="1"/>
  <c r="F183" i="1"/>
  <c r="B182" i="1"/>
  <c r="L184" i="1"/>
  <c r="F184" i="1" s="1"/>
  <c r="R266" i="1"/>
  <c r="Q266" i="1" s="1"/>
  <c r="P266" i="1" s="1"/>
  <c r="D268" i="1"/>
  <c r="I268" i="1" s="1"/>
  <c r="J268" i="1" s="1"/>
  <c r="A269" i="1"/>
  <c r="K268" i="1"/>
  <c r="M268" i="1"/>
  <c r="S267" i="1"/>
  <c r="T267" i="1"/>
  <c r="G328" i="3"/>
  <c r="H327" i="3"/>
  <c r="I327" i="3" s="1"/>
  <c r="J326" i="3"/>
  <c r="K326" i="3" s="1"/>
  <c r="V337" i="1" s="1"/>
  <c r="L326" i="3"/>
  <c r="N184" i="1" l="1"/>
  <c r="E184" i="1" s="1"/>
  <c r="B183" i="1"/>
  <c r="O184" i="1"/>
  <c r="L185" i="1" s="1"/>
  <c r="N185" i="1" s="1"/>
  <c r="E185" i="1" s="1"/>
  <c r="C184" i="1"/>
  <c r="R267" i="1"/>
  <c r="Q267" i="1" s="1"/>
  <c r="P267" i="1" s="1"/>
  <c r="S268" i="1"/>
  <c r="T268" i="1"/>
  <c r="D269" i="1"/>
  <c r="I269" i="1" s="1"/>
  <c r="J269" i="1" s="1"/>
  <c r="K269" i="1"/>
  <c r="M269" i="1"/>
  <c r="A270" i="1"/>
  <c r="J327" i="3"/>
  <c r="K327" i="3" s="1"/>
  <c r="V338" i="1" s="1"/>
  <c r="L327" i="3"/>
  <c r="G329" i="3"/>
  <c r="H328" i="3"/>
  <c r="I328" i="3" s="1"/>
  <c r="O185" i="1" l="1"/>
  <c r="B184" i="1"/>
  <c r="C185" i="1"/>
  <c r="B185" i="1" s="1"/>
  <c r="F185" i="1"/>
  <c r="L186" i="1"/>
  <c r="D270" i="1"/>
  <c r="I270" i="1" s="1"/>
  <c r="J270" i="1" s="1"/>
  <c r="K270" i="1"/>
  <c r="M270" i="1"/>
  <c r="A271" i="1"/>
  <c r="S269" i="1"/>
  <c r="T269" i="1"/>
  <c r="R268" i="1"/>
  <c r="Q268" i="1" s="1"/>
  <c r="P268" i="1" s="1"/>
  <c r="L328" i="3"/>
  <c r="J328" i="3"/>
  <c r="K328" i="3" s="1"/>
  <c r="V339" i="1" s="1"/>
  <c r="H329" i="3"/>
  <c r="I329" i="3" s="1"/>
  <c r="G330" i="3"/>
  <c r="F186" i="1" l="1"/>
  <c r="O186" i="1"/>
  <c r="C186" i="1"/>
  <c r="N186" i="1"/>
  <c r="E186" i="1" s="1"/>
  <c r="R269" i="1"/>
  <c r="Q269" i="1" s="1"/>
  <c r="P269" i="1" s="1"/>
  <c r="T270" i="1"/>
  <c r="S270" i="1"/>
  <c r="R270" i="1" s="1"/>
  <c r="Q270" i="1" s="1"/>
  <c r="P270" i="1" s="1"/>
  <c r="D271" i="1"/>
  <c r="I271" i="1" s="1"/>
  <c r="J271" i="1" s="1"/>
  <c r="A272" i="1"/>
  <c r="K271" i="1"/>
  <c r="M271" i="1"/>
  <c r="H330" i="3"/>
  <c r="I330" i="3" s="1"/>
  <c r="G331" i="3"/>
  <c r="J329" i="3"/>
  <c r="K329" i="3" s="1"/>
  <c r="V340" i="1" s="1"/>
  <c r="L329" i="3"/>
  <c r="B186" i="1" l="1"/>
  <c r="L187" i="1"/>
  <c r="S271" i="1"/>
  <c r="T271" i="1"/>
  <c r="D272" i="1"/>
  <c r="I272" i="1" s="1"/>
  <c r="J272" i="1" s="1"/>
  <c r="K272" i="1"/>
  <c r="M272" i="1"/>
  <c r="A273" i="1"/>
  <c r="H331" i="3"/>
  <c r="I331" i="3" s="1"/>
  <c r="G332" i="3"/>
  <c r="J330" i="3"/>
  <c r="K330" i="3" s="1"/>
  <c r="V341" i="1" s="1"/>
  <c r="L330" i="3"/>
  <c r="C187" i="1" l="1"/>
  <c r="N187" i="1"/>
  <c r="E187" i="1" s="1"/>
  <c r="F187" i="1"/>
  <c r="O187" i="1"/>
  <c r="S272" i="1"/>
  <c r="T272" i="1"/>
  <c r="D273" i="1"/>
  <c r="I273" i="1" s="1"/>
  <c r="J273" i="1" s="1"/>
  <c r="M273" i="1"/>
  <c r="K273" i="1"/>
  <c r="A274" i="1"/>
  <c r="R271" i="1"/>
  <c r="Q271" i="1" s="1"/>
  <c r="P271" i="1" s="1"/>
  <c r="G333" i="3"/>
  <c r="H332" i="3"/>
  <c r="I332" i="3" s="1"/>
  <c r="J331" i="3"/>
  <c r="K331" i="3" s="1"/>
  <c r="V342" i="1" s="1"/>
  <c r="L331" i="3"/>
  <c r="L188" i="1" l="1"/>
  <c r="O188" i="1" s="1"/>
  <c r="B187" i="1"/>
  <c r="D274" i="1"/>
  <c r="I274" i="1" s="1"/>
  <c r="J274" i="1" s="1"/>
  <c r="K274" i="1"/>
  <c r="M274" i="1"/>
  <c r="A275" i="1"/>
  <c r="T273" i="1"/>
  <c r="S273" i="1"/>
  <c r="R273" i="1" s="1"/>
  <c r="Q273" i="1" s="1"/>
  <c r="P273" i="1" s="1"/>
  <c r="R272" i="1"/>
  <c r="Q272" i="1" s="1"/>
  <c r="P272" i="1" s="1"/>
  <c r="L332" i="3"/>
  <c r="J332" i="3"/>
  <c r="K332" i="3" s="1"/>
  <c r="V343" i="1" s="1"/>
  <c r="H333" i="3"/>
  <c r="I333" i="3" s="1"/>
  <c r="G334" i="3"/>
  <c r="C188" i="1" l="1"/>
  <c r="N188" i="1"/>
  <c r="E188" i="1" s="1"/>
  <c r="B188" i="1" s="1"/>
  <c r="F188" i="1"/>
  <c r="L189" i="1"/>
  <c r="N189" i="1" s="1"/>
  <c r="E189" i="1" s="1"/>
  <c r="D275" i="1"/>
  <c r="I275" i="1" s="1"/>
  <c r="J275" i="1" s="1"/>
  <c r="K275" i="1"/>
  <c r="M275" i="1"/>
  <c r="A276" i="1"/>
  <c r="T274" i="1"/>
  <c r="S274" i="1"/>
  <c r="R274" i="1" s="1"/>
  <c r="Q274" i="1" s="1"/>
  <c r="P274" i="1" s="1"/>
  <c r="H334" i="3"/>
  <c r="I334" i="3" s="1"/>
  <c r="G335" i="3"/>
  <c r="J333" i="3"/>
  <c r="K333" i="3" s="1"/>
  <c r="V344" i="1" s="1"/>
  <c r="L333" i="3"/>
  <c r="F189" i="1" l="1"/>
  <c r="C189" i="1"/>
  <c r="O189" i="1"/>
  <c r="L190" i="1" s="1"/>
  <c r="O190" i="1" s="1"/>
  <c r="D276" i="1"/>
  <c r="I276" i="1" s="1"/>
  <c r="J276" i="1" s="1"/>
  <c r="K276" i="1"/>
  <c r="M276" i="1"/>
  <c r="A277" i="1"/>
  <c r="T275" i="1"/>
  <c r="S275" i="1"/>
  <c r="R275" i="1" s="1"/>
  <c r="Q275" i="1" s="1"/>
  <c r="P275" i="1" s="1"/>
  <c r="H335" i="3"/>
  <c r="I335" i="3" s="1"/>
  <c r="G336" i="3"/>
  <c r="J334" i="3"/>
  <c r="K334" i="3" s="1"/>
  <c r="V345" i="1" s="1"/>
  <c r="L334" i="3"/>
  <c r="B189" i="1" l="1"/>
  <c r="N190" i="1"/>
  <c r="E190" i="1" s="1"/>
  <c r="C190" i="1"/>
  <c r="F190" i="1"/>
  <c r="D277" i="1"/>
  <c r="I277" i="1" s="1"/>
  <c r="J277" i="1" s="1"/>
  <c r="K277" i="1"/>
  <c r="A278" i="1"/>
  <c r="M277" i="1"/>
  <c r="T276" i="1"/>
  <c r="S276" i="1"/>
  <c r="R276" i="1" s="1"/>
  <c r="Q276" i="1" s="1"/>
  <c r="P276" i="1" s="1"/>
  <c r="G337" i="3"/>
  <c r="H336" i="3"/>
  <c r="I336" i="3" s="1"/>
  <c r="J335" i="3"/>
  <c r="K335" i="3" s="1"/>
  <c r="V346" i="1" s="1"/>
  <c r="L335" i="3"/>
  <c r="B190" i="1" l="1"/>
  <c r="L191" i="1"/>
  <c r="T277" i="1"/>
  <c r="S277" i="1"/>
  <c r="D278" i="1"/>
  <c r="I278" i="1" s="1"/>
  <c r="J278" i="1" s="1"/>
  <c r="M278" i="1"/>
  <c r="A279" i="1"/>
  <c r="K278" i="1"/>
  <c r="H337" i="3"/>
  <c r="I337" i="3" s="1"/>
  <c r="G338" i="3"/>
  <c r="L336" i="3"/>
  <c r="J336" i="3"/>
  <c r="K336" i="3" s="1"/>
  <c r="V347" i="1" s="1"/>
  <c r="O191" i="1" l="1"/>
  <c r="N191" i="1"/>
  <c r="C191" i="1"/>
  <c r="F191" i="1"/>
  <c r="R277" i="1"/>
  <c r="Q277" i="1" s="1"/>
  <c r="P277" i="1" s="1"/>
  <c r="D279" i="1"/>
  <c r="I279" i="1" s="1"/>
  <c r="J279" i="1" s="1"/>
  <c r="A280" i="1"/>
  <c r="K279" i="1"/>
  <c r="M279" i="1"/>
  <c r="S278" i="1"/>
  <c r="T278" i="1"/>
  <c r="H338" i="3"/>
  <c r="I338" i="3" s="1"/>
  <c r="G339" i="3"/>
  <c r="J337" i="3"/>
  <c r="K337" i="3" s="1"/>
  <c r="V348" i="1" s="1"/>
  <c r="L337" i="3"/>
  <c r="E191" i="1" l="1"/>
  <c r="B191" i="1" s="1"/>
  <c r="L192" i="1"/>
  <c r="R278" i="1"/>
  <c r="Q278" i="1" s="1"/>
  <c r="P278" i="1" s="1"/>
  <c r="S279" i="1"/>
  <c r="T279" i="1"/>
  <c r="D280" i="1"/>
  <c r="I280" i="1" s="1"/>
  <c r="J280" i="1" s="1"/>
  <c r="K280" i="1"/>
  <c r="M280" i="1"/>
  <c r="A281" i="1"/>
  <c r="J338" i="3"/>
  <c r="K338" i="3" s="1"/>
  <c r="V349" i="1" s="1"/>
  <c r="L338" i="3"/>
  <c r="H339" i="3"/>
  <c r="I339" i="3" s="1"/>
  <c r="G340" i="3"/>
  <c r="O192" i="1" l="1"/>
  <c r="N192" i="1"/>
  <c r="E192" i="1" s="1"/>
  <c r="F192" i="1"/>
  <c r="C192" i="1"/>
  <c r="S280" i="1"/>
  <c r="T280" i="1"/>
  <c r="D281" i="1"/>
  <c r="I281" i="1" s="1"/>
  <c r="J281" i="1" s="1"/>
  <c r="M281" i="1"/>
  <c r="A282" i="1"/>
  <c r="K281" i="1"/>
  <c r="R279" i="1"/>
  <c r="Q279" i="1" s="1"/>
  <c r="P279" i="1" s="1"/>
  <c r="J339" i="3"/>
  <c r="K339" i="3" s="1"/>
  <c r="V350" i="1" s="1"/>
  <c r="L339" i="3"/>
  <c r="G341" i="3"/>
  <c r="H340" i="3"/>
  <c r="I340" i="3" s="1"/>
  <c r="L193" i="1" l="1"/>
  <c r="B192" i="1"/>
  <c r="T281" i="1"/>
  <c r="S281" i="1"/>
  <c r="R281" i="1" s="1"/>
  <c r="Q281" i="1" s="1"/>
  <c r="P281" i="1" s="1"/>
  <c r="R280" i="1"/>
  <c r="Q280" i="1" s="1"/>
  <c r="P280" i="1" s="1"/>
  <c r="D282" i="1"/>
  <c r="I282" i="1" s="1"/>
  <c r="J282" i="1" s="1"/>
  <c r="M282" i="1"/>
  <c r="A283" i="1"/>
  <c r="K282" i="1"/>
  <c r="H341" i="3"/>
  <c r="I341" i="3" s="1"/>
  <c r="G342" i="3"/>
  <c r="L340" i="3"/>
  <c r="J340" i="3"/>
  <c r="K340" i="3" s="1"/>
  <c r="V351" i="1" s="1"/>
  <c r="F193" i="1" l="1"/>
  <c r="C193" i="1"/>
  <c r="O193" i="1"/>
  <c r="N193" i="1"/>
  <c r="E193" i="1" s="1"/>
  <c r="T282" i="1"/>
  <c r="S282" i="1"/>
  <c r="R282" i="1" s="1"/>
  <c r="Q282" i="1" s="1"/>
  <c r="P282" i="1" s="1"/>
  <c r="D283" i="1"/>
  <c r="I283" i="1" s="1"/>
  <c r="J283" i="1" s="1"/>
  <c r="A284" i="1"/>
  <c r="K283" i="1"/>
  <c r="M283" i="1"/>
  <c r="H342" i="3"/>
  <c r="I342" i="3" s="1"/>
  <c r="G343" i="3"/>
  <c r="J341" i="3"/>
  <c r="K341" i="3" s="1"/>
  <c r="V352" i="1" s="1"/>
  <c r="L341" i="3"/>
  <c r="L194" i="1" l="1"/>
  <c r="N194" i="1" s="1"/>
  <c r="E194" i="1" s="1"/>
  <c r="B193" i="1"/>
  <c r="D284" i="1"/>
  <c r="I284" i="1" s="1"/>
  <c r="J284" i="1" s="1"/>
  <c r="K284" i="1"/>
  <c r="M284" i="1"/>
  <c r="A285" i="1"/>
  <c r="S283" i="1"/>
  <c r="T283" i="1"/>
  <c r="H343" i="3"/>
  <c r="I343" i="3" s="1"/>
  <c r="G344" i="3"/>
  <c r="J342" i="3"/>
  <c r="K342" i="3" s="1"/>
  <c r="V353" i="1" s="1"/>
  <c r="L342" i="3"/>
  <c r="F194" i="1" l="1"/>
  <c r="B194" i="1" s="1"/>
  <c r="C194" i="1"/>
  <c r="O194" i="1"/>
  <c r="L195" i="1" s="1"/>
  <c r="C195" i="1" s="1"/>
  <c r="F195" i="1"/>
  <c r="N195" i="1"/>
  <c r="E195" i="1" s="1"/>
  <c r="O195" i="1"/>
  <c r="R283" i="1"/>
  <c r="Q283" i="1" s="1"/>
  <c r="P283" i="1" s="1"/>
  <c r="S284" i="1"/>
  <c r="T284" i="1"/>
  <c r="D285" i="1"/>
  <c r="I285" i="1" s="1"/>
  <c r="J285" i="1" s="1"/>
  <c r="A286" i="1"/>
  <c r="M285" i="1"/>
  <c r="K285" i="1"/>
  <c r="G345" i="3"/>
  <c r="H344" i="3"/>
  <c r="I344" i="3" s="1"/>
  <c r="J343" i="3"/>
  <c r="K343" i="3" s="1"/>
  <c r="V354" i="1" s="1"/>
  <c r="L343" i="3"/>
  <c r="B195" i="1" l="1"/>
  <c r="L196" i="1"/>
  <c r="C196" i="1" s="1"/>
  <c r="F196" i="1"/>
  <c r="N196" i="1"/>
  <c r="E196" i="1" s="1"/>
  <c r="O196" i="1"/>
  <c r="S285" i="1"/>
  <c r="T285" i="1"/>
  <c r="D286" i="1"/>
  <c r="I286" i="1" s="1"/>
  <c r="J286" i="1" s="1"/>
  <c r="K286" i="1"/>
  <c r="M286" i="1"/>
  <c r="A287" i="1"/>
  <c r="R284" i="1"/>
  <c r="Q284" i="1" s="1"/>
  <c r="P284" i="1" s="1"/>
  <c r="L344" i="3"/>
  <c r="J344" i="3"/>
  <c r="K344" i="3" s="1"/>
  <c r="V355" i="1" s="1"/>
  <c r="H345" i="3"/>
  <c r="I345" i="3" s="1"/>
  <c r="G346" i="3"/>
  <c r="B196" i="1" l="1"/>
  <c r="L197" i="1"/>
  <c r="T286" i="1"/>
  <c r="S286" i="1"/>
  <c r="D287" i="1"/>
  <c r="I287" i="1" s="1"/>
  <c r="J287" i="1" s="1"/>
  <c r="M287" i="1"/>
  <c r="A288" i="1"/>
  <c r="K287" i="1"/>
  <c r="R285" i="1"/>
  <c r="Q285" i="1" s="1"/>
  <c r="P285" i="1" s="1"/>
  <c r="H346" i="3"/>
  <c r="I346" i="3" s="1"/>
  <c r="G347" i="3"/>
  <c r="J345" i="3"/>
  <c r="K345" i="3" s="1"/>
  <c r="V356" i="1" s="1"/>
  <c r="L345" i="3"/>
  <c r="O197" i="1" l="1"/>
  <c r="N197" i="1"/>
  <c r="E197" i="1" s="1"/>
  <c r="F197" i="1"/>
  <c r="C197" i="1"/>
  <c r="R286" i="1"/>
  <c r="Q286" i="1" s="1"/>
  <c r="P286" i="1" s="1"/>
  <c r="D288" i="1"/>
  <c r="I288" i="1" s="1"/>
  <c r="J288" i="1" s="1"/>
  <c r="K288" i="1"/>
  <c r="M288" i="1"/>
  <c r="A289" i="1"/>
  <c r="S287" i="1"/>
  <c r="T287" i="1"/>
  <c r="J346" i="3"/>
  <c r="K346" i="3" s="1"/>
  <c r="V357" i="1" s="1"/>
  <c r="L346" i="3"/>
  <c r="H347" i="3"/>
  <c r="I347" i="3" s="1"/>
  <c r="G348" i="3"/>
  <c r="B197" i="1" l="1"/>
  <c r="L198" i="1"/>
  <c r="R287" i="1"/>
  <c r="Q287" i="1" s="1"/>
  <c r="P287" i="1" s="1"/>
  <c r="D289" i="1"/>
  <c r="I289" i="1" s="1"/>
  <c r="J289" i="1" s="1"/>
  <c r="A290" i="1"/>
  <c r="M289" i="1"/>
  <c r="K289" i="1"/>
  <c r="S288" i="1"/>
  <c r="T288" i="1"/>
  <c r="G349" i="3"/>
  <c r="H348" i="3"/>
  <c r="I348" i="3" s="1"/>
  <c r="J347" i="3"/>
  <c r="K347" i="3" s="1"/>
  <c r="V358" i="1" s="1"/>
  <c r="L347" i="3"/>
  <c r="F198" i="1" l="1"/>
  <c r="O198" i="1"/>
  <c r="N198" i="1"/>
  <c r="E198" i="1" s="1"/>
  <c r="C198" i="1"/>
  <c r="R288" i="1"/>
  <c r="Q288" i="1" s="1"/>
  <c r="P288" i="1" s="1"/>
  <c r="S289" i="1"/>
  <c r="T289" i="1"/>
  <c r="D290" i="1"/>
  <c r="I290" i="1" s="1"/>
  <c r="J290" i="1" s="1"/>
  <c r="A291" i="1"/>
  <c r="M290" i="1"/>
  <c r="K290" i="1"/>
  <c r="L348" i="3"/>
  <c r="J348" i="3"/>
  <c r="K348" i="3" s="1"/>
  <c r="V359" i="1" s="1"/>
  <c r="H349" i="3"/>
  <c r="I349" i="3" s="1"/>
  <c r="G350" i="3"/>
  <c r="L199" i="1" l="1"/>
  <c r="B198" i="1"/>
  <c r="T290" i="1"/>
  <c r="S290" i="1"/>
  <c r="R290" i="1" s="1"/>
  <c r="Q290" i="1" s="1"/>
  <c r="P290" i="1" s="1"/>
  <c r="D291" i="1"/>
  <c r="I291" i="1" s="1"/>
  <c r="J291" i="1" s="1"/>
  <c r="A292" i="1"/>
  <c r="K291" i="1"/>
  <c r="M291" i="1"/>
  <c r="R289" i="1"/>
  <c r="Q289" i="1" s="1"/>
  <c r="P289" i="1" s="1"/>
  <c r="J349" i="3"/>
  <c r="K349" i="3" s="1"/>
  <c r="V360" i="1" s="1"/>
  <c r="L349" i="3"/>
  <c r="H350" i="3"/>
  <c r="I350" i="3" s="1"/>
  <c r="G351" i="3"/>
  <c r="N199" i="1" l="1"/>
  <c r="E199" i="1" s="1"/>
  <c r="C199" i="1"/>
  <c r="O199" i="1"/>
  <c r="F199" i="1"/>
  <c r="T291" i="1"/>
  <c r="S291" i="1"/>
  <c r="D292" i="1"/>
  <c r="I292" i="1" s="1"/>
  <c r="J292" i="1" s="1"/>
  <c r="K292" i="1"/>
  <c r="A293" i="1"/>
  <c r="M292" i="1"/>
  <c r="H351" i="3"/>
  <c r="I351" i="3" s="1"/>
  <c r="G352" i="3"/>
  <c r="J350" i="3"/>
  <c r="K350" i="3" s="1"/>
  <c r="V361" i="1" s="1"/>
  <c r="L350" i="3"/>
  <c r="L200" i="1" l="1"/>
  <c r="O200" i="1" s="1"/>
  <c r="B199" i="1"/>
  <c r="S292" i="1"/>
  <c r="R292" i="1" s="1"/>
  <c r="Q292" i="1" s="1"/>
  <c r="P292" i="1" s="1"/>
  <c r="T292" i="1"/>
  <c r="D293" i="1"/>
  <c r="I293" i="1" s="1"/>
  <c r="J293" i="1" s="1"/>
  <c r="A294" i="1"/>
  <c r="K293" i="1"/>
  <c r="M293" i="1"/>
  <c r="R291" i="1"/>
  <c r="Q291" i="1" s="1"/>
  <c r="P291" i="1" s="1"/>
  <c r="G353" i="3"/>
  <c r="H352" i="3"/>
  <c r="I352" i="3" s="1"/>
  <c r="J351" i="3"/>
  <c r="K351" i="3" s="1"/>
  <c r="V362" i="1" s="1"/>
  <c r="L351" i="3"/>
  <c r="N200" i="1" l="1"/>
  <c r="E200" i="1" s="1"/>
  <c r="B200" i="1" s="1"/>
  <c r="C200" i="1"/>
  <c r="F200" i="1"/>
  <c r="L201" i="1"/>
  <c r="T293" i="1"/>
  <c r="S293" i="1"/>
  <c r="R293" i="1" s="1"/>
  <c r="Q293" i="1" s="1"/>
  <c r="P293" i="1" s="1"/>
  <c r="D294" i="1"/>
  <c r="I294" i="1" s="1"/>
  <c r="J294" i="1" s="1"/>
  <c r="M294" i="1"/>
  <c r="A295" i="1"/>
  <c r="K294" i="1"/>
  <c r="L352" i="3"/>
  <c r="J352" i="3"/>
  <c r="K352" i="3" s="1"/>
  <c r="V363" i="1" s="1"/>
  <c r="H353" i="3"/>
  <c r="I353" i="3" s="1"/>
  <c r="G354" i="3"/>
  <c r="O201" i="1" l="1"/>
  <c r="F201" i="1"/>
  <c r="N201" i="1"/>
  <c r="E201" i="1" s="1"/>
  <c r="C201" i="1"/>
  <c r="D295" i="1"/>
  <c r="I295" i="1" s="1"/>
  <c r="J295" i="1" s="1"/>
  <c r="K295" i="1"/>
  <c r="M295" i="1"/>
  <c r="A296" i="1"/>
  <c r="S294" i="1"/>
  <c r="T294" i="1"/>
  <c r="H354" i="3"/>
  <c r="I354" i="3" s="1"/>
  <c r="G355" i="3"/>
  <c r="J353" i="3"/>
  <c r="K353" i="3" s="1"/>
  <c r="V364" i="1" s="1"/>
  <c r="L353" i="3"/>
  <c r="L202" i="1" l="1"/>
  <c r="B201" i="1"/>
  <c r="R294" i="1"/>
  <c r="Q294" i="1" s="1"/>
  <c r="P294" i="1" s="1"/>
  <c r="T295" i="1"/>
  <c r="S295" i="1"/>
  <c r="R295" i="1" s="1"/>
  <c r="Q295" i="1" s="1"/>
  <c r="P295" i="1" s="1"/>
  <c r="D296" i="1"/>
  <c r="I296" i="1" s="1"/>
  <c r="J296" i="1" s="1"/>
  <c r="K296" i="1"/>
  <c r="A297" i="1"/>
  <c r="M296" i="1"/>
  <c r="H355" i="3"/>
  <c r="I355" i="3" s="1"/>
  <c r="G356" i="3"/>
  <c r="J354" i="3"/>
  <c r="K354" i="3" s="1"/>
  <c r="V365" i="1" s="1"/>
  <c r="L354" i="3"/>
  <c r="F202" i="1" l="1"/>
  <c r="C202" i="1"/>
  <c r="N202" i="1"/>
  <c r="E202" i="1" s="1"/>
  <c r="O202" i="1"/>
  <c r="D297" i="1"/>
  <c r="I297" i="1" s="1"/>
  <c r="J297" i="1" s="1"/>
  <c r="A298" i="1"/>
  <c r="M297" i="1"/>
  <c r="K297" i="1"/>
  <c r="S296" i="1"/>
  <c r="T296" i="1"/>
  <c r="G357" i="3"/>
  <c r="H356" i="3"/>
  <c r="I356" i="3" s="1"/>
  <c r="J355" i="3"/>
  <c r="K355" i="3" s="1"/>
  <c r="V366" i="1" s="1"/>
  <c r="L355" i="3"/>
  <c r="B202" i="1" l="1"/>
  <c r="L203" i="1"/>
  <c r="R296" i="1"/>
  <c r="Q296" i="1" s="1"/>
  <c r="P296" i="1" s="1"/>
  <c r="S297" i="1"/>
  <c r="T297" i="1"/>
  <c r="D298" i="1"/>
  <c r="I298" i="1" s="1"/>
  <c r="J298" i="1" s="1"/>
  <c r="K298" i="1"/>
  <c r="M298" i="1"/>
  <c r="A299" i="1"/>
  <c r="L356" i="3"/>
  <c r="J356" i="3"/>
  <c r="K356" i="3" s="1"/>
  <c r="V367" i="1" s="1"/>
  <c r="H357" i="3"/>
  <c r="I357" i="3" s="1"/>
  <c r="G358" i="3"/>
  <c r="N203" i="1" l="1"/>
  <c r="E203" i="1" s="1"/>
  <c r="F203" i="1"/>
  <c r="C203" i="1"/>
  <c r="O203" i="1"/>
  <c r="D299" i="1"/>
  <c r="I299" i="1" s="1"/>
  <c r="J299" i="1" s="1"/>
  <c r="M299" i="1"/>
  <c r="A300" i="1"/>
  <c r="K299" i="1"/>
  <c r="S298" i="1"/>
  <c r="T298" i="1"/>
  <c r="R297" i="1"/>
  <c r="Q297" i="1" s="1"/>
  <c r="P297" i="1" s="1"/>
  <c r="J357" i="3"/>
  <c r="K357" i="3" s="1"/>
  <c r="V368" i="1" s="1"/>
  <c r="L357" i="3"/>
  <c r="H358" i="3"/>
  <c r="I358" i="3" s="1"/>
  <c r="G359" i="3"/>
  <c r="B203" i="1" l="1"/>
  <c r="L204" i="1"/>
  <c r="R298" i="1"/>
  <c r="Q298" i="1" s="1"/>
  <c r="P298" i="1" s="1"/>
  <c r="D300" i="1"/>
  <c r="I300" i="1" s="1"/>
  <c r="J300" i="1" s="1"/>
  <c r="K300" i="1"/>
  <c r="M300" i="1"/>
  <c r="A301" i="1"/>
  <c r="S299" i="1"/>
  <c r="T299" i="1"/>
  <c r="J358" i="3"/>
  <c r="K358" i="3" s="1"/>
  <c r="V369" i="1" s="1"/>
  <c r="L358" i="3"/>
  <c r="H359" i="3"/>
  <c r="I359" i="3" s="1"/>
  <c r="G360" i="3"/>
  <c r="O204" i="1" l="1"/>
  <c r="C204" i="1"/>
  <c r="F204" i="1"/>
  <c r="N204" i="1"/>
  <c r="E204" i="1" s="1"/>
  <c r="R299" i="1"/>
  <c r="Q299" i="1" s="1"/>
  <c r="P299" i="1" s="1"/>
  <c r="D301" i="1"/>
  <c r="I301" i="1" s="1"/>
  <c r="J301" i="1" s="1"/>
  <c r="M301" i="1"/>
  <c r="K301" i="1"/>
  <c r="A302" i="1"/>
  <c r="T300" i="1"/>
  <c r="S300" i="1"/>
  <c r="R300" i="1" s="1"/>
  <c r="Q300" i="1" s="1"/>
  <c r="P300" i="1" s="1"/>
  <c r="J359" i="3"/>
  <c r="K359" i="3" s="1"/>
  <c r="V370" i="1" s="1"/>
  <c r="L359" i="3"/>
  <c r="G361" i="3"/>
  <c r="H360" i="3"/>
  <c r="I360" i="3" s="1"/>
  <c r="L205" i="1" l="1"/>
  <c r="C205" i="1" s="1"/>
  <c r="B204" i="1"/>
  <c r="F205" i="1"/>
  <c r="D302" i="1"/>
  <c r="I302" i="1" s="1"/>
  <c r="J302" i="1" s="1"/>
  <c r="K302" i="1"/>
  <c r="M302" i="1"/>
  <c r="A303" i="1"/>
  <c r="S301" i="1"/>
  <c r="T301" i="1"/>
  <c r="L360" i="3"/>
  <c r="J360" i="3"/>
  <c r="K360" i="3" s="1"/>
  <c r="V371" i="1" s="1"/>
  <c r="H361" i="3"/>
  <c r="I361" i="3" s="1"/>
  <c r="G362" i="3"/>
  <c r="O205" i="1" l="1"/>
  <c r="L206" i="1" s="1"/>
  <c r="C206" i="1" s="1"/>
  <c r="N205" i="1"/>
  <c r="E205" i="1" s="1"/>
  <c r="B205" i="1"/>
  <c r="R301" i="1"/>
  <c r="Q301" i="1" s="1"/>
  <c r="P301" i="1" s="1"/>
  <c r="D303" i="1"/>
  <c r="I303" i="1" s="1"/>
  <c r="J303" i="1" s="1"/>
  <c r="K303" i="1"/>
  <c r="M303" i="1"/>
  <c r="A304" i="1"/>
  <c r="T302" i="1"/>
  <c r="S302" i="1"/>
  <c r="R302" i="1" s="1"/>
  <c r="Q302" i="1" s="1"/>
  <c r="P302" i="1" s="1"/>
  <c r="H362" i="3"/>
  <c r="I362" i="3" s="1"/>
  <c r="G363" i="3"/>
  <c r="J361" i="3"/>
  <c r="K361" i="3" s="1"/>
  <c r="V372" i="1" s="1"/>
  <c r="L361" i="3"/>
  <c r="O206" i="1" l="1"/>
  <c r="L207" i="1" s="1"/>
  <c r="N207" i="1" s="1"/>
  <c r="E207" i="1" s="1"/>
  <c r="F206" i="1"/>
  <c r="N206" i="1"/>
  <c r="E206" i="1" s="1"/>
  <c r="B206" i="1"/>
  <c r="D304" i="1"/>
  <c r="I304" i="1" s="1"/>
  <c r="J304" i="1" s="1"/>
  <c r="M304" i="1"/>
  <c r="A305" i="1"/>
  <c r="K304" i="1"/>
  <c r="T303" i="1"/>
  <c r="S303" i="1"/>
  <c r="R303" i="1" s="1"/>
  <c r="Q303" i="1" s="1"/>
  <c r="P303" i="1" s="1"/>
  <c r="J362" i="3"/>
  <c r="K362" i="3" s="1"/>
  <c r="V373" i="1" s="1"/>
  <c r="L362" i="3"/>
  <c r="H363" i="3"/>
  <c r="I363" i="3" s="1"/>
  <c r="G364" i="3"/>
  <c r="O207" i="1" l="1"/>
  <c r="L208" i="1" s="1"/>
  <c r="F207" i="1"/>
  <c r="C207" i="1"/>
  <c r="B207" i="1"/>
  <c r="D305" i="1"/>
  <c r="I305" i="1" s="1"/>
  <c r="J305" i="1" s="1"/>
  <c r="K305" i="1"/>
  <c r="A306" i="1"/>
  <c r="M305" i="1"/>
  <c r="S304" i="1"/>
  <c r="T304" i="1"/>
  <c r="G365" i="3"/>
  <c r="H364" i="3"/>
  <c r="I364" i="3" s="1"/>
  <c r="J363" i="3"/>
  <c r="K363" i="3" s="1"/>
  <c r="V374" i="1" s="1"/>
  <c r="L363" i="3"/>
  <c r="F208" i="1" l="1"/>
  <c r="C208" i="1"/>
  <c r="O208" i="1"/>
  <c r="N208" i="1"/>
  <c r="E208" i="1" s="1"/>
  <c r="S305" i="1"/>
  <c r="T305" i="1"/>
  <c r="D306" i="1"/>
  <c r="I306" i="1" s="1"/>
  <c r="J306" i="1" s="1"/>
  <c r="A307" i="1"/>
  <c r="M306" i="1"/>
  <c r="K306" i="1"/>
  <c r="R304" i="1"/>
  <c r="Q304" i="1" s="1"/>
  <c r="P304" i="1" s="1"/>
  <c r="L364" i="3"/>
  <c r="J364" i="3"/>
  <c r="K364" i="3" s="1"/>
  <c r="V375" i="1" s="1"/>
  <c r="H365" i="3"/>
  <c r="I365" i="3" s="1"/>
  <c r="G366" i="3"/>
  <c r="L209" i="1" l="1"/>
  <c r="F209" i="1" s="1"/>
  <c r="B208" i="1"/>
  <c r="R305" i="1"/>
  <c r="Q305" i="1" s="1"/>
  <c r="P305" i="1" s="1"/>
  <c r="D307" i="1"/>
  <c r="I307" i="1" s="1"/>
  <c r="J307" i="1" s="1"/>
  <c r="K307" i="1"/>
  <c r="A308" i="1"/>
  <c r="M307" i="1"/>
  <c r="T306" i="1"/>
  <c r="S306" i="1"/>
  <c r="R306" i="1" s="1"/>
  <c r="Q306" i="1" s="1"/>
  <c r="P306" i="1" s="1"/>
  <c r="H366" i="3"/>
  <c r="I366" i="3" s="1"/>
  <c r="G367" i="3"/>
  <c r="J365" i="3"/>
  <c r="K365" i="3" s="1"/>
  <c r="V376" i="1" s="1"/>
  <c r="L365" i="3"/>
  <c r="N209" i="1" l="1"/>
  <c r="E209" i="1" s="1"/>
  <c r="O209" i="1"/>
  <c r="C209" i="1"/>
  <c r="B209" i="1"/>
  <c r="S307" i="1"/>
  <c r="T307" i="1"/>
  <c r="D308" i="1"/>
  <c r="I308" i="1" s="1"/>
  <c r="J308" i="1" s="1"/>
  <c r="A309" i="1"/>
  <c r="M308" i="1"/>
  <c r="K308" i="1"/>
  <c r="H367" i="3"/>
  <c r="I367" i="3" s="1"/>
  <c r="G368" i="3"/>
  <c r="J366" i="3"/>
  <c r="K366" i="3" s="1"/>
  <c r="V377" i="1" s="1"/>
  <c r="L366" i="3"/>
  <c r="L210" i="1" l="1"/>
  <c r="R307" i="1"/>
  <c r="Q307" i="1" s="1"/>
  <c r="P307" i="1" s="1"/>
  <c r="S308" i="1"/>
  <c r="T308" i="1"/>
  <c r="D309" i="1"/>
  <c r="I309" i="1" s="1"/>
  <c r="J309" i="1" s="1"/>
  <c r="K309" i="1"/>
  <c r="M309" i="1"/>
  <c r="A310" i="1"/>
  <c r="G369" i="3"/>
  <c r="H368" i="3"/>
  <c r="I368" i="3" s="1"/>
  <c r="J367" i="3"/>
  <c r="K367" i="3" s="1"/>
  <c r="V378" i="1" s="1"/>
  <c r="L367" i="3"/>
  <c r="F210" i="1" l="1"/>
  <c r="O210" i="1"/>
  <c r="C210" i="1"/>
  <c r="N210" i="1"/>
  <c r="E210" i="1" s="1"/>
  <c r="D310" i="1"/>
  <c r="I310" i="1" s="1"/>
  <c r="J310" i="1" s="1"/>
  <c r="K310" i="1"/>
  <c r="M310" i="1"/>
  <c r="A311" i="1"/>
  <c r="S309" i="1"/>
  <c r="T309" i="1"/>
  <c r="R308" i="1"/>
  <c r="Q308" i="1" s="1"/>
  <c r="P308" i="1" s="1"/>
  <c r="L368" i="3"/>
  <c r="J368" i="3"/>
  <c r="K368" i="3" s="1"/>
  <c r="V379" i="1" s="1"/>
  <c r="H369" i="3"/>
  <c r="I369" i="3" s="1"/>
  <c r="G370" i="3"/>
  <c r="B210" i="1" l="1"/>
  <c r="L211" i="1"/>
  <c r="R309" i="1"/>
  <c r="Q309" i="1" s="1"/>
  <c r="P309" i="1" s="1"/>
  <c r="D311" i="1"/>
  <c r="I311" i="1" s="1"/>
  <c r="J311" i="1" s="1"/>
  <c r="K311" i="1"/>
  <c r="A312" i="1"/>
  <c r="M311" i="1"/>
  <c r="T310" i="1"/>
  <c r="S310" i="1"/>
  <c r="R310" i="1" s="1"/>
  <c r="Q310" i="1" s="1"/>
  <c r="P310" i="1" s="1"/>
  <c r="H370" i="3"/>
  <c r="I370" i="3" s="1"/>
  <c r="G371" i="3"/>
  <c r="J369" i="3"/>
  <c r="K369" i="3" s="1"/>
  <c r="V380" i="1" s="1"/>
  <c r="L369" i="3"/>
  <c r="O211" i="1" l="1"/>
  <c r="N211" i="1"/>
  <c r="E211" i="1" s="1"/>
  <c r="C211" i="1"/>
  <c r="F211" i="1"/>
  <c r="L212" i="1"/>
  <c r="D312" i="1"/>
  <c r="I312" i="1" s="1"/>
  <c r="J312" i="1" s="1"/>
  <c r="K312" i="1"/>
  <c r="A313" i="1"/>
  <c r="M312" i="1"/>
  <c r="T311" i="1"/>
  <c r="S311" i="1"/>
  <c r="J370" i="3"/>
  <c r="K370" i="3" s="1"/>
  <c r="V381" i="1" s="1"/>
  <c r="L370" i="3"/>
  <c r="H371" i="3"/>
  <c r="I371" i="3" s="1"/>
  <c r="G372" i="3"/>
  <c r="C212" i="1" l="1"/>
  <c r="B212" i="1" s="1"/>
  <c r="O212" i="1"/>
  <c r="F212" i="1"/>
  <c r="N212" i="1"/>
  <c r="E212" i="1" s="1"/>
  <c r="B211" i="1"/>
  <c r="R311" i="1"/>
  <c r="Q311" i="1" s="1"/>
  <c r="P311" i="1" s="1"/>
  <c r="T312" i="1"/>
  <c r="S312" i="1"/>
  <c r="R312" i="1" s="1"/>
  <c r="Q312" i="1" s="1"/>
  <c r="P312" i="1" s="1"/>
  <c r="D313" i="1"/>
  <c r="I313" i="1" s="1"/>
  <c r="J313" i="1" s="1"/>
  <c r="K313" i="1"/>
  <c r="A314" i="1"/>
  <c r="M313" i="1"/>
  <c r="J371" i="3"/>
  <c r="K371" i="3" s="1"/>
  <c r="V382" i="1" s="1"/>
  <c r="L371" i="3"/>
  <c r="G373" i="3"/>
  <c r="H372" i="3"/>
  <c r="I372" i="3" s="1"/>
  <c r="L213" i="1" l="1"/>
  <c r="S313" i="1"/>
  <c r="T313" i="1"/>
  <c r="D314" i="1"/>
  <c r="I314" i="1" s="1"/>
  <c r="J314" i="1" s="1"/>
  <c r="M314" i="1"/>
  <c r="A315" i="1"/>
  <c r="K314" i="1"/>
  <c r="L372" i="3"/>
  <c r="J372" i="3"/>
  <c r="K372" i="3" s="1"/>
  <c r="V383" i="1" s="1"/>
  <c r="H373" i="3"/>
  <c r="I373" i="3" s="1"/>
  <c r="G374" i="3"/>
  <c r="C213" i="1" l="1"/>
  <c r="B213" i="1" s="1"/>
  <c r="N213" i="1"/>
  <c r="E213" i="1" s="1"/>
  <c r="F213" i="1"/>
  <c r="O213" i="1"/>
  <c r="L214" i="1" s="1"/>
  <c r="D315" i="1"/>
  <c r="I315" i="1" s="1"/>
  <c r="J315" i="1" s="1"/>
  <c r="K315" i="1"/>
  <c r="A316" i="1"/>
  <c r="M315" i="1"/>
  <c r="S314" i="1"/>
  <c r="T314" i="1"/>
  <c r="R313" i="1"/>
  <c r="Q313" i="1" s="1"/>
  <c r="P313" i="1" s="1"/>
  <c r="H374" i="3"/>
  <c r="I374" i="3" s="1"/>
  <c r="G375" i="3"/>
  <c r="J373" i="3"/>
  <c r="K373" i="3" s="1"/>
  <c r="V384" i="1" s="1"/>
  <c r="L373" i="3"/>
  <c r="O214" i="1" l="1"/>
  <c r="N214" i="1"/>
  <c r="C214" i="1"/>
  <c r="F214" i="1"/>
  <c r="R314" i="1"/>
  <c r="Q314" i="1" s="1"/>
  <c r="P314" i="1" s="1"/>
  <c r="D316" i="1"/>
  <c r="I316" i="1" s="1"/>
  <c r="J316" i="1" s="1"/>
  <c r="A317" i="1"/>
  <c r="K316" i="1"/>
  <c r="M316" i="1"/>
  <c r="T315" i="1"/>
  <c r="S315" i="1"/>
  <c r="R315" i="1" s="1"/>
  <c r="Q315" i="1" s="1"/>
  <c r="P315" i="1" s="1"/>
  <c r="J374" i="3"/>
  <c r="K374" i="3" s="1"/>
  <c r="V385" i="1" s="1"/>
  <c r="L374" i="3"/>
  <c r="H375" i="3"/>
  <c r="I375" i="3" s="1"/>
  <c r="G376" i="3"/>
  <c r="B214" i="1" l="1"/>
  <c r="E214" i="1"/>
  <c r="L215" i="1"/>
  <c r="T316" i="1"/>
  <c r="S316" i="1"/>
  <c r="R316" i="1" s="1"/>
  <c r="Q316" i="1" s="1"/>
  <c r="P316" i="1" s="1"/>
  <c r="D317" i="1"/>
  <c r="I317" i="1" s="1"/>
  <c r="J317" i="1" s="1"/>
  <c r="M317" i="1"/>
  <c r="K317" i="1"/>
  <c r="A318" i="1"/>
  <c r="G377" i="3"/>
  <c r="H376" i="3"/>
  <c r="I376" i="3" s="1"/>
  <c r="J375" i="3"/>
  <c r="K375" i="3" s="1"/>
  <c r="V386" i="1" s="1"/>
  <c r="L375" i="3"/>
  <c r="F215" i="1" l="1"/>
  <c r="C215" i="1"/>
  <c r="O215" i="1"/>
  <c r="N215" i="1"/>
  <c r="E215" i="1" s="1"/>
  <c r="L216" i="1"/>
  <c r="T317" i="1"/>
  <c r="S317" i="1"/>
  <c r="R317" i="1" s="1"/>
  <c r="Q317" i="1" s="1"/>
  <c r="P317" i="1" s="1"/>
  <c r="D318" i="1"/>
  <c r="I318" i="1" s="1"/>
  <c r="J318" i="1" s="1"/>
  <c r="M318" i="1"/>
  <c r="A319" i="1"/>
  <c r="K318" i="1"/>
  <c r="L376" i="3"/>
  <c r="J376" i="3"/>
  <c r="K376" i="3" s="1"/>
  <c r="V387" i="1" s="1"/>
  <c r="H377" i="3"/>
  <c r="I377" i="3" s="1"/>
  <c r="G378" i="3"/>
  <c r="F216" i="1" l="1"/>
  <c r="O216" i="1"/>
  <c r="N216" i="1"/>
  <c r="E216" i="1" s="1"/>
  <c r="C216" i="1"/>
  <c r="L217" i="1"/>
  <c r="B215" i="1"/>
  <c r="D319" i="1"/>
  <c r="I319" i="1" s="1"/>
  <c r="J319" i="1" s="1"/>
  <c r="M319" i="1"/>
  <c r="K319" i="1"/>
  <c r="A320" i="1"/>
  <c r="T318" i="1"/>
  <c r="S318" i="1"/>
  <c r="R318" i="1" s="1"/>
  <c r="Q318" i="1" s="1"/>
  <c r="P318" i="1" s="1"/>
  <c r="H378" i="3"/>
  <c r="I378" i="3" s="1"/>
  <c r="G379" i="3"/>
  <c r="J377" i="3"/>
  <c r="K377" i="3" s="1"/>
  <c r="V388" i="1" s="1"/>
  <c r="L377" i="3"/>
  <c r="O217" i="1" l="1"/>
  <c r="F217" i="1"/>
  <c r="N217" i="1"/>
  <c r="E217" i="1" s="1"/>
  <c r="C217" i="1"/>
  <c r="B217" i="1" s="1"/>
  <c r="B216" i="1"/>
  <c r="D320" i="1"/>
  <c r="I320" i="1" s="1"/>
  <c r="J320" i="1" s="1"/>
  <c r="M320" i="1"/>
  <c r="K320" i="1"/>
  <c r="A321" i="1"/>
  <c r="T319" i="1"/>
  <c r="S319" i="1"/>
  <c r="R319" i="1" s="1"/>
  <c r="Q319" i="1" s="1"/>
  <c r="P319" i="1" s="1"/>
  <c r="H379" i="3"/>
  <c r="I379" i="3" s="1"/>
  <c r="G380" i="3"/>
  <c r="J378" i="3"/>
  <c r="K378" i="3" s="1"/>
  <c r="V389" i="1" s="1"/>
  <c r="L378" i="3"/>
  <c r="L218" i="1" l="1"/>
  <c r="D321" i="1"/>
  <c r="I321" i="1" s="1"/>
  <c r="J321" i="1" s="1"/>
  <c r="A322" i="1"/>
  <c r="M321" i="1"/>
  <c r="K321" i="1"/>
  <c r="T320" i="1"/>
  <c r="S320" i="1"/>
  <c r="G381" i="3"/>
  <c r="H380" i="3"/>
  <c r="I380" i="3" s="1"/>
  <c r="J379" i="3"/>
  <c r="K379" i="3" s="1"/>
  <c r="V390" i="1" s="1"/>
  <c r="L379" i="3"/>
  <c r="C218" i="1" l="1"/>
  <c r="B218" i="1" s="1"/>
  <c r="F218" i="1"/>
  <c r="N218" i="1"/>
  <c r="E218" i="1" s="1"/>
  <c r="O218" i="1"/>
  <c r="L219" i="1"/>
  <c r="T321" i="1"/>
  <c r="S321" i="1"/>
  <c r="R321" i="1" s="1"/>
  <c r="Q321" i="1" s="1"/>
  <c r="P321" i="1" s="1"/>
  <c r="D322" i="1"/>
  <c r="I322" i="1" s="1"/>
  <c r="J322" i="1" s="1"/>
  <c r="M322" i="1"/>
  <c r="A323" i="1"/>
  <c r="K322" i="1"/>
  <c r="R320" i="1"/>
  <c r="Q320" i="1" s="1"/>
  <c r="P320" i="1" s="1"/>
  <c r="L380" i="3"/>
  <c r="J380" i="3"/>
  <c r="K380" i="3" s="1"/>
  <c r="V391" i="1" s="1"/>
  <c r="H381" i="3"/>
  <c r="I381" i="3" s="1"/>
  <c r="G382" i="3"/>
  <c r="C219" i="1" l="1"/>
  <c r="B219" i="1" s="1"/>
  <c r="O219" i="1"/>
  <c r="N219" i="1"/>
  <c r="E219" i="1" s="1"/>
  <c r="F219" i="1"/>
  <c r="L220" i="1"/>
  <c r="D323" i="1"/>
  <c r="I323" i="1" s="1"/>
  <c r="J323" i="1" s="1"/>
  <c r="A324" i="1"/>
  <c r="K323" i="1"/>
  <c r="M323" i="1"/>
  <c r="T322" i="1"/>
  <c r="S322" i="1"/>
  <c r="J381" i="3"/>
  <c r="K381" i="3" s="1"/>
  <c r="V392" i="1" s="1"/>
  <c r="L381" i="3"/>
  <c r="H382" i="3"/>
  <c r="I382" i="3" s="1"/>
  <c r="G383" i="3"/>
  <c r="N220" i="1" l="1"/>
  <c r="E220" i="1" s="1"/>
  <c r="C220" i="1"/>
  <c r="F220" i="1"/>
  <c r="O220" i="1"/>
  <c r="L221" i="1"/>
  <c r="R322" i="1"/>
  <c r="Q322" i="1" s="1"/>
  <c r="P322" i="1" s="1"/>
  <c r="T323" i="1"/>
  <c r="S323" i="1"/>
  <c r="R323" i="1" s="1"/>
  <c r="Q323" i="1" s="1"/>
  <c r="P323" i="1" s="1"/>
  <c r="D324" i="1"/>
  <c r="I324" i="1" s="1"/>
  <c r="J324" i="1" s="1"/>
  <c r="M324" i="1"/>
  <c r="K324" i="1"/>
  <c r="A325" i="1"/>
  <c r="H383" i="3"/>
  <c r="I383" i="3" s="1"/>
  <c r="G384" i="3"/>
  <c r="J382" i="3"/>
  <c r="K382" i="3" s="1"/>
  <c r="V393" i="1" s="1"/>
  <c r="L382" i="3"/>
  <c r="O221" i="1" l="1"/>
  <c r="C221" i="1"/>
  <c r="F221" i="1"/>
  <c r="N221" i="1"/>
  <c r="E221" i="1" s="1"/>
  <c r="B220" i="1"/>
  <c r="S324" i="1"/>
  <c r="T324" i="1"/>
  <c r="D325" i="1"/>
  <c r="I325" i="1" s="1"/>
  <c r="J325" i="1" s="1"/>
  <c r="A326" i="1"/>
  <c r="M325" i="1"/>
  <c r="K325" i="1"/>
  <c r="G385" i="3"/>
  <c r="H384" i="3"/>
  <c r="I384" i="3" s="1"/>
  <c r="J383" i="3"/>
  <c r="K383" i="3" s="1"/>
  <c r="V394" i="1" s="1"/>
  <c r="L383" i="3"/>
  <c r="L222" i="1" l="1"/>
  <c r="B221" i="1"/>
  <c r="D326" i="1"/>
  <c r="I326" i="1" s="1"/>
  <c r="J326" i="1" s="1"/>
  <c r="A327" i="1"/>
  <c r="K326" i="1"/>
  <c r="M326" i="1"/>
  <c r="T325" i="1"/>
  <c r="S325" i="1"/>
  <c r="R325" i="1" s="1"/>
  <c r="Q325" i="1" s="1"/>
  <c r="P325" i="1" s="1"/>
  <c r="R324" i="1"/>
  <c r="Q324" i="1" s="1"/>
  <c r="P324" i="1" s="1"/>
  <c r="L384" i="3"/>
  <c r="J384" i="3"/>
  <c r="K384" i="3" s="1"/>
  <c r="V395" i="1" s="1"/>
  <c r="H385" i="3"/>
  <c r="I385" i="3" s="1"/>
  <c r="G386" i="3"/>
  <c r="N222" i="1" l="1"/>
  <c r="E222" i="1" s="1"/>
  <c r="C222" i="1"/>
  <c r="F222" i="1"/>
  <c r="O222" i="1"/>
  <c r="L223" i="1"/>
  <c r="T326" i="1"/>
  <c r="S326" i="1"/>
  <c r="R326" i="1" s="1"/>
  <c r="Q326" i="1" s="1"/>
  <c r="P326" i="1" s="1"/>
  <c r="D327" i="1"/>
  <c r="I327" i="1" s="1"/>
  <c r="J327" i="1" s="1"/>
  <c r="K327" i="1"/>
  <c r="M327" i="1"/>
  <c r="A328" i="1"/>
  <c r="H386" i="3"/>
  <c r="I386" i="3" s="1"/>
  <c r="G387" i="3"/>
  <c r="J385" i="3"/>
  <c r="K385" i="3" s="1"/>
  <c r="V396" i="1" s="1"/>
  <c r="L385" i="3"/>
  <c r="C223" i="1" l="1"/>
  <c r="B223" i="1" s="1"/>
  <c r="F223" i="1"/>
  <c r="O223" i="1"/>
  <c r="N223" i="1"/>
  <c r="E223" i="1" s="1"/>
  <c r="B222" i="1"/>
  <c r="D328" i="1"/>
  <c r="I328" i="1" s="1"/>
  <c r="J328" i="1" s="1"/>
  <c r="A329" i="1"/>
  <c r="K328" i="1"/>
  <c r="M328" i="1"/>
  <c r="S327" i="1"/>
  <c r="T327" i="1"/>
  <c r="H387" i="3"/>
  <c r="I387" i="3" s="1"/>
  <c r="G388" i="3"/>
  <c r="J386" i="3"/>
  <c r="K386" i="3" s="1"/>
  <c r="V397" i="1" s="1"/>
  <c r="L386" i="3"/>
  <c r="L224" i="1" l="1"/>
  <c r="S328" i="1"/>
  <c r="T328" i="1"/>
  <c r="R327" i="1"/>
  <c r="Q327" i="1" s="1"/>
  <c r="P327" i="1" s="1"/>
  <c r="D329" i="1"/>
  <c r="I329" i="1" s="1"/>
  <c r="J329" i="1" s="1"/>
  <c r="A330" i="1"/>
  <c r="K329" i="1"/>
  <c r="M329" i="1"/>
  <c r="J387" i="3"/>
  <c r="K387" i="3" s="1"/>
  <c r="V398" i="1" s="1"/>
  <c r="L387" i="3"/>
  <c r="G389" i="3"/>
  <c r="H388" i="3"/>
  <c r="I388" i="3" s="1"/>
  <c r="C224" i="1" l="1"/>
  <c r="B224" i="1" s="1"/>
  <c r="O224" i="1"/>
  <c r="F224" i="1"/>
  <c r="N224" i="1"/>
  <c r="E224" i="1" s="1"/>
  <c r="L225" i="1"/>
  <c r="T329" i="1"/>
  <c r="S329" i="1"/>
  <c r="R329" i="1" s="1"/>
  <c r="Q329" i="1" s="1"/>
  <c r="P329" i="1" s="1"/>
  <c r="D330" i="1"/>
  <c r="I330" i="1" s="1"/>
  <c r="J330" i="1" s="1"/>
  <c r="K330" i="1"/>
  <c r="M330" i="1"/>
  <c r="A331" i="1"/>
  <c r="R328" i="1"/>
  <c r="Q328" i="1" s="1"/>
  <c r="P328" i="1" s="1"/>
  <c r="L388" i="3"/>
  <c r="J388" i="3"/>
  <c r="K388" i="3" s="1"/>
  <c r="V399" i="1" s="1"/>
  <c r="H389" i="3"/>
  <c r="I389" i="3" s="1"/>
  <c r="G390" i="3"/>
  <c r="C225" i="1" l="1"/>
  <c r="B225" i="1" s="1"/>
  <c r="N225" i="1"/>
  <c r="E225" i="1" s="1"/>
  <c r="F225" i="1"/>
  <c r="O225" i="1"/>
  <c r="L226" i="1" s="1"/>
  <c r="S330" i="1"/>
  <c r="T330" i="1"/>
  <c r="D331" i="1"/>
  <c r="I331" i="1" s="1"/>
  <c r="J331" i="1" s="1"/>
  <c r="M331" i="1"/>
  <c r="K331" i="1"/>
  <c r="A332" i="1"/>
  <c r="H390" i="3"/>
  <c r="I390" i="3" s="1"/>
  <c r="G391" i="3"/>
  <c r="J389" i="3"/>
  <c r="K389" i="3" s="1"/>
  <c r="V400" i="1" s="1"/>
  <c r="L389" i="3"/>
  <c r="O226" i="1" l="1"/>
  <c r="L227" i="1" s="1"/>
  <c r="C226" i="1"/>
  <c r="N226" i="1"/>
  <c r="E226" i="1" s="1"/>
  <c r="F226" i="1"/>
  <c r="D332" i="1"/>
  <c r="I332" i="1" s="1"/>
  <c r="J332" i="1" s="1"/>
  <c r="M332" i="1"/>
  <c r="A333" i="1"/>
  <c r="K332" i="1"/>
  <c r="T331" i="1"/>
  <c r="S331" i="1"/>
  <c r="R331" i="1" s="1"/>
  <c r="Q331" i="1" s="1"/>
  <c r="P331" i="1" s="1"/>
  <c r="R330" i="1"/>
  <c r="Q330" i="1" s="1"/>
  <c r="P330" i="1" s="1"/>
  <c r="J390" i="3"/>
  <c r="K390" i="3" s="1"/>
  <c r="V401" i="1" s="1"/>
  <c r="L390" i="3"/>
  <c r="H391" i="3"/>
  <c r="I391" i="3" s="1"/>
  <c r="G392" i="3"/>
  <c r="N227" i="1" l="1"/>
  <c r="E227" i="1" s="1"/>
  <c r="C227" i="1"/>
  <c r="O227" i="1"/>
  <c r="F227" i="1"/>
  <c r="L228" i="1"/>
  <c r="N228" i="1" s="1"/>
  <c r="E228" i="1" s="1"/>
  <c r="B226" i="1"/>
  <c r="D333" i="1"/>
  <c r="I333" i="1" s="1"/>
  <c r="J333" i="1" s="1"/>
  <c r="K333" i="1"/>
  <c r="M333" i="1"/>
  <c r="A334" i="1"/>
  <c r="S332" i="1"/>
  <c r="T332" i="1"/>
  <c r="J391" i="3"/>
  <c r="K391" i="3" s="1"/>
  <c r="V402" i="1" s="1"/>
  <c r="L391" i="3"/>
  <c r="G393" i="3"/>
  <c r="H392" i="3"/>
  <c r="I392" i="3" s="1"/>
  <c r="O228" i="1" l="1"/>
  <c r="L229" i="1" s="1"/>
  <c r="F228" i="1"/>
  <c r="C228" i="1"/>
  <c r="B228" i="1" s="1"/>
  <c r="B227" i="1"/>
  <c r="R332" i="1"/>
  <c r="Q332" i="1" s="1"/>
  <c r="P332" i="1" s="1"/>
  <c r="S333" i="1"/>
  <c r="T333" i="1"/>
  <c r="D334" i="1"/>
  <c r="I334" i="1" s="1"/>
  <c r="J334" i="1" s="1"/>
  <c r="A335" i="1"/>
  <c r="K334" i="1"/>
  <c r="M334" i="1"/>
  <c r="L392" i="3"/>
  <c r="J392" i="3"/>
  <c r="K392" i="3" s="1"/>
  <c r="V403" i="1" s="1"/>
  <c r="H393" i="3"/>
  <c r="I393" i="3" s="1"/>
  <c r="G394" i="3"/>
  <c r="N229" i="1" l="1"/>
  <c r="E229" i="1" s="1"/>
  <c r="O229" i="1"/>
  <c r="C229" i="1"/>
  <c r="F229" i="1"/>
  <c r="B229" i="1"/>
  <c r="D335" i="1"/>
  <c r="I335" i="1" s="1"/>
  <c r="J335" i="1" s="1"/>
  <c r="K335" i="1"/>
  <c r="M335" i="1"/>
  <c r="A336" i="1"/>
  <c r="S334" i="1"/>
  <c r="T334" i="1"/>
  <c r="R333" i="1"/>
  <c r="Q333" i="1" s="1"/>
  <c r="P333" i="1" s="1"/>
  <c r="H394" i="3"/>
  <c r="I394" i="3" s="1"/>
  <c r="G395" i="3"/>
  <c r="J393" i="3"/>
  <c r="K393" i="3" s="1"/>
  <c r="V404" i="1" s="1"/>
  <c r="L393" i="3"/>
  <c r="L230" i="1" l="1"/>
  <c r="R334" i="1"/>
  <c r="Q334" i="1" s="1"/>
  <c r="P334" i="1" s="1"/>
  <c r="D336" i="1"/>
  <c r="I336" i="1" s="1"/>
  <c r="J336" i="1" s="1"/>
  <c r="A337" i="1"/>
  <c r="K336" i="1"/>
  <c r="M336" i="1"/>
  <c r="S335" i="1"/>
  <c r="T335" i="1"/>
  <c r="J394" i="3"/>
  <c r="K394" i="3" s="1"/>
  <c r="V405" i="1" s="1"/>
  <c r="L394" i="3"/>
  <c r="H395" i="3"/>
  <c r="I395" i="3" s="1"/>
  <c r="G396" i="3"/>
  <c r="N230" i="1" l="1"/>
  <c r="E230" i="1" s="1"/>
  <c r="O230" i="1"/>
  <c r="F230" i="1"/>
  <c r="C230" i="1"/>
  <c r="L231" i="1"/>
  <c r="N231" i="1" s="1"/>
  <c r="E231" i="1" s="1"/>
  <c r="R335" i="1"/>
  <c r="Q335" i="1" s="1"/>
  <c r="P335" i="1" s="1"/>
  <c r="T336" i="1"/>
  <c r="S336" i="1"/>
  <c r="R336" i="1" s="1"/>
  <c r="Q336" i="1" s="1"/>
  <c r="P336" i="1" s="1"/>
  <c r="D337" i="1"/>
  <c r="I337" i="1" s="1"/>
  <c r="J337" i="1" s="1"/>
  <c r="M337" i="1"/>
  <c r="K337" i="1"/>
  <c r="A338" i="1"/>
  <c r="J395" i="3"/>
  <c r="K395" i="3" s="1"/>
  <c r="V406" i="1" s="1"/>
  <c r="L395" i="3"/>
  <c r="G397" i="3"/>
  <c r="H396" i="3"/>
  <c r="I396" i="3" s="1"/>
  <c r="F231" i="1" l="1"/>
  <c r="B230" i="1"/>
  <c r="C231" i="1"/>
  <c r="O231" i="1"/>
  <c r="L232" i="1" s="1"/>
  <c r="F232" i="1" s="1"/>
  <c r="N232" i="1"/>
  <c r="E232" i="1" s="1"/>
  <c r="C232" i="1"/>
  <c r="B231" i="1"/>
  <c r="D338" i="1"/>
  <c r="I338" i="1" s="1"/>
  <c r="J338" i="1" s="1"/>
  <c r="K338" i="1"/>
  <c r="M338" i="1"/>
  <c r="A339" i="1"/>
  <c r="S337" i="1"/>
  <c r="T337" i="1"/>
  <c r="J396" i="3"/>
  <c r="K396" i="3" s="1"/>
  <c r="V407" i="1" s="1"/>
  <c r="L396" i="3"/>
  <c r="H397" i="3"/>
  <c r="I397" i="3" s="1"/>
  <c r="G398" i="3"/>
  <c r="O232" i="1" l="1"/>
  <c r="L233" i="1" s="1"/>
  <c r="F233" i="1" s="1"/>
  <c r="B232" i="1"/>
  <c r="R337" i="1"/>
  <c r="Q337" i="1" s="1"/>
  <c r="P337" i="1" s="1"/>
  <c r="D339" i="1"/>
  <c r="I339" i="1" s="1"/>
  <c r="J339" i="1" s="1"/>
  <c r="A340" i="1"/>
  <c r="K339" i="1"/>
  <c r="M339" i="1"/>
  <c r="S338" i="1"/>
  <c r="T338" i="1"/>
  <c r="H398" i="3"/>
  <c r="I398" i="3" s="1"/>
  <c r="G399" i="3"/>
  <c r="J397" i="3"/>
  <c r="K397" i="3" s="1"/>
  <c r="V408" i="1" s="1"/>
  <c r="L397" i="3"/>
  <c r="C233" i="1" l="1"/>
  <c r="B233" i="1" s="1"/>
  <c r="N233" i="1"/>
  <c r="E233" i="1" s="1"/>
  <c r="O233" i="1"/>
  <c r="L234" i="1"/>
  <c r="S339" i="1"/>
  <c r="T339" i="1"/>
  <c r="R338" i="1"/>
  <c r="Q338" i="1" s="1"/>
  <c r="P338" i="1" s="1"/>
  <c r="D340" i="1"/>
  <c r="I340" i="1" s="1"/>
  <c r="J340" i="1" s="1"/>
  <c r="K340" i="1"/>
  <c r="M340" i="1"/>
  <c r="A341" i="1"/>
  <c r="H399" i="3"/>
  <c r="I399" i="3" s="1"/>
  <c r="G400" i="3"/>
  <c r="J398" i="3"/>
  <c r="K398" i="3" s="1"/>
  <c r="V409" i="1" s="1"/>
  <c r="L398" i="3"/>
  <c r="C234" i="1" l="1"/>
  <c r="O234" i="1"/>
  <c r="F234" i="1"/>
  <c r="N234" i="1"/>
  <c r="E234" i="1" s="1"/>
  <c r="S340" i="1"/>
  <c r="T340" i="1"/>
  <c r="D341" i="1"/>
  <c r="I341" i="1" s="1"/>
  <c r="J341" i="1" s="1"/>
  <c r="K341" i="1"/>
  <c r="M341" i="1"/>
  <c r="A342" i="1"/>
  <c r="R339" i="1"/>
  <c r="Q339" i="1" s="1"/>
  <c r="P339" i="1" s="1"/>
  <c r="L399" i="3"/>
  <c r="J399" i="3"/>
  <c r="K399" i="3" s="1"/>
  <c r="V410" i="1" s="1"/>
  <c r="G401" i="3"/>
  <c r="H400" i="3"/>
  <c r="I400" i="3" s="1"/>
  <c r="L235" i="1" l="1"/>
  <c r="O235" i="1" s="1"/>
  <c r="B234" i="1"/>
  <c r="D342" i="1"/>
  <c r="I342" i="1" s="1"/>
  <c r="J342" i="1" s="1"/>
  <c r="K342" i="1"/>
  <c r="M342" i="1"/>
  <c r="A343" i="1"/>
  <c r="T341" i="1"/>
  <c r="S341" i="1"/>
  <c r="R341" i="1" s="1"/>
  <c r="Q341" i="1" s="1"/>
  <c r="P341" i="1" s="1"/>
  <c r="R340" i="1"/>
  <c r="Q340" i="1" s="1"/>
  <c r="P340" i="1" s="1"/>
  <c r="J400" i="3"/>
  <c r="K400" i="3" s="1"/>
  <c r="V411" i="1" s="1"/>
  <c r="L400" i="3"/>
  <c r="H401" i="3"/>
  <c r="I401" i="3" s="1"/>
  <c r="G402" i="3"/>
  <c r="L236" i="1" l="1"/>
  <c r="F236" i="1" s="1"/>
  <c r="N235" i="1"/>
  <c r="E235" i="1" s="1"/>
  <c r="F235" i="1"/>
  <c r="C235" i="1"/>
  <c r="O236" i="1"/>
  <c r="B235" i="1"/>
  <c r="D343" i="1"/>
  <c r="I343" i="1" s="1"/>
  <c r="J343" i="1" s="1"/>
  <c r="K343" i="1"/>
  <c r="A344" i="1"/>
  <c r="M343" i="1"/>
  <c r="S342" i="1"/>
  <c r="T342" i="1"/>
  <c r="G403" i="3"/>
  <c r="H402" i="3"/>
  <c r="I402" i="3" s="1"/>
  <c r="J401" i="3"/>
  <c r="K401" i="3" s="1"/>
  <c r="V412" i="1" s="1"/>
  <c r="L401" i="3"/>
  <c r="N236" i="1" l="1"/>
  <c r="E236" i="1" s="1"/>
  <c r="B236" i="1" s="1"/>
  <c r="C236" i="1"/>
  <c r="S343" i="1"/>
  <c r="T343" i="1"/>
  <c r="D344" i="1"/>
  <c r="I344" i="1" s="1"/>
  <c r="J344" i="1" s="1"/>
  <c r="K344" i="1"/>
  <c r="M344" i="1"/>
  <c r="A345" i="1"/>
  <c r="R342" i="1"/>
  <c r="Q342" i="1" s="1"/>
  <c r="P342" i="1" s="1"/>
  <c r="J402" i="3"/>
  <c r="K402" i="3" s="1"/>
  <c r="V413" i="1" s="1"/>
  <c r="L402" i="3"/>
  <c r="H403" i="3"/>
  <c r="I403" i="3" s="1"/>
  <c r="G404" i="3"/>
  <c r="L237" i="1" l="1"/>
  <c r="T344" i="1"/>
  <c r="S344" i="1"/>
  <c r="R344" i="1" s="1"/>
  <c r="Q344" i="1" s="1"/>
  <c r="P344" i="1" s="1"/>
  <c r="D345" i="1"/>
  <c r="I345" i="1" s="1"/>
  <c r="J345" i="1" s="1"/>
  <c r="M345" i="1"/>
  <c r="A346" i="1"/>
  <c r="K345" i="1"/>
  <c r="R343" i="1"/>
  <c r="Q343" i="1" s="1"/>
  <c r="P343" i="1" s="1"/>
  <c r="G405" i="3"/>
  <c r="H404" i="3"/>
  <c r="I404" i="3" s="1"/>
  <c r="L403" i="3"/>
  <c r="J403" i="3"/>
  <c r="K403" i="3" s="1"/>
  <c r="V414" i="1" s="1"/>
  <c r="C237" i="1" l="1"/>
  <c r="O237" i="1"/>
  <c r="N237" i="1"/>
  <c r="E237" i="1" s="1"/>
  <c r="L238" i="1"/>
  <c r="C238" i="1" s="1"/>
  <c r="F237" i="1"/>
  <c r="F238" i="1"/>
  <c r="T345" i="1"/>
  <c r="S345" i="1"/>
  <c r="R345" i="1" s="1"/>
  <c r="Q345" i="1" s="1"/>
  <c r="P345" i="1" s="1"/>
  <c r="D346" i="1"/>
  <c r="I346" i="1" s="1"/>
  <c r="J346" i="1" s="1"/>
  <c r="A347" i="1"/>
  <c r="K346" i="1"/>
  <c r="M346" i="1"/>
  <c r="H405" i="3"/>
  <c r="I405" i="3" s="1"/>
  <c r="G406" i="3"/>
  <c r="L404" i="3"/>
  <c r="J404" i="3"/>
  <c r="K404" i="3" s="1"/>
  <c r="V415" i="1" s="1"/>
  <c r="B237" i="1" l="1"/>
  <c r="N238" i="1"/>
  <c r="E238" i="1" s="1"/>
  <c r="O238" i="1"/>
  <c r="L239" i="1"/>
  <c r="B238" i="1"/>
  <c r="S346" i="1"/>
  <c r="T346" i="1"/>
  <c r="D347" i="1"/>
  <c r="I347" i="1" s="1"/>
  <c r="J347" i="1" s="1"/>
  <c r="K347" i="1"/>
  <c r="M347" i="1"/>
  <c r="A348" i="1"/>
  <c r="G407" i="3"/>
  <c r="H406" i="3"/>
  <c r="I406" i="3" s="1"/>
  <c r="J405" i="3"/>
  <c r="K405" i="3" s="1"/>
  <c r="V416" i="1" s="1"/>
  <c r="L405" i="3"/>
  <c r="C239" i="1" l="1"/>
  <c r="O239" i="1"/>
  <c r="F239" i="1"/>
  <c r="N239" i="1"/>
  <c r="E239" i="1" s="1"/>
  <c r="D348" i="1"/>
  <c r="I348" i="1" s="1"/>
  <c r="J348" i="1" s="1"/>
  <c r="A349" i="1"/>
  <c r="M348" i="1"/>
  <c r="K348" i="1"/>
  <c r="T347" i="1"/>
  <c r="S347" i="1"/>
  <c r="R347" i="1" s="1"/>
  <c r="Q347" i="1" s="1"/>
  <c r="P347" i="1" s="1"/>
  <c r="R346" i="1"/>
  <c r="Q346" i="1" s="1"/>
  <c r="P346" i="1" s="1"/>
  <c r="J406" i="3"/>
  <c r="K406" i="3" s="1"/>
  <c r="V417" i="1" s="1"/>
  <c r="L406" i="3"/>
  <c r="H407" i="3"/>
  <c r="I407" i="3" s="1"/>
  <c r="G408" i="3"/>
  <c r="L240" i="1" l="1"/>
  <c r="C240" i="1" s="1"/>
  <c r="O240" i="1"/>
  <c r="B239" i="1"/>
  <c r="S348" i="1"/>
  <c r="T348" i="1"/>
  <c r="D349" i="1"/>
  <c r="I349" i="1" s="1"/>
  <c r="J349" i="1" s="1"/>
  <c r="M349" i="1"/>
  <c r="A350" i="1"/>
  <c r="K349" i="1"/>
  <c r="L407" i="3"/>
  <c r="J407" i="3"/>
  <c r="K407" i="3" s="1"/>
  <c r="V418" i="1" s="1"/>
  <c r="G409" i="3"/>
  <c r="H408" i="3"/>
  <c r="I408" i="3" s="1"/>
  <c r="N240" i="1" l="1"/>
  <c r="E240" i="1" s="1"/>
  <c r="B240" i="1" s="1"/>
  <c r="F240" i="1"/>
  <c r="L241" i="1"/>
  <c r="R348" i="1"/>
  <c r="Q348" i="1" s="1"/>
  <c r="P348" i="1" s="1"/>
  <c r="T349" i="1"/>
  <c r="S349" i="1"/>
  <c r="R349" i="1" s="1"/>
  <c r="Q349" i="1" s="1"/>
  <c r="P349" i="1" s="1"/>
  <c r="D350" i="1"/>
  <c r="I350" i="1" s="1"/>
  <c r="J350" i="1" s="1"/>
  <c r="M350" i="1"/>
  <c r="K350" i="1"/>
  <c r="A351" i="1"/>
  <c r="L408" i="3"/>
  <c r="J408" i="3"/>
  <c r="K408" i="3" s="1"/>
  <c r="V419" i="1" s="1"/>
  <c r="H409" i="3"/>
  <c r="I409" i="3" s="1"/>
  <c r="G410" i="3"/>
  <c r="O241" i="1" l="1"/>
  <c r="C241" i="1"/>
  <c r="F241" i="1"/>
  <c r="N241" i="1"/>
  <c r="E241" i="1" s="1"/>
  <c r="T350" i="1"/>
  <c r="S350" i="1"/>
  <c r="R350" i="1" s="1"/>
  <c r="Q350" i="1" s="1"/>
  <c r="P350" i="1" s="1"/>
  <c r="D351" i="1"/>
  <c r="I351" i="1" s="1"/>
  <c r="J351" i="1" s="1"/>
  <c r="K351" i="1"/>
  <c r="M351" i="1"/>
  <c r="A352" i="1"/>
  <c r="G411" i="3"/>
  <c r="H410" i="3"/>
  <c r="I410" i="3" s="1"/>
  <c r="J409" i="3"/>
  <c r="K409" i="3" s="1"/>
  <c r="V420" i="1" s="1"/>
  <c r="L409" i="3"/>
  <c r="L242" i="1" l="1"/>
  <c r="C242" i="1" s="1"/>
  <c r="F242" i="1"/>
  <c r="B241" i="1"/>
  <c r="S351" i="1"/>
  <c r="T351" i="1"/>
  <c r="D352" i="1"/>
  <c r="I352" i="1" s="1"/>
  <c r="J352" i="1" s="1"/>
  <c r="A353" i="1"/>
  <c r="M352" i="1"/>
  <c r="K352" i="1"/>
  <c r="J410" i="3"/>
  <c r="K410" i="3" s="1"/>
  <c r="V421" i="1" s="1"/>
  <c r="L410" i="3"/>
  <c r="G412" i="3"/>
  <c r="H411" i="3"/>
  <c r="I411" i="3" s="1"/>
  <c r="O242" i="1" l="1"/>
  <c r="L243" i="1" s="1"/>
  <c r="N242" i="1"/>
  <c r="E242" i="1" s="1"/>
  <c r="B242" i="1"/>
  <c r="S352" i="1"/>
  <c r="T352" i="1"/>
  <c r="D353" i="1"/>
  <c r="I353" i="1" s="1"/>
  <c r="J353" i="1" s="1"/>
  <c r="M353" i="1"/>
  <c r="A354" i="1"/>
  <c r="K353" i="1"/>
  <c r="R351" i="1"/>
  <c r="Q351" i="1" s="1"/>
  <c r="P351" i="1" s="1"/>
  <c r="J411" i="3"/>
  <c r="K411" i="3" s="1"/>
  <c r="V422" i="1" s="1"/>
  <c r="L411" i="3"/>
  <c r="H412" i="3"/>
  <c r="I412" i="3" s="1"/>
  <c r="G413" i="3"/>
  <c r="N243" i="1" l="1"/>
  <c r="E243" i="1" s="1"/>
  <c r="F243" i="1"/>
  <c r="C243" i="1"/>
  <c r="O243" i="1"/>
  <c r="D354" i="1"/>
  <c r="I354" i="1" s="1"/>
  <c r="J354" i="1" s="1"/>
  <c r="A355" i="1"/>
  <c r="M354" i="1"/>
  <c r="K354" i="1"/>
  <c r="S353" i="1"/>
  <c r="T353" i="1"/>
  <c r="R352" i="1"/>
  <c r="Q352" i="1" s="1"/>
  <c r="P352" i="1" s="1"/>
  <c r="H413" i="3"/>
  <c r="I413" i="3" s="1"/>
  <c r="G414" i="3"/>
  <c r="J412" i="3"/>
  <c r="K412" i="3" s="1"/>
  <c r="V423" i="1" s="1"/>
  <c r="L412" i="3"/>
  <c r="B243" i="1" l="1"/>
  <c r="L244" i="1"/>
  <c r="F244" i="1" s="1"/>
  <c r="C244" i="1"/>
  <c r="O244" i="1"/>
  <c r="N244" i="1"/>
  <c r="E244" i="1" s="1"/>
  <c r="R353" i="1"/>
  <c r="Q353" i="1" s="1"/>
  <c r="P353" i="1" s="1"/>
  <c r="S354" i="1"/>
  <c r="T354" i="1"/>
  <c r="D355" i="1"/>
  <c r="I355" i="1" s="1"/>
  <c r="J355" i="1" s="1"/>
  <c r="K355" i="1"/>
  <c r="A356" i="1"/>
  <c r="M355" i="1"/>
  <c r="J413" i="3"/>
  <c r="K413" i="3" s="1"/>
  <c r="V424" i="1" s="1"/>
  <c r="L413" i="3"/>
  <c r="G415" i="3"/>
  <c r="H414" i="3"/>
  <c r="I414" i="3" s="1"/>
  <c r="L245" i="1" l="1"/>
  <c r="N245" i="1" s="1"/>
  <c r="E245" i="1" s="1"/>
  <c r="B244" i="1"/>
  <c r="R354" i="1"/>
  <c r="Q354" i="1" s="1"/>
  <c r="P354" i="1" s="1"/>
  <c r="S355" i="1"/>
  <c r="T355" i="1"/>
  <c r="D356" i="1"/>
  <c r="I356" i="1" s="1"/>
  <c r="J356" i="1" s="1"/>
  <c r="A357" i="1"/>
  <c r="M356" i="1"/>
  <c r="K356" i="1"/>
  <c r="G416" i="3"/>
  <c r="H415" i="3"/>
  <c r="I415" i="3" s="1"/>
  <c r="L414" i="3"/>
  <c r="J414" i="3"/>
  <c r="K414" i="3" s="1"/>
  <c r="V425" i="1" s="1"/>
  <c r="C245" i="1" l="1"/>
  <c r="B245" i="1" s="1"/>
  <c r="F245" i="1"/>
  <c r="O245" i="1"/>
  <c r="L246" i="1" s="1"/>
  <c r="C246" i="1" s="1"/>
  <c r="B246" i="1" s="1"/>
  <c r="O246" i="1"/>
  <c r="N246" i="1"/>
  <c r="E246" i="1" s="1"/>
  <c r="F246" i="1"/>
  <c r="T356" i="1"/>
  <c r="S356" i="1"/>
  <c r="D357" i="1"/>
  <c r="I357" i="1" s="1"/>
  <c r="J357" i="1" s="1"/>
  <c r="K357" i="1"/>
  <c r="M357" i="1"/>
  <c r="A358" i="1"/>
  <c r="R355" i="1"/>
  <c r="Q355" i="1" s="1"/>
  <c r="P355" i="1" s="1"/>
  <c r="H416" i="3"/>
  <c r="I416" i="3" s="1"/>
  <c r="G417" i="3"/>
  <c r="J415" i="3"/>
  <c r="K415" i="3" s="1"/>
  <c r="V426" i="1" s="1"/>
  <c r="L415" i="3"/>
  <c r="L247" i="1" l="1"/>
  <c r="R356" i="1"/>
  <c r="Q356" i="1" s="1"/>
  <c r="P356" i="1" s="1"/>
  <c r="S357" i="1"/>
  <c r="T357" i="1"/>
  <c r="D358" i="1"/>
  <c r="I358" i="1" s="1"/>
  <c r="J358" i="1" s="1"/>
  <c r="K358" i="1"/>
  <c r="M358" i="1"/>
  <c r="A359" i="1"/>
  <c r="J416" i="3"/>
  <c r="K416" i="3" s="1"/>
  <c r="V427" i="1" s="1"/>
  <c r="L416" i="3"/>
  <c r="G418" i="3"/>
  <c r="H417" i="3"/>
  <c r="I417" i="3" s="1"/>
  <c r="F247" i="1" l="1"/>
  <c r="N247" i="1"/>
  <c r="E247" i="1" s="1"/>
  <c r="O247" i="1"/>
  <c r="L248" i="1" s="1"/>
  <c r="C247" i="1"/>
  <c r="D359" i="1"/>
  <c r="I359" i="1" s="1"/>
  <c r="J359" i="1" s="1"/>
  <c r="K359" i="1"/>
  <c r="A360" i="1"/>
  <c r="M359" i="1"/>
  <c r="S358" i="1"/>
  <c r="T358" i="1"/>
  <c r="R357" i="1"/>
  <c r="Q357" i="1" s="1"/>
  <c r="P357" i="1" s="1"/>
  <c r="J417" i="3"/>
  <c r="K417" i="3" s="1"/>
  <c r="V428" i="1" s="1"/>
  <c r="L417" i="3"/>
  <c r="G419" i="3"/>
  <c r="H418" i="3"/>
  <c r="I418" i="3" s="1"/>
  <c r="B247" i="1" l="1"/>
  <c r="F248" i="1"/>
  <c r="C248" i="1"/>
  <c r="N248" i="1"/>
  <c r="E248" i="1" s="1"/>
  <c r="O248" i="1"/>
  <c r="S359" i="1"/>
  <c r="T359" i="1"/>
  <c r="D360" i="1"/>
  <c r="I360" i="1" s="1"/>
  <c r="J360" i="1" s="1"/>
  <c r="M360" i="1"/>
  <c r="A361" i="1"/>
  <c r="K360" i="1"/>
  <c r="R358" i="1"/>
  <c r="Q358" i="1" s="1"/>
  <c r="P358" i="1" s="1"/>
  <c r="L418" i="3"/>
  <c r="J418" i="3"/>
  <c r="K418" i="3" s="1"/>
  <c r="V429" i="1" s="1"/>
  <c r="G420" i="3"/>
  <c r="H419" i="3"/>
  <c r="I419" i="3" s="1"/>
  <c r="B248" i="1" l="1"/>
  <c r="L249" i="1"/>
  <c r="O249" i="1" s="1"/>
  <c r="N249" i="1"/>
  <c r="E249" i="1" s="1"/>
  <c r="C249" i="1"/>
  <c r="T360" i="1"/>
  <c r="S360" i="1"/>
  <c r="D361" i="1"/>
  <c r="I361" i="1" s="1"/>
  <c r="J361" i="1" s="1"/>
  <c r="K361" i="1"/>
  <c r="M361" i="1"/>
  <c r="A362" i="1"/>
  <c r="R359" i="1"/>
  <c r="Q359" i="1" s="1"/>
  <c r="P359" i="1" s="1"/>
  <c r="J419" i="3"/>
  <c r="K419" i="3" s="1"/>
  <c r="V430" i="1" s="1"/>
  <c r="L419" i="3"/>
  <c r="H420" i="3"/>
  <c r="I420" i="3" s="1"/>
  <c r="G421" i="3"/>
  <c r="L250" i="1" l="1"/>
  <c r="F249" i="1"/>
  <c r="B249" i="1" s="1"/>
  <c r="C250" i="1"/>
  <c r="O250" i="1"/>
  <c r="L251" i="1" s="1"/>
  <c r="F250" i="1"/>
  <c r="N250" i="1"/>
  <c r="E250" i="1" s="1"/>
  <c r="D362" i="1"/>
  <c r="I362" i="1" s="1"/>
  <c r="J362" i="1" s="1"/>
  <c r="K362" i="1"/>
  <c r="A363" i="1"/>
  <c r="M362" i="1"/>
  <c r="S361" i="1"/>
  <c r="T361" i="1"/>
  <c r="R360" i="1"/>
  <c r="Q360" i="1" s="1"/>
  <c r="P360" i="1" s="1"/>
  <c r="G422" i="3"/>
  <c r="H421" i="3"/>
  <c r="I421" i="3" s="1"/>
  <c r="J420" i="3"/>
  <c r="K420" i="3" s="1"/>
  <c r="V431" i="1" s="1"/>
  <c r="L420" i="3"/>
  <c r="N251" i="1" l="1"/>
  <c r="E251" i="1" s="1"/>
  <c r="C251" i="1"/>
  <c r="F251" i="1"/>
  <c r="O251" i="1"/>
  <c r="L252" i="1" s="1"/>
  <c r="N252" i="1" s="1"/>
  <c r="E252" i="1" s="1"/>
  <c r="B250" i="1"/>
  <c r="R361" i="1"/>
  <c r="Q361" i="1" s="1"/>
  <c r="P361" i="1" s="1"/>
  <c r="S362" i="1"/>
  <c r="T362" i="1"/>
  <c r="D363" i="1"/>
  <c r="I363" i="1" s="1"/>
  <c r="J363" i="1" s="1"/>
  <c r="K363" i="1"/>
  <c r="M363" i="1"/>
  <c r="A364" i="1"/>
  <c r="G423" i="3"/>
  <c r="H422" i="3"/>
  <c r="I422" i="3" s="1"/>
  <c r="J421" i="3"/>
  <c r="K421" i="3" s="1"/>
  <c r="V432" i="1" s="1"/>
  <c r="L421" i="3"/>
  <c r="C252" i="1" l="1"/>
  <c r="B251" i="1"/>
  <c r="F252" i="1"/>
  <c r="B252" i="1" s="1"/>
  <c r="O252" i="1"/>
  <c r="L253" i="1" s="1"/>
  <c r="C253" i="1" s="1"/>
  <c r="D364" i="1"/>
  <c r="I364" i="1" s="1"/>
  <c r="J364" i="1" s="1"/>
  <c r="M364" i="1"/>
  <c r="K364" i="1"/>
  <c r="A365" i="1"/>
  <c r="S363" i="1"/>
  <c r="T363" i="1"/>
  <c r="R362" i="1"/>
  <c r="Q362" i="1" s="1"/>
  <c r="P362" i="1" s="1"/>
  <c r="G424" i="3"/>
  <c r="H423" i="3"/>
  <c r="I423" i="3" s="1"/>
  <c r="L422" i="3"/>
  <c r="J422" i="3"/>
  <c r="K422" i="3" s="1"/>
  <c r="V433" i="1" s="1"/>
  <c r="F253" i="1" l="1"/>
  <c r="N253" i="1"/>
  <c r="O253" i="1"/>
  <c r="E253" i="1"/>
  <c r="B253" i="1" s="1"/>
  <c r="T364" i="1"/>
  <c r="S364" i="1"/>
  <c r="R364" i="1" s="1"/>
  <c r="Q364" i="1" s="1"/>
  <c r="P364" i="1" s="1"/>
  <c r="R363" i="1"/>
  <c r="Q363" i="1" s="1"/>
  <c r="P363" i="1" s="1"/>
  <c r="D365" i="1"/>
  <c r="I365" i="1" s="1"/>
  <c r="J365" i="1" s="1"/>
  <c r="M365" i="1"/>
  <c r="A366" i="1"/>
  <c r="K365" i="1"/>
  <c r="J423" i="3"/>
  <c r="K423" i="3" s="1"/>
  <c r="V434" i="1" s="1"/>
  <c r="L423" i="3"/>
  <c r="H424" i="3"/>
  <c r="I424" i="3" s="1"/>
  <c r="G425" i="3"/>
  <c r="L254" i="1" l="1"/>
  <c r="O254" i="1"/>
  <c r="F254" i="1"/>
  <c r="N254" i="1"/>
  <c r="E254" i="1" s="1"/>
  <c r="C254" i="1"/>
  <c r="T365" i="1"/>
  <c r="S365" i="1"/>
  <c r="D366" i="1"/>
  <c r="I366" i="1" s="1"/>
  <c r="J366" i="1" s="1"/>
  <c r="K366" i="1"/>
  <c r="M366" i="1"/>
  <c r="A367" i="1"/>
  <c r="H425" i="3"/>
  <c r="I425" i="3" s="1"/>
  <c r="G426" i="3"/>
  <c r="J424" i="3"/>
  <c r="K424" i="3" s="1"/>
  <c r="V435" i="1" s="1"/>
  <c r="L424" i="3"/>
  <c r="B254" i="1" l="1"/>
  <c r="L255" i="1"/>
  <c r="R365" i="1"/>
  <c r="Q365" i="1" s="1"/>
  <c r="P365" i="1" s="1"/>
  <c r="D367" i="1"/>
  <c r="I367" i="1" s="1"/>
  <c r="J367" i="1" s="1"/>
  <c r="A368" i="1"/>
  <c r="M367" i="1"/>
  <c r="K367" i="1"/>
  <c r="T366" i="1"/>
  <c r="S366" i="1"/>
  <c r="J425" i="3"/>
  <c r="K425" i="3" s="1"/>
  <c r="V436" i="1" s="1"/>
  <c r="L425" i="3"/>
  <c r="G427" i="3"/>
  <c r="H426" i="3"/>
  <c r="I426" i="3" s="1"/>
  <c r="C255" i="1" l="1"/>
  <c r="F255" i="1"/>
  <c r="N255" i="1"/>
  <c r="E255" i="1" s="1"/>
  <c r="O255" i="1"/>
  <c r="R366" i="1"/>
  <c r="Q366" i="1" s="1"/>
  <c r="P366" i="1" s="1"/>
  <c r="S367" i="1"/>
  <c r="T367" i="1"/>
  <c r="D368" i="1"/>
  <c r="I368" i="1" s="1"/>
  <c r="J368" i="1" s="1"/>
  <c r="M368" i="1"/>
  <c r="A369" i="1"/>
  <c r="K368" i="1"/>
  <c r="L426" i="3"/>
  <c r="J426" i="3"/>
  <c r="K426" i="3" s="1"/>
  <c r="V437" i="1" s="1"/>
  <c r="G428" i="3"/>
  <c r="H427" i="3"/>
  <c r="I427" i="3" s="1"/>
  <c r="L256" i="1" l="1"/>
  <c r="F256" i="1" s="1"/>
  <c r="B255" i="1"/>
  <c r="D369" i="1"/>
  <c r="I369" i="1" s="1"/>
  <c r="J369" i="1" s="1"/>
  <c r="K369" i="1"/>
  <c r="M369" i="1"/>
  <c r="A370" i="1"/>
  <c r="T368" i="1"/>
  <c r="S368" i="1"/>
  <c r="R368" i="1" s="1"/>
  <c r="Q368" i="1" s="1"/>
  <c r="P368" i="1" s="1"/>
  <c r="R367" i="1"/>
  <c r="Q367" i="1" s="1"/>
  <c r="P367" i="1" s="1"/>
  <c r="J427" i="3"/>
  <c r="K427" i="3" s="1"/>
  <c r="V438" i="1" s="1"/>
  <c r="L427" i="3"/>
  <c r="H428" i="3"/>
  <c r="I428" i="3" s="1"/>
  <c r="G429" i="3"/>
  <c r="C256" i="1" l="1"/>
  <c r="N256" i="1"/>
  <c r="E256" i="1" s="1"/>
  <c r="O256" i="1"/>
  <c r="L257" i="1" s="1"/>
  <c r="O257" i="1" s="1"/>
  <c r="D370" i="1"/>
  <c r="I370" i="1" s="1"/>
  <c r="J370" i="1" s="1"/>
  <c r="K370" i="1"/>
  <c r="M370" i="1"/>
  <c r="A371" i="1"/>
  <c r="S369" i="1"/>
  <c r="T369" i="1"/>
  <c r="H429" i="3"/>
  <c r="I429" i="3" s="1"/>
  <c r="G430" i="3"/>
  <c r="J428" i="3"/>
  <c r="K428" i="3" s="1"/>
  <c r="V439" i="1" s="1"/>
  <c r="L428" i="3"/>
  <c r="B256" i="1" l="1"/>
  <c r="N257" i="1"/>
  <c r="E257" i="1" s="1"/>
  <c r="C257" i="1"/>
  <c r="F257" i="1"/>
  <c r="R369" i="1"/>
  <c r="Q369" i="1" s="1"/>
  <c r="P369" i="1" s="1"/>
  <c r="D371" i="1"/>
  <c r="I371" i="1" s="1"/>
  <c r="J371" i="1" s="1"/>
  <c r="K371" i="1"/>
  <c r="A372" i="1"/>
  <c r="M371" i="1"/>
  <c r="S370" i="1"/>
  <c r="T370" i="1"/>
  <c r="G431" i="3"/>
  <c r="H430" i="3"/>
  <c r="I430" i="3" s="1"/>
  <c r="J429" i="3"/>
  <c r="K429" i="3" s="1"/>
  <c r="V440" i="1" s="1"/>
  <c r="L429" i="3"/>
  <c r="B257" i="1" l="1"/>
  <c r="L258" i="1"/>
  <c r="N258" i="1" s="1"/>
  <c r="E258" i="1" s="1"/>
  <c r="D372" i="1"/>
  <c r="I372" i="1" s="1"/>
  <c r="J372" i="1" s="1"/>
  <c r="M372" i="1"/>
  <c r="K372" i="1"/>
  <c r="A373" i="1"/>
  <c r="R370" i="1"/>
  <c r="Q370" i="1" s="1"/>
  <c r="P370" i="1" s="1"/>
  <c r="S371" i="1"/>
  <c r="T371" i="1"/>
  <c r="L430" i="3"/>
  <c r="J430" i="3"/>
  <c r="K430" i="3" s="1"/>
  <c r="V441" i="1" s="1"/>
  <c r="G432" i="3"/>
  <c r="H431" i="3"/>
  <c r="I431" i="3" s="1"/>
  <c r="O258" i="1" l="1"/>
  <c r="L259" i="1" s="1"/>
  <c r="C258" i="1"/>
  <c r="F258" i="1"/>
  <c r="D373" i="1"/>
  <c r="I373" i="1" s="1"/>
  <c r="J373" i="1" s="1"/>
  <c r="A374" i="1"/>
  <c r="K373" i="1"/>
  <c r="M373" i="1"/>
  <c r="R371" i="1"/>
  <c r="Q371" i="1" s="1"/>
  <c r="P371" i="1" s="1"/>
  <c r="T372" i="1"/>
  <c r="S372" i="1"/>
  <c r="R372" i="1" s="1"/>
  <c r="Q372" i="1" s="1"/>
  <c r="P372" i="1" s="1"/>
  <c r="J431" i="3"/>
  <c r="K431" i="3" s="1"/>
  <c r="V442" i="1" s="1"/>
  <c r="L431" i="3"/>
  <c r="H432" i="3"/>
  <c r="I432" i="3" s="1"/>
  <c r="G433" i="3"/>
  <c r="B258" i="1" l="1"/>
  <c r="C259" i="1"/>
  <c r="F259" i="1"/>
  <c r="O259" i="1"/>
  <c r="N259" i="1"/>
  <c r="E259" i="1" s="1"/>
  <c r="D374" i="1"/>
  <c r="I374" i="1" s="1"/>
  <c r="J374" i="1" s="1"/>
  <c r="M374" i="1"/>
  <c r="A375" i="1"/>
  <c r="K374" i="1"/>
  <c r="S373" i="1"/>
  <c r="T373" i="1"/>
  <c r="J432" i="3"/>
  <c r="K432" i="3" s="1"/>
  <c r="V443" i="1" s="1"/>
  <c r="L432" i="3"/>
  <c r="H433" i="3"/>
  <c r="I433" i="3" s="1"/>
  <c r="G434" i="3"/>
  <c r="L260" i="1" l="1"/>
  <c r="N260" i="1" s="1"/>
  <c r="E260" i="1" s="1"/>
  <c r="B259" i="1"/>
  <c r="R373" i="1"/>
  <c r="Q373" i="1" s="1"/>
  <c r="P373" i="1" s="1"/>
  <c r="D375" i="1"/>
  <c r="I375" i="1" s="1"/>
  <c r="J375" i="1" s="1"/>
  <c r="K375" i="1"/>
  <c r="M375" i="1"/>
  <c r="A376" i="1"/>
  <c r="T374" i="1"/>
  <c r="S374" i="1"/>
  <c r="R374" i="1" s="1"/>
  <c r="Q374" i="1" s="1"/>
  <c r="P374" i="1" s="1"/>
  <c r="G435" i="3"/>
  <c r="H434" i="3"/>
  <c r="I434" i="3" s="1"/>
  <c r="J433" i="3"/>
  <c r="K433" i="3" s="1"/>
  <c r="V444" i="1" s="1"/>
  <c r="L433" i="3"/>
  <c r="C260" i="1" l="1"/>
  <c r="O260" i="1"/>
  <c r="F260" i="1"/>
  <c r="B260" i="1" s="1"/>
  <c r="L261" i="1"/>
  <c r="F261" i="1" s="1"/>
  <c r="D376" i="1"/>
  <c r="I376" i="1" s="1"/>
  <c r="J376" i="1" s="1"/>
  <c r="A377" i="1"/>
  <c r="M376" i="1"/>
  <c r="K376" i="1"/>
  <c r="S375" i="1"/>
  <c r="T375" i="1"/>
  <c r="L434" i="3"/>
  <c r="J434" i="3"/>
  <c r="K434" i="3" s="1"/>
  <c r="V445" i="1" s="1"/>
  <c r="G436" i="3"/>
  <c r="H435" i="3"/>
  <c r="I435" i="3" s="1"/>
  <c r="N261" i="1" l="1"/>
  <c r="E261" i="1" s="1"/>
  <c r="O261" i="1"/>
  <c r="L262" i="1" s="1"/>
  <c r="C261" i="1"/>
  <c r="D377" i="1"/>
  <c r="I377" i="1" s="1"/>
  <c r="J377" i="1" s="1"/>
  <c r="K377" i="1"/>
  <c r="M377" i="1"/>
  <c r="A378" i="1"/>
  <c r="T376" i="1"/>
  <c r="S376" i="1"/>
  <c r="R376" i="1" s="1"/>
  <c r="Q376" i="1" s="1"/>
  <c r="P376" i="1" s="1"/>
  <c r="R375" i="1"/>
  <c r="Q375" i="1" s="1"/>
  <c r="P375" i="1" s="1"/>
  <c r="L435" i="3"/>
  <c r="J435" i="3"/>
  <c r="K435" i="3" s="1"/>
  <c r="V446" i="1" s="1"/>
  <c r="H436" i="3"/>
  <c r="I436" i="3" s="1"/>
  <c r="G437" i="3"/>
  <c r="B261" i="1" l="1"/>
  <c r="F262" i="1"/>
  <c r="C262" i="1"/>
  <c r="N262" i="1"/>
  <c r="E262" i="1" s="1"/>
  <c r="B262" i="1" s="1"/>
  <c r="O262" i="1"/>
  <c r="D378" i="1"/>
  <c r="I378" i="1" s="1"/>
  <c r="J378" i="1" s="1"/>
  <c r="K378" i="1"/>
  <c r="M378" i="1"/>
  <c r="A379" i="1"/>
  <c r="S377" i="1"/>
  <c r="T377" i="1"/>
  <c r="J436" i="3"/>
  <c r="K436" i="3" s="1"/>
  <c r="V447" i="1" s="1"/>
  <c r="L436" i="3"/>
  <c r="H437" i="3"/>
  <c r="I437" i="3" s="1"/>
  <c r="G438" i="3"/>
  <c r="L263" i="1" l="1"/>
  <c r="C263" i="1" s="1"/>
  <c r="D379" i="1"/>
  <c r="I379" i="1" s="1"/>
  <c r="J379" i="1" s="1"/>
  <c r="M379" i="1"/>
  <c r="A380" i="1"/>
  <c r="K379" i="1"/>
  <c r="S378" i="1"/>
  <c r="T378" i="1"/>
  <c r="R377" i="1"/>
  <c r="Q377" i="1" s="1"/>
  <c r="P377" i="1" s="1"/>
  <c r="J437" i="3"/>
  <c r="K437" i="3" s="1"/>
  <c r="V448" i="1" s="1"/>
  <c r="L437" i="3"/>
  <c r="G439" i="3"/>
  <c r="H438" i="3"/>
  <c r="I438" i="3" s="1"/>
  <c r="O263" i="1" l="1"/>
  <c r="L264" i="1" s="1"/>
  <c r="F264" i="1" s="1"/>
  <c r="N263" i="1"/>
  <c r="E263" i="1" s="1"/>
  <c r="F263" i="1"/>
  <c r="B263" i="1" s="1"/>
  <c r="T379" i="1"/>
  <c r="S379" i="1"/>
  <c r="R379" i="1" s="1"/>
  <c r="Q379" i="1" s="1"/>
  <c r="P379" i="1" s="1"/>
  <c r="D380" i="1"/>
  <c r="I380" i="1" s="1"/>
  <c r="J380" i="1" s="1"/>
  <c r="K380" i="1"/>
  <c r="M380" i="1"/>
  <c r="A381" i="1"/>
  <c r="R378" i="1"/>
  <c r="Q378" i="1" s="1"/>
  <c r="P378" i="1" s="1"/>
  <c r="L438" i="3"/>
  <c r="J438" i="3"/>
  <c r="K438" i="3" s="1"/>
  <c r="V449" i="1" s="1"/>
  <c r="G440" i="3"/>
  <c r="H439" i="3"/>
  <c r="I439" i="3" s="1"/>
  <c r="N264" i="1" l="1"/>
  <c r="E264" i="1" s="1"/>
  <c r="B264" i="1" s="1"/>
  <c r="O264" i="1"/>
  <c r="C264" i="1"/>
  <c r="L265" i="1"/>
  <c r="F265" i="1" s="1"/>
  <c r="T380" i="1"/>
  <c r="S380" i="1"/>
  <c r="R380" i="1" s="1"/>
  <c r="Q380" i="1" s="1"/>
  <c r="P380" i="1" s="1"/>
  <c r="D381" i="1"/>
  <c r="I381" i="1" s="1"/>
  <c r="J381" i="1" s="1"/>
  <c r="K381" i="1"/>
  <c r="M381" i="1"/>
  <c r="A382" i="1"/>
  <c r="J439" i="3"/>
  <c r="K439" i="3" s="1"/>
  <c r="V450" i="1" s="1"/>
  <c r="L439" i="3"/>
  <c r="H440" i="3"/>
  <c r="I440" i="3" s="1"/>
  <c r="G441" i="3"/>
  <c r="O265" i="1" l="1"/>
  <c r="C265" i="1"/>
  <c r="N265" i="1"/>
  <c r="E265" i="1" s="1"/>
  <c r="B265" i="1" s="1"/>
  <c r="D382" i="1"/>
  <c r="I382" i="1" s="1"/>
  <c r="J382" i="1" s="1"/>
  <c r="K382" i="1"/>
  <c r="M382" i="1"/>
  <c r="A383" i="1"/>
  <c r="S381" i="1"/>
  <c r="T381" i="1"/>
  <c r="J440" i="3"/>
  <c r="K440" i="3" s="1"/>
  <c r="V451" i="1" s="1"/>
  <c r="L440" i="3"/>
  <c r="H441" i="3"/>
  <c r="I441" i="3" s="1"/>
  <c r="G442" i="3"/>
  <c r="L266" i="1" l="1"/>
  <c r="O266" i="1" s="1"/>
  <c r="R381" i="1"/>
  <c r="Q381" i="1" s="1"/>
  <c r="P381" i="1" s="1"/>
  <c r="D383" i="1"/>
  <c r="I383" i="1" s="1"/>
  <c r="J383" i="1" s="1"/>
  <c r="A384" i="1"/>
  <c r="M383" i="1"/>
  <c r="K383" i="1"/>
  <c r="S382" i="1"/>
  <c r="T382" i="1"/>
  <c r="G443" i="3"/>
  <c r="H442" i="3"/>
  <c r="I442" i="3" s="1"/>
  <c r="J441" i="3"/>
  <c r="K441" i="3" s="1"/>
  <c r="V452" i="1" s="1"/>
  <c r="L441" i="3"/>
  <c r="C266" i="1" l="1"/>
  <c r="N266" i="1"/>
  <c r="E266" i="1" s="1"/>
  <c r="L267" i="1"/>
  <c r="N267" i="1" s="1"/>
  <c r="E267" i="1" s="1"/>
  <c r="F266" i="1"/>
  <c r="B266" i="1"/>
  <c r="C267" i="1"/>
  <c r="O267" i="1"/>
  <c r="S383" i="1"/>
  <c r="T383" i="1"/>
  <c r="D384" i="1"/>
  <c r="I384" i="1" s="1"/>
  <c r="J384" i="1" s="1"/>
  <c r="M384" i="1"/>
  <c r="A385" i="1"/>
  <c r="K384" i="1"/>
  <c r="R382" i="1"/>
  <c r="Q382" i="1" s="1"/>
  <c r="P382" i="1" s="1"/>
  <c r="L442" i="3"/>
  <c r="J442" i="3"/>
  <c r="K442" i="3" s="1"/>
  <c r="V453" i="1" s="1"/>
  <c r="G444" i="3"/>
  <c r="H443" i="3"/>
  <c r="I443" i="3" s="1"/>
  <c r="F267" i="1" l="1"/>
  <c r="B267" i="1" s="1"/>
  <c r="L268" i="1"/>
  <c r="F268" i="1" s="1"/>
  <c r="D385" i="1"/>
  <c r="I385" i="1" s="1"/>
  <c r="J385" i="1" s="1"/>
  <c r="A386" i="1"/>
  <c r="K385" i="1"/>
  <c r="M385" i="1"/>
  <c r="T384" i="1"/>
  <c r="S384" i="1"/>
  <c r="R383" i="1"/>
  <c r="Q383" i="1" s="1"/>
  <c r="P383" i="1" s="1"/>
  <c r="L443" i="3"/>
  <c r="J443" i="3"/>
  <c r="K443" i="3" s="1"/>
  <c r="V454" i="1" s="1"/>
  <c r="H444" i="3"/>
  <c r="I444" i="3" s="1"/>
  <c r="G445" i="3"/>
  <c r="C268" i="1" l="1"/>
  <c r="N268" i="1"/>
  <c r="E268" i="1" s="1"/>
  <c r="O268" i="1"/>
  <c r="S385" i="1"/>
  <c r="T385" i="1"/>
  <c r="D386" i="1"/>
  <c r="I386" i="1" s="1"/>
  <c r="J386" i="1" s="1"/>
  <c r="K386" i="1"/>
  <c r="A387" i="1"/>
  <c r="M386" i="1"/>
  <c r="R384" i="1"/>
  <c r="Q384" i="1" s="1"/>
  <c r="P384" i="1" s="1"/>
  <c r="H445" i="3"/>
  <c r="I445" i="3" s="1"/>
  <c r="G446" i="3"/>
  <c r="L444" i="3"/>
  <c r="J444" i="3"/>
  <c r="K444" i="3" s="1"/>
  <c r="V455" i="1" s="1"/>
  <c r="B268" i="1" l="1"/>
  <c r="L269" i="1"/>
  <c r="C269" i="1" s="1"/>
  <c r="N269" i="1"/>
  <c r="E269" i="1" s="1"/>
  <c r="O269" i="1"/>
  <c r="S386" i="1"/>
  <c r="T386" i="1"/>
  <c r="D387" i="1"/>
  <c r="I387" i="1" s="1"/>
  <c r="J387" i="1" s="1"/>
  <c r="K387" i="1"/>
  <c r="M387" i="1"/>
  <c r="A388" i="1"/>
  <c r="R385" i="1"/>
  <c r="Q385" i="1" s="1"/>
  <c r="P385" i="1" s="1"/>
  <c r="G447" i="3"/>
  <c r="H446" i="3"/>
  <c r="I446" i="3" s="1"/>
  <c r="J445" i="3"/>
  <c r="K445" i="3" s="1"/>
  <c r="V456" i="1" s="1"/>
  <c r="L445" i="3"/>
  <c r="F269" i="1" l="1"/>
  <c r="B269" i="1" s="1"/>
  <c r="L270" i="1"/>
  <c r="N270" i="1" s="1"/>
  <c r="E270" i="1" s="1"/>
  <c r="T387" i="1"/>
  <c r="S387" i="1"/>
  <c r="R387" i="1" s="1"/>
  <c r="Q387" i="1" s="1"/>
  <c r="P387" i="1" s="1"/>
  <c r="D388" i="1"/>
  <c r="I388" i="1" s="1"/>
  <c r="J388" i="1" s="1"/>
  <c r="M388" i="1"/>
  <c r="A389" i="1"/>
  <c r="K388" i="1"/>
  <c r="R386" i="1"/>
  <c r="Q386" i="1" s="1"/>
  <c r="P386" i="1" s="1"/>
  <c r="L446" i="3"/>
  <c r="J446" i="3"/>
  <c r="K446" i="3" s="1"/>
  <c r="V457" i="1" s="1"/>
  <c r="G448" i="3"/>
  <c r="H447" i="3"/>
  <c r="I447" i="3" s="1"/>
  <c r="O270" i="1" l="1"/>
  <c r="L271" i="1" s="1"/>
  <c r="F270" i="1"/>
  <c r="C270" i="1"/>
  <c r="B270" i="1" s="1"/>
  <c r="S388" i="1"/>
  <c r="T388" i="1"/>
  <c r="D389" i="1"/>
  <c r="I389" i="1" s="1"/>
  <c r="J389" i="1" s="1"/>
  <c r="K389" i="1"/>
  <c r="M389" i="1"/>
  <c r="A390" i="1"/>
  <c r="H448" i="3"/>
  <c r="I448" i="3" s="1"/>
  <c r="G449" i="3"/>
  <c r="J447" i="3"/>
  <c r="K447" i="3" s="1"/>
  <c r="V458" i="1" s="1"/>
  <c r="L447" i="3"/>
  <c r="N271" i="1" l="1"/>
  <c r="E271" i="1" s="1"/>
  <c r="F271" i="1"/>
  <c r="C271" i="1"/>
  <c r="O271" i="1"/>
  <c r="D390" i="1"/>
  <c r="I390" i="1" s="1"/>
  <c r="J390" i="1" s="1"/>
  <c r="A391" i="1"/>
  <c r="M390" i="1"/>
  <c r="K390" i="1"/>
  <c r="S389" i="1"/>
  <c r="T389" i="1"/>
  <c r="R388" i="1"/>
  <c r="Q388" i="1" s="1"/>
  <c r="P388" i="1" s="1"/>
  <c r="H449" i="3"/>
  <c r="I449" i="3" s="1"/>
  <c r="G450" i="3"/>
  <c r="L448" i="3"/>
  <c r="J448" i="3"/>
  <c r="K448" i="3" s="1"/>
  <c r="V459" i="1" s="1"/>
  <c r="B271" i="1" l="1"/>
  <c r="L272" i="1"/>
  <c r="T390" i="1"/>
  <c r="S390" i="1"/>
  <c r="R390" i="1" s="1"/>
  <c r="Q390" i="1" s="1"/>
  <c r="P390" i="1" s="1"/>
  <c r="R389" i="1"/>
  <c r="Q389" i="1" s="1"/>
  <c r="P389" i="1" s="1"/>
  <c r="D391" i="1"/>
  <c r="I391" i="1" s="1"/>
  <c r="J391" i="1" s="1"/>
  <c r="M391" i="1"/>
  <c r="A392" i="1"/>
  <c r="K391" i="1"/>
  <c r="G451" i="3"/>
  <c r="H450" i="3"/>
  <c r="I450" i="3" s="1"/>
  <c r="J449" i="3"/>
  <c r="K449" i="3" s="1"/>
  <c r="V460" i="1" s="1"/>
  <c r="L449" i="3"/>
  <c r="O272" i="1" l="1"/>
  <c r="C272" i="1"/>
  <c r="F272" i="1"/>
  <c r="N272" i="1"/>
  <c r="E272" i="1" s="1"/>
  <c r="D392" i="1"/>
  <c r="I392" i="1" s="1"/>
  <c r="J392" i="1" s="1"/>
  <c r="A393" i="1"/>
  <c r="K392" i="1"/>
  <c r="M392" i="1"/>
  <c r="T391" i="1"/>
  <c r="S391" i="1"/>
  <c r="R391" i="1" s="1"/>
  <c r="Q391" i="1" s="1"/>
  <c r="P391" i="1" s="1"/>
  <c r="L450" i="3"/>
  <c r="J450" i="3"/>
  <c r="K450" i="3" s="1"/>
  <c r="V461" i="1" s="1"/>
  <c r="G452" i="3"/>
  <c r="H451" i="3"/>
  <c r="I451" i="3" s="1"/>
  <c r="L273" i="1" l="1"/>
  <c r="C273" i="1" s="1"/>
  <c r="B272" i="1"/>
  <c r="N273" i="1"/>
  <c r="E273" i="1" s="1"/>
  <c r="S392" i="1"/>
  <c r="T392" i="1"/>
  <c r="D393" i="1"/>
  <c r="I393" i="1" s="1"/>
  <c r="J393" i="1" s="1"/>
  <c r="K393" i="1"/>
  <c r="M393" i="1"/>
  <c r="A394" i="1"/>
  <c r="J451" i="3"/>
  <c r="K451" i="3" s="1"/>
  <c r="V462" i="1" s="1"/>
  <c r="L451" i="3"/>
  <c r="H452" i="3"/>
  <c r="I452" i="3" s="1"/>
  <c r="G453" i="3"/>
  <c r="F273" i="1" l="1"/>
  <c r="B273" i="1" s="1"/>
  <c r="O273" i="1"/>
  <c r="L274" i="1"/>
  <c r="S393" i="1"/>
  <c r="T393" i="1"/>
  <c r="D394" i="1"/>
  <c r="I394" i="1" s="1"/>
  <c r="J394" i="1" s="1"/>
  <c r="A395" i="1"/>
  <c r="K394" i="1"/>
  <c r="M394" i="1"/>
  <c r="R392" i="1"/>
  <c r="Q392" i="1" s="1"/>
  <c r="P392" i="1" s="1"/>
  <c r="H453" i="3"/>
  <c r="I453" i="3" s="1"/>
  <c r="G454" i="3"/>
  <c r="L452" i="3"/>
  <c r="J452" i="3"/>
  <c r="K452" i="3" s="1"/>
  <c r="V463" i="1" s="1"/>
  <c r="N274" i="1" l="1"/>
  <c r="E274" i="1" s="1"/>
  <c r="C274" i="1"/>
  <c r="O274" i="1"/>
  <c r="F274" i="1"/>
  <c r="D395" i="1"/>
  <c r="I395" i="1" s="1"/>
  <c r="J395" i="1" s="1"/>
  <c r="A396" i="1"/>
  <c r="M395" i="1"/>
  <c r="K395" i="1"/>
  <c r="T394" i="1"/>
  <c r="S394" i="1"/>
  <c r="R394" i="1" s="1"/>
  <c r="Q394" i="1" s="1"/>
  <c r="P394" i="1" s="1"/>
  <c r="R393" i="1"/>
  <c r="Q393" i="1" s="1"/>
  <c r="P393" i="1" s="1"/>
  <c r="G455" i="3"/>
  <c r="H454" i="3"/>
  <c r="I454" i="3" s="1"/>
  <c r="J453" i="3"/>
  <c r="K453" i="3" s="1"/>
  <c r="V464" i="1" s="1"/>
  <c r="L453" i="3"/>
  <c r="L275" i="1" l="1"/>
  <c r="C275" i="1" s="1"/>
  <c r="B274" i="1"/>
  <c r="T395" i="1"/>
  <c r="S395" i="1"/>
  <c r="R395" i="1" s="1"/>
  <c r="Q395" i="1" s="1"/>
  <c r="P395" i="1" s="1"/>
  <c r="D396" i="1"/>
  <c r="I396" i="1" s="1"/>
  <c r="J396" i="1" s="1"/>
  <c r="M396" i="1"/>
  <c r="K396" i="1"/>
  <c r="A397" i="1"/>
  <c r="L454" i="3"/>
  <c r="J454" i="3"/>
  <c r="K454" i="3" s="1"/>
  <c r="V465" i="1" s="1"/>
  <c r="G456" i="3"/>
  <c r="H455" i="3"/>
  <c r="I455" i="3" s="1"/>
  <c r="F275" i="1" l="1"/>
  <c r="B275" i="1" s="1"/>
  <c r="O275" i="1"/>
  <c r="N275" i="1"/>
  <c r="E275" i="1" s="1"/>
  <c r="D397" i="1"/>
  <c r="I397" i="1" s="1"/>
  <c r="J397" i="1" s="1"/>
  <c r="M397" i="1"/>
  <c r="A398" i="1"/>
  <c r="K397" i="1"/>
  <c r="S396" i="1"/>
  <c r="T396" i="1"/>
  <c r="J455" i="3"/>
  <c r="K455" i="3" s="1"/>
  <c r="V466" i="1" s="1"/>
  <c r="L455" i="3"/>
  <c r="H456" i="3"/>
  <c r="I456" i="3" s="1"/>
  <c r="G457" i="3"/>
  <c r="L276" i="1" l="1"/>
  <c r="D398" i="1"/>
  <c r="I398" i="1" s="1"/>
  <c r="J398" i="1" s="1"/>
  <c r="A399" i="1"/>
  <c r="M398" i="1"/>
  <c r="K398" i="1"/>
  <c r="S397" i="1"/>
  <c r="T397" i="1"/>
  <c r="R396" i="1"/>
  <c r="Q396" i="1" s="1"/>
  <c r="P396" i="1" s="1"/>
  <c r="L456" i="3"/>
  <c r="J456" i="3"/>
  <c r="K456" i="3" s="1"/>
  <c r="V467" i="1" s="1"/>
  <c r="H457" i="3"/>
  <c r="I457" i="3" s="1"/>
  <c r="G458" i="3"/>
  <c r="O276" i="1" l="1"/>
  <c r="L277" i="1" s="1"/>
  <c r="C276" i="1"/>
  <c r="F276" i="1"/>
  <c r="N276" i="1"/>
  <c r="E276" i="1" s="1"/>
  <c r="R397" i="1"/>
  <c r="Q397" i="1" s="1"/>
  <c r="P397" i="1" s="1"/>
  <c r="T398" i="1"/>
  <c r="S398" i="1"/>
  <c r="R398" i="1" s="1"/>
  <c r="Q398" i="1" s="1"/>
  <c r="P398" i="1" s="1"/>
  <c r="D399" i="1"/>
  <c r="I399" i="1" s="1"/>
  <c r="J399" i="1" s="1"/>
  <c r="K399" i="1"/>
  <c r="A400" i="1"/>
  <c r="M399" i="1"/>
  <c r="J457" i="3"/>
  <c r="K457" i="3" s="1"/>
  <c r="V468" i="1" s="1"/>
  <c r="L457" i="3"/>
  <c r="G459" i="3"/>
  <c r="H458" i="3"/>
  <c r="I458" i="3" s="1"/>
  <c r="O277" i="1" l="1"/>
  <c r="F277" i="1"/>
  <c r="N277" i="1"/>
  <c r="E277" i="1" s="1"/>
  <c r="C277" i="1"/>
  <c r="B277" i="1" s="1"/>
  <c r="L278" i="1"/>
  <c r="F278" i="1" s="1"/>
  <c r="B276" i="1"/>
  <c r="T399" i="1"/>
  <c r="S399" i="1"/>
  <c r="D400" i="1"/>
  <c r="I400" i="1" s="1"/>
  <c r="J400" i="1" s="1"/>
  <c r="A401" i="1"/>
  <c r="M400" i="1"/>
  <c r="K400" i="1"/>
  <c r="L458" i="3"/>
  <c r="J458" i="3"/>
  <c r="K458" i="3" s="1"/>
  <c r="V469" i="1" s="1"/>
  <c r="G460" i="3"/>
  <c r="H459" i="3"/>
  <c r="I459" i="3" s="1"/>
  <c r="O278" i="1" l="1"/>
  <c r="L279" i="1" s="1"/>
  <c r="C278" i="1"/>
  <c r="N278" i="1"/>
  <c r="E278" i="1" s="1"/>
  <c r="B278" i="1"/>
  <c r="R399" i="1"/>
  <c r="Q399" i="1" s="1"/>
  <c r="P399" i="1" s="1"/>
  <c r="T400" i="1"/>
  <c r="S400" i="1"/>
  <c r="R400" i="1" s="1"/>
  <c r="Q400" i="1" s="1"/>
  <c r="P400" i="1" s="1"/>
  <c r="D401" i="1"/>
  <c r="I401" i="1" s="1"/>
  <c r="J401" i="1" s="1"/>
  <c r="K401" i="1"/>
  <c r="A402" i="1"/>
  <c r="M401" i="1"/>
  <c r="J459" i="3"/>
  <c r="K459" i="3" s="1"/>
  <c r="V470" i="1" s="1"/>
  <c r="L459" i="3"/>
  <c r="G461" i="3"/>
  <c r="H460" i="3"/>
  <c r="I460" i="3" s="1"/>
  <c r="F279" i="1" l="1"/>
  <c r="C279" i="1"/>
  <c r="N279" i="1"/>
  <c r="E279" i="1" s="1"/>
  <c r="O279" i="1"/>
  <c r="L280" i="1" s="1"/>
  <c r="C280" i="1" s="1"/>
  <c r="B279" i="1"/>
  <c r="S401" i="1"/>
  <c r="R401" i="1" s="1"/>
  <c r="Q401" i="1" s="1"/>
  <c r="P401" i="1" s="1"/>
  <c r="T401" i="1"/>
  <c r="D402" i="1"/>
  <c r="I402" i="1" s="1"/>
  <c r="J402" i="1" s="1"/>
  <c r="M402" i="1"/>
  <c r="A403" i="1"/>
  <c r="K402" i="1"/>
  <c r="L460" i="3"/>
  <c r="J460" i="3"/>
  <c r="K460" i="3" s="1"/>
  <c r="V471" i="1" s="1"/>
  <c r="H461" i="3"/>
  <c r="I461" i="3" s="1"/>
  <c r="G462" i="3"/>
  <c r="O280" i="1" l="1"/>
  <c r="F280" i="1"/>
  <c r="N280" i="1"/>
  <c r="E280" i="1" s="1"/>
  <c r="B280" i="1" s="1"/>
  <c r="D403" i="1"/>
  <c r="I403" i="1" s="1"/>
  <c r="J403" i="1" s="1"/>
  <c r="K403" i="1"/>
  <c r="M403" i="1"/>
  <c r="A404" i="1"/>
  <c r="T402" i="1"/>
  <c r="S402" i="1"/>
  <c r="R402" i="1" s="1"/>
  <c r="Q402" i="1" s="1"/>
  <c r="P402" i="1" s="1"/>
  <c r="G463" i="3"/>
  <c r="H462" i="3"/>
  <c r="I462" i="3" s="1"/>
  <c r="J461" i="3"/>
  <c r="K461" i="3" s="1"/>
  <c r="V472" i="1" s="1"/>
  <c r="L461" i="3"/>
  <c r="L281" i="1" l="1"/>
  <c r="D404" i="1"/>
  <c r="I404" i="1" s="1"/>
  <c r="J404" i="1" s="1"/>
  <c r="K404" i="1"/>
  <c r="M404" i="1"/>
  <c r="A405" i="1"/>
  <c r="S403" i="1"/>
  <c r="T403" i="1"/>
  <c r="J462" i="3"/>
  <c r="K462" i="3" s="1"/>
  <c r="V473" i="1" s="1"/>
  <c r="L462" i="3"/>
  <c r="G464" i="3"/>
  <c r="H463" i="3"/>
  <c r="I463" i="3" s="1"/>
  <c r="O281" i="1" l="1"/>
  <c r="C281" i="1"/>
  <c r="N281" i="1"/>
  <c r="F281" i="1"/>
  <c r="R403" i="1"/>
  <c r="Q403" i="1" s="1"/>
  <c r="P403" i="1" s="1"/>
  <c r="D405" i="1"/>
  <c r="I405" i="1" s="1"/>
  <c r="J405" i="1" s="1"/>
  <c r="A406" i="1"/>
  <c r="M405" i="1"/>
  <c r="K405" i="1"/>
  <c r="S404" i="1"/>
  <c r="T404" i="1"/>
  <c r="G465" i="3"/>
  <c r="H464" i="3"/>
  <c r="I464" i="3" s="1"/>
  <c r="L463" i="3"/>
  <c r="J463" i="3"/>
  <c r="K463" i="3" s="1"/>
  <c r="V474" i="1" s="1"/>
  <c r="E281" i="1" l="1"/>
  <c r="B281" i="1" s="1"/>
  <c r="L282" i="1"/>
  <c r="R404" i="1"/>
  <c r="Q404" i="1" s="1"/>
  <c r="P404" i="1" s="1"/>
  <c r="S405" i="1"/>
  <c r="T405" i="1"/>
  <c r="D406" i="1"/>
  <c r="I406" i="1" s="1"/>
  <c r="J406" i="1" s="1"/>
  <c r="K406" i="1"/>
  <c r="A407" i="1"/>
  <c r="M406" i="1"/>
  <c r="J464" i="3"/>
  <c r="K464" i="3" s="1"/>
  <c r="V475" i="1" s="1"/>
  <c r="L464" i="3"/>
  <c r="G466" i="3"/>
  <c r="H465" i="3"/>
  <c r="I465" i="3" s="1"/>
  <c r="N282" i="1" l="1"/>
  <c r="E282" i="1" s="1"/>
  <c r="O282" i="1"/>
  <c r="C282" i="1"/>
  <c r="F282" i="1"/>
  <c r="S406" i="1"/>
  <c r="T406" i="1"/>
  <c r="D407" i="1"/>
  <c r="I407" i="1" s="1"/>
  <c r="J407" i="1" s="1"/>
  <c r="A408" i="1"/>
  <c r="M407" i="1"/>
  <c r="K407" i="1"/>
  <c r="R405" i="1"/>
  <c r="Q405" i="1" s="1"/>
  <c r="P405" i="1" s="1"/>
  <c r="J465" i="3"/>
  <c r="K465" i="3" s="1"/>
  <c r="V476" i="1" s="1"/>
  <c r="L465" i="3"/>
  <c r="H466" i="3"/>
  <c r="I466" i="3" s="1"/>
  <c r="G467" i="3"/>
  <c r="L283" i="1" l="1"/>
  <c r="C283" i="1" s="1"/>
  <c r="B282" i="1"/>
  <c r="T407" i="1"/>
  <c r="S407" i="1"/>
  <c r="R407" i="1" s="1"/>
  <c r="Q407" i="1" s="1"/>
  <c r="P407" i="1" s="1"/>
  <c r="D408" i="1"/>
  <c r="I408" i="1" s="1"/>
  <c r="J408" i="1" s="1"/>
  <c r="K408" i="1"/>
  <c r="A409" i="1"/>
  <c r="M408" i="1"/>
  <c r="R406" i="1"/>
  <c r="Q406" i="1" s="1"/>
  <c r="P406" i="1" s="1"/>
  <c r="G468" i="3"/>
  <c r="H467" i="3"/>
  <c r="I467" i="3" s="1"/>
  <c r="J466" i="3"/>
  <c r="K466" i="3" s="1"/>
  <c r="V477" i="1" s="1"/>
  <c r="L466" i="3"/>
  <c r="O283" i="1" l="1"/>
  <c r="L284" i="1" s="1"/>
  <c r="F283" i="1"/>
  <c r="N283" i="1"/>
  <c r="E283" i="1"/>
  <c r="B283" i="1" s="1"/>
  <c r="D409" i="1"/>
  <c r="I409" i="1" s="1"/>
  <c r="J409" i="1" s="1"/>
  <c r="M409" i="1"/>
  <c r="K409" i="1"/>
  <c r="A410" i="1"/>
  <c r="T408" i="1"/>
  <c r="S408" i="1"/>
  <c r="R408" i="1" s="1"/>
  <c r="Q408" i="1" s="1"/>
  <c r="P408" i="1" s="1"/>
  <c r="J467" i="3"/>
  <c r="K467" i="3" s="1"/>
  <c r="V478" i="1" s="1"/>
  <c r="L467" i="3"/>
  <c r="G469" i="3"/>
  <c r="H468" i="3"/>
  <c r="I468" i="3" s="1"/>
  <c r="C284" i="1" l="1"/>
  <c r="N284" i="1"/>
  <c r="E284" i="1" s="1"/>
  <c r="F284" i="1"/>
  <c r="O284" i="1"/>
  <c r="D410" i="1"/>
  <c r="I410" i="1" s="1"/>
  <c r="J410" i="1" s="1"/>
  <c r="K410" i="1"/>
  <c r="M410" i="1"/>
  <c r="A411" i="1"/>
  <c r="S409" i="1"/>
  <c r="T409" i="1"/>
  <c r="J468" i="3"/>
  <c r="K468" i="3" s="1"/>
  <c r="V479" i="1" s="1"/>
  <c r="L468" i="3"/>
  <c r="H469" i="3"/>
  <c r="I469" i="3" s="1"/>
  <c r="G470" i="3"/>
  <c r="B284" i="1" l="1"/>
  <c r="L285" i="1"/>
  <c r="D411" i="1"/>
  <c r="I411" i="1" s="1"/>
  <c r="J411" i="1" s="1"/>
  <c r="K411" i="1"/>
  <c r="M411" i="1"/>
  <c r="A412" i="1"/>
  <c r="T410" i="1"/>
  <c r="S410" i="1"/>
  <c r="R410" i="1" s="1"/>
  <c r="Q410" i="1" s="1"/>
  <c r="P410" i="1" s="1"/>
  <c r="R409" i="1"/>
  <c r="Q409" i="1" s="1"/>
  <c r="P409" i="1" s="1"/>
  <c r="J469" i="3"/>
  <c r="K469" i="3" s="1"/>
  <c r="V480" i="1" s="1"/>
  <c r="L469" i="3"/>
  <c r="G471" i="3"/>
  <c r="H470" i="3"/>
  <c r="I470" i="3" s="1"/>
  <c r="C285" i="1" l="1"/>
  <c r="N285" i="1"/>
  <c r="E285" i="1" s="1"/>
  <c r="F285" i="1"/>
  <c r="O285" i="1"/>
  <c r="S411" i="1"/>
  <c r="R411" i="1" s="1"/>
  <c r="Q411" i="1" s="1"/>
  <c r="P411" i="1" s="1"/>
  <c r="T411" i="1"/>
  <c r="D412" i="1"/>
  <c r="I412" i="1" s="1"/>
  <c r="J412" i="1" s="1"/>
  <c r="M412" i="1"/>
  <c r="A413" i="1"/>
  <c r="K412" i="1"/>
  <c r="G472" i="3"/>
  <c r="H471" i="3"/>
  <c r="I471" i="3" s="1"/>
  <c r="J470" i="3"/>
  <c r="K470" i="3" s="1"/>
  <c r="V481" i="1" s="1"/>
  <c r="L470" i="3"/>
  <c r="L286" i="1" l="1"/>
  <c r="B285" i="1"/>
  <c r="D413" i="1"/>
  <c r="I413" i="1" s="1"/>
  <c r="J413" i="1" s="1"/>
  <c r="M413" i="1"/>
  <c r="A414" i="1"/>
  <c r="K413" i="1"/>
  <c r="T412" i="1"/>
  <c r="S412" i="1"/>
  <c r="J471" i="3"/>
  <c r="K471" i="3" s="1"/>
  <c r="V482" i="1" s="1"/>
  <c r="L471" i="3"/>
  <c r="H472" i="3"/>
  <c r="I472" i="3" s="1"/>
  <c r="G473" i="3"/>
  <c r="F286" i="1" l="1"/>
  <c r="N286" i="1"/>
  <c r="E286" i="1" s="1"/>
  <c r="C286" i="1"/>
  <c r="O286" i="1"/>
  <c r="R412" i="1"/>
  <c r="Q412" i="1" s="1"/>
  <c r="P412" i="1" s="1"/>
  <c r="D414" i="1"/>
  <c r="I414" i="1" s="1"/>
  <c r="J414" i="1" s="1"/>
  <c r="K414" i="1"/>
  <c r="M414" i="1"/>
  <c r="A415" i="1"/>
  <c r="S413" i="1"/>
  <c r="T413" i="1"/>
  <c r="J472" i="3"/>
  <c r="K472" i="3" s="1"/>
  <c r="V483" i="1" s="1"/>
  <c r="L472" i="3"/>
  <c r="G474" i="3"/>
  <c r="H473" i="3"/>
  <c r="I473" i="3" s="1"/>
  <c r="B286" i="1" l="1"/>
  <c r="L287" i="1"/>
  <c r="D415" i="1"/>
  <c r="I415" i="1" s="1"/>
  <c r="J415" i="1" s="1"/>
  <c r="A416" i="1"/>
  <c r="K415" i="1"/>
  <c r="M415" i="1"/>
  <c r="R413" i="1"/>
  <c r="Q413" i="1" s="1"/>
  <c r="P413" i="1" s="1"/>
  <c r="S414" i="1"/>
  <c r="T414" i="1"/>
  <c r="L473" i="3"/>
  <c r="J473" i="3"/>
  <c r="K473" i="3" s="1"/>
  <c r="V484" i="1" s="1"/>
  <c r="H474" i="3"/>
  <c r="I474" i="3" s="1"/>
  <c r="G475" i="3"/>
  <c r="C287" i="1" l="1"/>
  <c r="N287" i="1"/>
  <c r="E287" i="1" s="1"/>
  <c r="F287" i="1"/>
  <c r="O287" i="1"/>
  <c r="D416" i="1"/>
  <c r="I416" i="1" s="1"/>
  <c r="J416" i="1" s="1"/>
  <c r="K416" i="1"/>
  <c r="A417" i="1"/>
  <c r="M416" i="1"/>
  <c r="R414" i="1"/>
  <c r="Q414" i="1" s="1"/>
  <c r="P414" i="1" s="1"/>
  <c r="S415" i="1"/>
  <c r="T415" i="1"/>
  <c r="G476" i="3"/>
  <c r="H475" i="3"/>
  <c r="I475" i="3" s="1"/>
  <c r="J474" i="3"/>
  <c r="K474" i="3" s="1"/>
  <c r="V485" i="1" s="1"/>
  <c r="L474" i="3"/>
  <c r="L288" i="1" l="1"/>
  <c r="F288" i="1" s="1"/>
  <c r="B287" i="1"/>
  <c r="T416" i="1"/>
  <c r="S416" i="1"/>
  <c r="R416" i="1" s="1"/>
  <c r="Q416" i="1" s="1"/>
  <c r="P416" i="1" s="1"/>
  <c r="D417" i="1"/>
  <c r="I417" i="1" s="1"/>
  <c r="J417" i="1" s="1"/>
  <c r="K417" i="1"/>
  <c r="M417" i="1"/>
  <c r="A418" i="1"/>
  <c r="R415" i="1"/>
  <c r="Q415" i="1" s="1"/>
  <c r="P415" i="1" s="1"/>
  <c r="J475" i="3"/>
  <c r="K475" i="3" s="1"/>
  <c r="V486" i="1" s="1"/>
  <c r="L475" i="3"/>
  <c r="G477" i="3"/>
  <c r="H476" i="3"/>
  <c r="I476" i="3" s="1"/>
  <c r="O288" i="1" l="1"/>
  <c r="L289" i="1" s="1"/>
  <c r="C288" i="1"/>
  <c r="N288" i="1"/>
  <c r="E288" i="1" s="1"/>
  <c r="D418" i="1"/>
  <c r="I418" i="1" s="1"/>
  <c r="J418" i="1" s="1"/>
  <c r="K418" i="1"/>
  <c r="M418" i="1"/>
  <c r="A419" i="1"/>
  <c r="S417" i="1"/>
  <c r="T417" i="1"/>
  <c r="L476" i="3"/>
  <c r="J476" i="3"/>
  <c r="K476" i="3" s="1"/>
  <c r="V487" i="1" s="1"/>
  <c r="H477" i="3"/>
  <c r="I477" i="3" s="1"/>
  <c r="G478" i="3"/>
  <c r="B288" i="1" l="1"/>
  <c r="F289" i="1"/>
  <c r="O289" i="1"/>
  <c r="C289" i="1"/>
  <c r="N289" i="1"/>
  <c r="E289" i="1" s="1"/>
  <c r="R417" i="1"/>
  <c r="Q417" i="1" s="1"/>
  <c r="P417" i="1" s="1"/>
  <c r="D419" i="1"/>
  <c r="I419" i="1" s="1"/>
  <c r="J419" i="1" s="1"/>
  <c r="K419" i="1"/>
  <c r="M419" i="1"/>
  <c r="A420" i="1"/>
  <c r="S418" i="1"/>
  <c r="T418" i="1"/>
  <c r="J477" i="3"/>
  <c r="K477" i="3" s="1"/>
  <c r="V488" i="1" s="1"/>
  <c r="L477" i="3"/>
  <c r="H478" i="3"/>
  <c r="I478" i="3" s="1"/>
  <c r="G479" i="3"/>
  <c r="L290" i="1" l="1"/>
  <c r="C290" i="1" s="1"/>
  <c r="B289" i="1"/>
  <c r="D420" i="1"/>
  <c r="I420" i="1" s="1"/>
  <c r="J420" i="1" s="1"/>
  <c r="M420" i="1"/>
  <c r="A421" i="1"/>
  <c r="K420" i="1"/>
  <c r="T419" i="1"/>
  <c r="S419" i="1"/>
  <c r="R419" i="1" s="1"/>
  <c r="Q419" i="1" s="1"/>
  <c r="P419" i="1" s="1"/>
  <c r="R418" i="1"/>
  <c r="Q418" i="1" s="1"/>
  <c r="P418" i="1" s="1"/>
  <c r="J478" i="3"/>
  <c r="K478" i="3" s="1"/>
  <c r="V489" i="1" s="1"/>
  <c r="L478" i="3"/>
  <c r="G480" i="3"/>
  <c r="H479" i="3"/>
  <c r="I479" i="3" s="1"/>
  <c r="N290" i="1" l="1"/>
  <c r="E290" i="1" s="1"/>
  <c r="B290" i="1" s="1"/>
  <c r="O290" i="1"/>
  <c r="F290" i="1"/>
  <c r="D421" i="1"/>
  <c r="I421" i="1" s="1"/>
  <c r="J421" i="1" s="1"/>
  <c r="A422" i="1"/>
  <c r="K421" i="1"/>
  <c r="M421" i="1"/>
  <c r="T420" i="1"/>
  <c r="S420" i="1"/>
  <c r="R420" i="1" s="1"/>
  <c r="Q420" i="1" s="1"/>
  <c r="P420" i="1" s="1"/>
  <c r="L479" i="3"/>
  <c r="J479" i="3"/>
  <c r="K479" i="3" s="1"/>
  <c r="V490" i="1" s="1"/>
  <c r="H480" i="3"/>
  <c r="I480" i="3" s="1"/>
  <c r="G481" i="3"/>
  <c r="L291" i="1" l="1"/>
  <c r="S421" i="1"/>
  <c r="T421" i="1"/>
  <c r="D422" i="1"/>
  <c r="I422" i="1" s="1"/>
  <c r="J422" i="1" s="1"/>
  <c r="K422" i="1"/>
  <c r="M422" i="1"/>
  <c r="A423" i="1"/>
  <c r="J480" i="3"/>
  <c r="K480" i="3" s="1"/>
  <c r="V491" i="1" s="1"/>
  <c r="L480" i="3"/>
  <c r="H481" i="3"/>
  <c r="I481" i="3" s="1"/>
  <c r="G482" i="3"/>
  <c r="F291" i="1" l="1"/>
  <c r="N291" i="1"/>
  <c r="E291" i="1" s="1"/>
  <c r="C291" i="1"/>
  <c r="O291" i="1"/>
  <c r="L292" i="1"/>
  <c r="R421" i="1"/>
  <c r="Q421" i="1" s="1"/>
  <c r="P421" i="1" s="1"/>
  <c r="D423" i="1"/>
  <c r="I423" i="1" s="1"/>
  <c r="J423" i="1" s="1"/>
  <c r="K423" i="1"/>
  <c r="M423" i="1"/>
  <c r="A424" i="1"/>
  <c r="S422" i="1"/>
  <c r="T422" i="1"/>
  <c r="G483" i="3"/>
  <c r="H482" i="3"/>
  <c r="I482" i="3" s="1"/>
  <c r="J481" i="3"/>
  <c r="K481" i="3" s="1"/>
  <c r="V492" i="1" s="1"/>
  <c r="L481" i="3"/>
  <c r="C292" i="1" l="1"/>
  <c r="B292" i="1" s="1"/>
  <c r="N292" i="1"/>
  <c r="E292" i="1" s="1"/>
  <c r="F292" i="1"/>
  <c r="O292" i="1"/>
  <c r="L293" i="1" s="1"/>
  <c r="B291" i="1"/>
  <c r="S423" i="1"/>
  <c r="T423" i="1"/>
  <c r="R422" i="1"/>
  <c r="Q422" i="1" s="1"/>
  <c r="P422" i="1" s="1"/>
  <c r="D424" i="1"/>
  <c r="I424" i="1" s="1"/>
  <c r="J424" i="1" s="1"/>
  <c r="M424" i="1"/>
  <c r="A425" i="1"/>
  <c r="K424" i="1"/>
  <c r="L482" i="3"/>
  <c r="J482" i="3"/>
  <c r="K482" i="3" s="1"/>
  <c r="V493" i="1" s="1"/>
  <c r="H483" i="3"/>
  <c r="I483" i="3" s="1"/>
  <c r="G484" i="3"/>
  <c r="O293" i="1" l="1"/>
  <c r="L294" i="1" s="1"/>
  <c r="C293" i="1"/>
  <c r="N293" i="1"/>
  <c r="E293" i="1" s="1"/>
  <c r="F293" i="1"/>
  <c r="R423" i="1"/>
  <c r="Q423" i="1" s="1"/>
  <c r="P423" i="1" s="1"/>
  <c r="D425" i="1"/>
  <c r="I425" i="1" s="1"/>
  <c r="J425" i="1" s="1"/>
  <c r="K425" i="1"/>
  <c r="M425" i="1"/>
  <c r="A426" i="1"/>
  <c r="T424" i="1"/>
  <c r="S424" i="1"/>
  <c r="R424" i="1" s="1"/>
  <c r="Q424" i="1" s="1"/>
  <c r="P424" i="1" s="1"/>
  <c r="H484" i="3"/>
  <c r="I484" i="3" s="1"/>
  <c r="G485" i="3"/>
  <c r="J483" i="3"/>
  <c r="K483" i="3" s="1"/>
  <c r="V494" i="1" s="1"/>
  <c r="L483" i="3"/>
  <c r="F294" i="1" l="1"/>
  <c r="O294" i="1"/>
  <c r="C294" i="1"/>
  <c r="N294" i="1"/>
  <c r="E294" i="1" s="1"/>
  <c r="L295" i="1"/>
  <c r="N295" i="1" s="1"/>
  <c r="E295" i="1" s="1"/>
  <c r="B293" i="1"/>
  <c r="O295" i="1"/>
  <c r="D426" i="1"/>
  <c r="I426" i="1" s="1"/>
  <c r="J426" i="1" s="1"/>
  <c r="K426" i="1"/>
  <c r="M426" i="1"/>
  <c r="A427" i="1"/>
  <c r="S425" i="1"/>
  <c r="T425" i="1"/>
  <c r="G486" i="3"/>
  <c r="H485" i="3"/>
  <c r="I485" i="3" s="1"/>
  <c r="J484" i="3"/>
  <c r="K484" i="3" s="1"/>
  <c r="V495" i="1" s="1"/>
  <c r="L484" i="3"/>
  <c r="C295" i="1" l="1"/>
  <c r="F295" i="1"/>
  <c r="B294" i="1"/>
  <c r="L296" i="1"/>
  <c r="F296" i="1" s="1"/>
  <c r="O296" i="1"/>
  <c r="L297" i="1" s="1"/>
  <c r="N296" i="1"/>
  <c r="E296" i="1" s="1"/>
  <c r="B295" i="1"/>
  <c r="S426" i="1"/>
  <c r="T426" i="1"/>
  <c r="R425" i="1"/>
  <c r="Q425" i="1" s="1"/>
  <c r="P425" i="1" s="1"/>
  <c r="D427" i="1"/>
  <c r="I427" i="1" s="1"/>
  <c r="J427" i="1" s="1"/>
  <c r="A428" i="1"/>
  <c r="M427" i="1"/>
  <c r="K427" i="1"/>
  <c r="J485" i="3"/>
  <c r="K485" i="3" s="1"/>
  <c r="V496" i="1" s="1"/>
  <c r="L485" i="3"/>
  <c r="G487" i="3"/>
  <c r="H486" i="3"/>
  <c r="I486" i="3" s="1"/>
  <c r="C296" i="1" l="1"/>
  <c r="B296" i="1" s="1"/>
  <c r="O297" i="1"/>
  <c r="C297" i="1"/>
  <c r="N297" i="1"/>
  <c r="F297" i="1"/>
  <c r="R426" i="1"/>
  <c r="Q426" i="1" s="1"/>
  <c r="P426" i="1" s="1"/>
  <c r="S427" i="1"/>
  <c r="T427" i="1"/>
  <c r="D428" i="1"/>
  <c r="I428" i="1" s="1"/>
  <c r="J428" i="1" s="1"/>
  <c r="A429" i="1"/>
  <c r="K428" i="1"/>
  <c r="M428" i="1"/>
  <c r="L486" i="3"/>
  <c r="J486" i="3"/>
  <c r="K486" i="3" s="1"/>
  <c r="V497" i="1" s="1"/>
  <c r="H487" i="3"/>
  <c r="I487" i="3" s="1"/>
  <c r="G488" i="3"/>
  <c r="E297" i="1" l="1"/>
  <c r="B297" i="1" s="1"/>
  <c r="L298" i="1"/>
  <c r="S428" i="1"/>
  <c r="T428" i="1"/>
  <c r="D429" i="1"/>
  <c r="I429" i="1" s="1"/>
  <c r="J429" i="1" s="1"/>
  <c r="M429" i="1"/>
  <c r="K429" i="1"/>
  <c r="A430" i="1"/>
  <c r="R427" i="1"/>
  <c r="Q427" i="1" s="1"/>
  <c r="P427" i="1" s="1"/>
  <c r="H488" i="3"/>
  <c r="I488" i="3" s="1"/>
  <c r="G489" i="3"/>
  <c r="L487" i="3"/>
  <c r="J487" i="3"/>
  <c r="K487" i="3" s="1"/>
  <c r="V498" i="1" s="1"/>
  <c r="N298" i="1" l="1"/>
  <c r="E298" i="1" s="1"/>
  <c r="C298" i="1"/>
  <c r="O298" i="1"/>
  <c r="F298" i="1"/>
  <c r="R428" i="1"/>
  <c r="Q428" i="1" s="1"/>
  <c r="P428" i="1" s="1"/>
  <c r="D430" i="1"/>
  <c r="I430" i="1" s="1"/>
  <c r="J430" i="1" s="1"/>
  <c r="M430" i="1"/>
  <c r="A431" i="1"/>
  <c r="K430" i="1"/>
  <c r="S429" i="1"/>
  <c r="T429" i="1"/>
  <c r="G490" i="3"/>
  <c r="H489" i="3"/>
  <c r="I489" i="3" s="1"/>
  <c r="J488" i="3"/>
  <c r="K488" i="3" s="1"/>
  <c r="V499" i="1" s="1"/>
  <c r="L488" i="3"/>
  <c r="L299" i="1" l="1"/>
  <c r="C299" i="1" s="1"/>
  <c r="B298" i="1"/>
  <c r="R429" i="1"/>
  <c r="Q429" i="1" s="1"/>
  <c r="P429" i="1" s="1"/>
  <c r="D431" i="1"/>
  <c r="I431" i="1" s="1"/>
  <c r="J431" i="1" s="1"/>
  <c r="A432" i="1"/>
  <c r="M431" i="1"/>
  <c r="K431" i="1"/>
  <c r="S430" i="1"/>
  <c r="T430" i="1"/>
  <c r="J489" i="3"/>
  <c r="K489" i="3" s="1"/>
  <c r="V500" i="1" s="1"/>
  <c r="L489" i="3"/>
  <c r="G491" i="3"/>
  <c r="H490" i="3"/>
  <c r="I490" i="3" s="1"/>
  <c r="F299" i="1" l="1"/>
  <c r="B299" i="1" s="1"/>
  <c r="O299" i="1"/>
  <c r="N299" i="1"/>
  <c r="E299" i="1" s="1"/>
  <c r="D432" i="1"/>
  <c r="I432" i="1" s="1"/>
  <c r="J432" i="1" s="1"/>
  <c r="A433" i="1"/>
  <c r="K432" i="1"/>
  <c r="M432" i="1"/>
  <c r="S431" i="1"/>
  <c r="T431" i="1"/>
  <c r="R430" i="1"/>
  <c r="Q430" i="1" s="1"/>
  <c r="P430" i="1" s="1"/>
  <c r="L490" i="3"/>
  <c r="J490" i="3"/>
  <c r="K490" i="3" s="1"/>
  <c r="V501" i="1" s="1"/>
  <c r="H491" i="3"/>
  <c r="I491" i="3" s="1"/>
  <c r="G492" i="3"/>
  <c r="L300" i="1" l="1"/>
  <c r="T432" i="1"/>
  <c r="S432" i="1"/>
  <c r="R432" i="1" s="1"/>
  <c r="Q432" i="1" s="1"/>
  <c r="P432" i="1" s="1"/>
  <c r="R431" i="1"/>
  <c r="Q431" i="1" s="1"/>
  <c r="P431" i="1" s="1"/>
  <c r="D433" i="1"/>
  <c r="I433" i="1" s="1"/>
  <c r="J433" i="1" s="1"/>
  <c r="K433" i="1"/>
  <c r="M433" i="1"/>
  <c r="A434" i="1"/>
  <c r="J491" i="3"/>
  <c r="K491" i="3" s="1"/>
  <c r="V502" i="1" s="1"/>
  <c r="L491" i="3"/>
  <c r="H492" i="3"/>
  <c r="I492" i="3" s="1"/>
  <c r="G493" i="3"/>
  <c r="C300" i="1" l="1"/>
  <c r="B300" i="1" s="1"/>
  <c r="O300" i="1"/>
  <c r="F300" i="1"/>
  <c r="N300" i="1"/>
  <c r="E300" i="1" s="1"/>
  <c r="D434" i="1"/>
  <c r="I434" i="1" s="1"/>
  <c r="J434" i="1" s="1"/>
  <c r="A435" i="1"/>
  <c r="K434" i="1"/>
  <c r="M434" i="1"/>
  <c r="S433" i="1"/>
  <c r="R433" i="1" s="1"/>
  <c r="Q433" i="1" s="1"/>
  <c r="P433" i="1" s="1"/>
  <c r="T433" i="1"/>
  <c r="J492" i="3"/>
  <c r="K492" i="3" s="1"/>
  <c r="V503" i="1" s="1"/>
  <c r="L492" i="3"/>
  <c r="G494" i="3"/>
  <c r="H493" i="3"/>
  <c r="I493" i="3" s="1"/>
  <c r="L301" i="1" l="1"/>
  <c r="D435" i="1"/>
  <c r="I435" i="1" s="1"/>
  <c r="J435" i="1" s="1"/>
  <c r="M435" i="1"/>
  <c r="A436" i="1"/>
  <c r="K435" i="1"/>
  <c r="S434" i="1"/>
  <c r="T434" i="1"/>
  <c r="J493" i="3"/>
  <c r="K493" i="3" s="1"/>
  <c r="V504" i="1" s="1"/>
  <c r="L493" i="3"/>
  <c r="G495" i="3"/>
  <c r="H494" i="3"/>
  <c r="I494" i="3" s="1"/>
  <c r="N301" i="1" l="1"/>
  <c r="E301" i="1" s="1"/>
  <c r="O301" i="1"/>
  <c r="C301" i="1"/>
  <c r="F301" i="1"/>
  <c r="L302" i="1"/>
  <c r="D436" i="1"/>
  <c r="I436" i="1" s="1"/>
  <c r="J436" i="1" s="1"/>
  <c r="A437" i="1"/>
  <c r="K436" i="1"/>
  <c r="M436" i="1"/>
  <c r="R434" i="1"/>
  <c r="Q434" i="1" s="1"/>
  <c r="P434" i="1" s="1"/>
  <c r="S435" i="1"/>
  <c r="T435" i="1"/>
  <c r="H495" i="3"/>
  <c r="I495" i="3" s="1"/>
  <c r="G496" i="3"/>
  <c r="L494" i="3"/>
  <c r="J494" i="3"/>
  <c r="K494" i="3" s="1"/>
  <c r="V505" i="1" s="1"/>
  <c r="F302" i="1" l="1"/>
  <c r="O302" i="1"/>
  <c r="C302" i="1"/>
  <c r="N302" i="1"/>
  <c r="E302" i="1" s="1"/>
  <c r="B302" i="1" s="1"/>
  <c r="B301" i="1"/>
  <c r="S436" i="1"/>
  <c r="T436" i="1"/>
  <c r="R435" i="1"/>
  <c r="Q435" i="1" s="1"/>
  <c r="P435" i="1" s="1"/>
  <c r="D437" i="1"/>
  <c r="I437" i="1" s="1"/>
  <c r="J437" i="1" s="1"/>
  <c r="K437" i="1"/>
  <c r="M437" i="1"/>
  <c r="A438" i="1"/>
  <c r="H496" i="3"/>
  <c r="I496" i="3" s="1"/>
  <c r="G497" i="3"/>
  <c r="L495" i="3"/>
  <c r="J495" i="3"/>
  <c r="K495" i="3" s="1"/>
  <c r="V506" i="1" s="1"/>
  <c r="L303" i="1" l="1"/>
  <c r="T437" i="1"/>
  <c r="S437" i="1"/>
  <c r="R437" i="1" s="1"/>
  <c r="Q437" i="1" s="1"/>
  <c r="P437" i="1" s="1"/>
  <c r="D438" i="1"/>
  <c r="I438" i="1" s="1"/>
  <c r="J438" i="1" s="1"/>
  <c r="A439" i="1"/>
  <c r="K438" i="1"/>
  <c r="M438" i="1"/>
  <c r="R436" i="1"/>
  <c r="Q436" i="1" s="1"/>
  <c r="P436" i="1" s="1"/>
  <c r="G498" i="3"/>
  <c r="H497" i="3"/>
  <c r="I497" i="3" s="1"/>
  <c r="J496" i="3"/>
  <c r="K496" i="3" s="1"/>
  <c r="V507" i="1" s="1"/>
  <c r="L496" i="3"/>
  <c r="N303" i="1" l="1"/>
  <c r="E303" i="1" s="1"/>
  <c r="F303" i="1"/>
  <c r="O303" i="1"/>
  <c r="C303" i="1"/>
  <c r="L304" i="1"/>
  <c r="T438" i="1"/>
  <c r="S438" i="1"/>
  <c r="D439" i="1"/>
  <c r="I439" i="1" s="1"/>
  <c r="J439" i="1" s="1"/>
  <c r="M439" i="1"/>
  <c r="A440" i="1"/>
  <c r="K439" i="1"/>
  <c r="G499" i="3"/>
  <c r="H498" i="3"/>
  <c r="I498" i="3" s="1"/>
  <c r="J497" i="3"/>
  <c r="K497" i="3" s="1"/>
  <c r="V508" i="1" s="1"/>
  <c r="L497" i="3"/>
  <c r="B303" i="1" l="1"/>
  <c r="N304" i="1"/>
  <c r="E304" i="1" s="1"/>
  <c r="O304" i="1"/>
  <c r="L305" i="1" s="1"/>
  <c r="C304" i="1"/>
  <c r="F304" i="1"/>
  <c r="D440" i="1"/>
  <c r="I440" i="1" s="1"/>
  <c r="J440" i="1" s="1"/>
  <c r="K440" i="1"/>
  <c r="M440" i="1"/>
  <c r="A441" i="1"/>
  <c r="R438" i="1"/>
  <c r="Q438" i="1" s="1"/>
  <c r="P438" i="1" s="1"/>
  <c r="S439" i="1"/>
  <c r="T439" i="1"/>
  <c r="L498" i="3"/>
  <c r="J498" i="3"/>
  <c r="K498" i="3" s="1"/>
  <c r="V509" i="1" s="1"/>
  <c r="H499" i="3"/>
  <c r="I499" i="3" s="1"/>
  <c r="G500" i="3"/>
  <c r="C305" i="1" l="1"/>
  <c r="B305" i="1" s="1"/>
  <c r="F305" i="1"/>
  <c r="N305" i="1"/>
  <c r="E305" i="1" s="1"/>
  <c r="O305" i="1"/>
  <c r="L306" i="1"/>
  <c r="F306" i="1" s="1"/>
  <c r="B304" i="1"/>
  <c r="R439" i="1"/>
  <c r="Q439" i="1" s="1"/>
  <c r="P439" i="1" s="1"/>
  <c r="D441" i="1"/>
  <c r="I441" i="1" s="1"/>
  <c r="J441" i="1" s="1"/>
  <c r="M441" i="1"/>
  <c r="K441" i="1"/>
  <c r="A442" i="1"/>
  <c r="T440" i="1"/>
  <c r="S440" i="1"/>
  <c r="R440" i="1" s="1"/>
  <c r="Q440" i="1" s="1"/>
  <c r="P440" i="1" s="1"/>
  <c r="H500" i="3"/>
  <c r="I500" i="3" s="1"/>
  <c r="G501" i="3"/>
  <c r="J499" i="3"/>
  <c r="K499" i="3" s="1"/>
  <c r="V510" i="1" s="1"/>
  <c r="L499" i="3"/>
  <c r="N306" i="1" l="1"/>
  <c r="E306" i="1" s="1"/>
  <c r="O306" i="1"/>
  <c r="C306" i="1"/>
  <c r="B306" i="1"/>
  <c r="T441" i="1"/>
  <c r="S441" i="1"/>
  <c r="D442" i="1"/>
  <c r="I442" i="1" s="1"/>
  <c r="J442" i="1" s="1"/>
  <c r="A443" i="1"/>
  <c r="M442" i="1"/>
  <c r="K442" i="1"/>
  <c r="G502" i="3"/>
  <c r="H501" i="3"/>
  <c r="I501" i="3" s="1"/>
  <c r="J500" i="3"/>
  <c r="K500" i="3" s="1"/>
  <c r="V511" i="1" s="1"/>
  <c r="L500" i="3"/>
  <c r="L307" i="1" l="1"/>
  <c r="C307" i="1" s="1"/>
  <c r="T442" i="1"/>
  <c r="S442" i="1"/>
  <c r="R442" i="1" s="1"/>
  <c r="Q442" i="1" s="1"/>
  <c r="P442" i="1" s="1"/>
  <c r="D443" i="1"/>
  <c r="I443" i="1" s="1"/>
  <c r="J443" i="1" s="1"/>
  <c r="A444" i="1"/>
  <c r="K443" i="1"/>
  <c r="M443" i="1"/>
  <c r="R441" i="1"/>
  <c r="Q441" i="1" s="1"/>
  <c r="P441" i="1" s="1"/>
  <c r="J501" i="3"/>
  <c r="K501" i="3" s="1"/>
  <c r="V512" i="1" s="1"/>
  <c r="L501" i="3"/>
  <c r="G503" i="3"/>
  <c r="H502" i="3"/>
  <c r="I502" i="3" s="1"/>
  <c r="O307" i="1" l="1"/>
  <c r="L308" i="1" s="1"/>
  <c r="F307" i="1"/>
  <c r="N307" i="1"/>
  <c r="E307" i="1" s="1"/>
  <c r="B307" i="1"/>
  <c r="D444" i="1"/>
  <c r="I444" i="1" s="1"/>
  <c r="J444" i="1" s="1"/>
  <c r="K444" i="1"/>
  <c r="M444" i="1"/>
  <c r="A445" i="1"/>
  <c r="S443" i="1"/>
  <c r="T443" i="1"/>
  <c r="H503" i="3"/>
  <c r="I503" i="3" s="1"/>
  <c r="G504" i="3"/>
  <c r="L502" i="3"/>
  <c r="J502" i="3"/>
  <c r="K502" i="3" s="1"/>
  <c r="V513" i="1" s="1"/>
  <c r="N308" i="1" l="1"/>
  <c r="E308" i="1" s="1"/>
  <c r="O308" i="1"/>
  <c r="L309" i="1" s="1"/>
  <c r="C308" i="1"/>
  <c r="B308" i="1" s="1"/>
  <c r="F308" i="1"/>
  <c r="D445" i="1"/>
  <c r="I445" i="1" s="1"/>
  <c r="J445" i="1" s="1"/>
  <c r="K445" i="1"/>
  <c r="M445" i="1"/>
  <c r="A446" i="1"/>
  <c r="S444" i="1"/>
  <c r="T444" i="1"/>
  <c r="R443" i="1"/>
  <c r="Q443" i="1" s="1"/>
  <c r="P443" i="1" s="1"/>
  <c r="H504" i="3"/>
  <c r="I504" i="3" s="1"/>
  <c r="G505" i="3"/>
  <c r="L503" i="3"/>
  <c r="J503" i="3"/>
  <c r="K503" i="3" s="1"/>
  <c r="V514" i="1" s="1"/>
  <c r="F309" i="1" l="1"/>
  <c r="C309" i="1"/>
  <c r="N309" i="1"/>
  <c r="E309" i="1" s="1"/>
  <c r="O309" i="1"/>
  <c r="R444" i="1"/>
  <c r="Q444" i="1" s="1"/>
  <c r="P444" i="1" s="1"/>
  <c r="D446" i="1"/>
  <c r="I446" i="1" s="1"/>
  <c r="J446" i="1" s="1"/>
  <c r="A447" i="1"/>
  <c r="K446" i="1"/>
  <c r="M446" i="1"/>
  <c r="S445" i="1"/>
  <c r="T445" i="1"/>
  <c r="G506" i="3"/>
  <c r="H505" i="3"/>
  <c r="I505" i="3" s="1"/>
  <c r="J504" i="3"/>
  <c r="K504" i="3" s="1"/>
  <c r="V515" i="1" s="1"/>
  <c r="L504" i="3"/>
  <c r="L310" i="1" l="1"/>
  <c r="C310" i="1" s="1"/>
  <c r="B309" i="1"/>
  <c r="R445" i="1"/>
  <c r="Q445" i="1" s="1"/>
  <c r="P445" i="1" s="1"/>
  <c r="D447" i="1"/>
  <c r="I447" i="1" s="1"/>
  <c r="J447" i="1" s="1"/>
  <c r="K447" i="1"/>
  <c r="A448" i="1"/>
  <c r="M447" i="1"/>
  <c r="T446" i="1"/>
  <c r="S446" i="1"/>
  <c r="R446" i="1" s="1"/>
  <c r="Q446" i="1" s="1"/>
  <c r="P446" i="1" s="1"/>
  <c r="J505" i="3"/>
  <c r="K505" i="3" s="1"/>
  <c r="V516" i="1" s="1"/>
  <c r="L505" i="3"/>
  <c r="G507" i="3"/>
  <c r="H506" i="3"/>
  <c r="I506" i="3" s="1"/>
  <c r="F310" i="1" l="1"/>
  <c r="N310" i="1"/>
  <c r="E310" i="1" s="1"/>
  <c r="O310" i="1"/>
  <c r="L311" i="1"/>
  <c r="N311" i="1" s="1"/>
  <c r="E311" i="1" s="1"/>
  <c r="B310" i="1"/>
  <c r="D448" i="1"/>
  <c r="I448" i="1" s="1"/>
  <c r="J448" i="1" s="1"/>
  <c r="M448" i="1"/>
  <c r="A449" i="1"/>
  <c r="K448" i="1"/>
  <c r="S447" i="1"/>
  <c r="T447" i="1"/>
  <c r="L506" i="3"/>
  <c r="J506" i="3"/>
  <c r="K506" i="3" s="1"/>
  <c r="V517" i="1" s="1"/>
  <c r="H507" i="3"/>
  <c r="I507" i="3" s="1"/>
  <c r="G508" i="3"/>
  <c r="F311" i="1" l="1"/>
  <c r="O311" i="1"/>
  <c r="C311" i="1"/>
  <c r="L312" i="1"/>
  <c r="D449" i="1"/>
  <c r="I449" i="1" s="1"/>
  <c r="J449" i="1" s="1"/>
  <c r="M449" i="1"/>
  <c r="A450" i="1"/>
  <c r="K449" i="1"/>
  <c r="T448" i="1"/>
  <c r="S448" i="1"/>
  <c r="R448" i="1" s="1"/>
  <c r="Q448" i="1" s="1"/>
  <c r="P448" i="1" s="1"/>
  <c r="R447" i="1"/>
  <c r="Q447" i="1" s="1"/>
  <c r="P447" i="1" s="1"/>
  <c r="H508" i="3"/>
  <c r="I508" i="3" s="1"/>
  <c r="G509" i="3"/>
  <c r="J507" i="3"/>
  <c r="K507" i="3" s="1"/>
  <c r="V518" i="1" s="1"/>
  <c r="L507" i="3"/>
  <c r="B311" i="1" l="1"/>
  <c r="N312" i="1"/>
  <c r="E312" i="1" s="1"/>
  <c r="O312" i="1"/>
  <c r="L313" i="1" s="1"/>
  <c r="F312" i="1"/>
  <c r="C312" i="1"/>
  <c r="D450" i="1"/>
  <c r="I450" i="1" s="1"/>
  <c r="J450" i="1" s="1"/>
  <c r="K450" i="1"/>
  <c r="A451" i="1"/>
  <c r="M450" i="1"/>
  <c r="T449" i="1"/>
  <c r="S449" i="1"/>
  <c r="R449" i="1" s="1"/>
  <c r="Q449" i="1" s="1"/>
  <c r="P449" i="1" s="1"/>
  <c r="G510" i="3"/>
  <c r="H509" i="3"/>
  <c r="I509" i="3" s="1"/>
  <c r="J508" i="3"/>
  <c r="K508" i="3" s="1"/>
  <c r="V519" i="1" s="1"/>
  <c r="L508" i="3"/>
  <c r="B312" i="1" l="1"/>
  <c r="C313" i="1"/>
  <c r="N313" i="1"/>
  <c r="E313" i="1" s="1"/>
  <c r="O313" i="1"/>
  <c r="F313" i="1"/>
  <c r="D451" i="1"/>
  <c r="I451" i="1" s="1"/>
  <c r="J451" i="1" s="1"/>
  <c r="K451" i="1"/>
  <c r="M451" i="1"/>
  <c r="A452" i="1"/>
  <c r="S450" i="1"/>
  <c r="T450" i="1"/>
  <c r="J509" i="3"/>
  <c r="K509" i="3" s="1"/>
  <c r="V520" i="1" s="1"/>
  <c r="L509" i="3"/>
  <c r="G511" i="3"/>
  <c r="H510" i="3"/>
  <c r="I510" i="3" s="1"/>
  <c r="L314" i="1" l="1"/>
  <c r="F314" i="1" s="1"/>
  <c r="B313" i="1"/>
  <c r="R450" i="1"/>
  <c r="Q450" i="1" s="1"/>
  <c r="P450" i="1" s="1"/>
  <c r="D452" i="1"/>
  <c r="I452" i="1" s="1"/>
  <c r="J452" i="1" s="1"/>
  <c r="M452" i="1"/>
  <c r="K452" i="1"/>
  <c r="A453" i="1"/>
  <c r="T451" i="1"/>
  <c r="S451" i="1"/>
  <c r="R451" i="1" s="1"/>
  <c r="Q451" i="1" s="1"/>
  <c r="P451" i="1" s="1"/>
  <c r="H511" i="3"/>
  <c r="I511" i="3" s="1"/>
  <c r="G512" i="3"/>
  <c r="L510" i="3"/>
  <c r="J510" i="3"/>
  <c r="K510" i="3" s="1"/>
  <c r="V521" i="1" s="1"/>
  <c r="O314" i="1" l="1"/>
  <c r="L315" i="1" s="1"/>
  <c r="C314" i="1"/>
  <c r="N314" i="1"/>
  <c r="E314" i="1" s="1"/>
  <c r="B314" i="1"/>
  <c r="T452" i="1"/>
  <c r="S452" i="1"/>
  <c r="R452" i="1" s="1"/>
  <c r="Q452" i="1" s="1"/>
  <c r="P452" i="1" s="1"/>
  <c r="D453" i="1"/>
  <c r="I453" i="1" s="1"/>
  <c r="J453" i="1" s="1"/>
  <c r="K453" i="1"/>
  <c r="A454" i="1"/>
  <c r="M453" i="1"/>
  <c r="H512" i="3"/>
  <c r="I512" i="3" s="1"/>
  <c r="G513" i="3"/>
  <c r="L511" i="3"/>
  <c r="J511" i="3"/>
  <c r="K511" i="3" s="1"/>
  <c r="V522" i="1" s="1"/>
  <c r="N315" i="1" l="1"/>
  <c r="E315" i="1" s="1"/>
  <c r="O315" i="1"/>
  <c r="F315" i="1"/>
  <c r="C315" i="1"/>
  <c r="S453" i="1"/>
  <c r="T453" i="1"/>
  <c r="D454" i="1"/>
  <c r="I454" i="1" s="1"/>
  <c r="J454" i="1" s="1"/>
  <c r="A455" i="1"/>
  <c r="K454" i="1"/>
  <c r="M454" i="1"/>
  <c r="G514" i="3"/>
  <c r="H513" i="3"/>
  <c r="I513" i="3" s="1"/>
  <c r="J512" i="3"/>
  <c r="K512" i="3" s="1"/>
  <c r="V523" i="1" s="1"/>
  <c r="L512" i="3"/>
  <c r="B315" i="1" l="1"/>
  <c r="L316" i="1"/>
  <c r="O316" i="1" s="1"/>
  <c r="R453" i="1"/>
  <c r="Q453" i="1" s="1"/>
  <c r="P453" i="1" s="1"/>
  <c r="S454" i="1"/>
  <c r="T454" i="1"/>
  <c r="D455" i="1"/>
  <c r="I455" i="1" s="1"/>
  <c r="J455" i="1" s="1"/>
  <c r="A456" i="1"/>
  <c r="K455" i="1"/>
  <c r="M455" i="1"/>
  <c r="J513" i="3"/>
  <c r="K513" i="3" s="1"/>
  <c r="V524" i="1" s="1"/>
  <c r="L513" i="3"/>
  <c r="G515" i="3"/>
  <c r="H514" i="3"/>
  <c r="I514" i="3" s="1"/>
  <c r="C316" i="1" l="1"/>
  <c r="N316" i="1"/>
  <c r="E316" i="1" s="1"/>
  <c r="F316" i="1"/>
  <c r="R454" i="1"/>
  <c r="Q454" i="1" s="1"/>
  <c r="P454" i="1" s="1"/>
  <c r="S455" i="1"/>
  <c r="T455" i="1"/>
  <c r="D456" i="1"/>
  <c r="I456" i="1" s="1"/>
  <c r="J456" i="1" s="1"/>
  <c r="A457" i="1"/>
  <c r="M456" i="1"/>
  <c r="K456" i="1"/>
  <c r="H515" i="3"/>
  <c r="I515" i="3" s="1"/>
  <c r="G516" i="3"/>
  <c r="L514" i="3"/>
  <c r="J514" i="3"/>
  <c r="K514" i="3" s="1"/>
  <c r="V525" i="1" s="1"/>
  <c r="B316" i="1" l="1"/>
  <c r="L317" i="1"/>
  <c r="O317" i="1" s="1"/>
  <c r="F317" i="1"/>
  <c r="T456" i="1"/>
  <c r="S456" i="1"/>
  <c r="R456" i="1" s="1"/>
  <c r="Q456" i="1" s="1"/>
  <c r="P456" i="1" s="1"/>
  <c r="R455" i="1"/>
  <c r="Q455" i="1" s="1"/>
  <c r="P455" i="1" s="1"/>
  <c r="D457" i="1"/>
  <c r="I457" i="1" s="1"/>
  <c r="J457" i="1" s="1"/>
  <c r="K457" i="1"/>
  <c r="A458" i="1"/>
  <c r="M457" i="1"/>
  <c r="H516" i="3"/>
  <c r="I516" i="3" s="1"/>
  <c r="G517" i="3"/>
  <c r="J515" i="3"/>
  <c r="K515" i="3" s="1"/>
  <c r="V526" i="1" s="1"/>
  <c r="L515" i="3"/>
  <c r="C317" i="1" l="1"/>
  <c r="N317" i="1"/>
  <c r="E317" i="1" s="1"/>
  <c r="L318" i="1"/>
  <c r="F318" i="1" s="1"/>
  <c r="T457" i="1"/>
  <c r="S457" i="1"/>
  <c r="R457" i="1" s="1"/>
  <c r="Q457" i="1" s="1"/>
  <c r="P457" i="1" s="1"/>
  <c r="D458" i="1"/>
  <c r="I458" i="1" s="1"/>
  <c r="J458" i="1" s="1"/>
  <c r="A459" i="1"/>
  <c r="M458" i="1"/>
  <c r="K458" i="1"/>
  <c r="G518" i="3"/>
  <c r="H517" i="3"/>
  <c r="I517" i="3" s="1"/>
  <c r="J516" i="3"/>
  <c r="K516" i="3" s="1"/>
  <c r="V527" i="1" s="1"/>
  <c r="L516" i="3"/>
  <c r="B317" i="1" l="1"/>
  <c r="N318" i="1"/>
  <c r="E318" i="1" s="1"/>
  <c r="C318" i="1"/>
  <c r="B318" i="1" s="1"/>
  <c r="O318" i="1"/>
  <c r="L319" i="1" s="1"/>
  <c r="C319" i="1" s="1"/>
  <c r="S458" i="1"/>
  <c r="T458" i="1"/>
  <c r="D459" i="1"/>
  <c r="I459" i="1" s="1"/>
  <c r="J459" i="1" s="1"/>
  <c r="K459" i="1"/>
  <c r="A460" i="1"/>
  <c r="M459" i="1"/>
  <c r="J517" i="3"/>
  <c r="K517" i="3" s="1"/>
  <c r="V528" i="1" s="1"/>
  <c r="L517" i="3"/>
  <c r="G519" i="3"/>
  <c r="H518" i="3"/>
  <c r="I518" i="3" s="1"/>
  <c r="F319" i="1" l="1"/>
  <c r="O319" i="1"/>
  <c r="N319" i="1"/>
  <c r="E319" i="1" s="1"/>
  <c r="R458" i="1"/>
  <c r="Q458" i="1" s="1"/>
  <c r="P458" i="1" s="1"/>
  <c r="T459" i="1"/>
  <c r="S459" i="1"/>
  <c r="D460" i="1"/>
  <c r="I460" i="1" s="1"/>
  <c r="J460" i="1" s="1"/>
  <c r="M460" i="1"/>
  <c r="K460" i="1"/>
  <c r="A461" i="1"/>
  <c r="L518" i="3"/>
  <c r="J518" i="3"/>
  <c r="K518" i="3" s="1"/>
  <c r="V529" i="1" s="1"/>
  <c r="H519" i="3"/>
  <c r="I519" i="3" s="1"/>
  <c r="G520" i="3"/>
  <c r="B319" i="1" l="1"/>
  <c r="L320" i="1"/>
  <c r="N320" i="1" s="1"/>
  <c r="E320" i="1" s="1"/>
  <c r="F320" i="1"/>
  <c r="R459" i="1"/>
  <c r="Q459" i="1" s="1"/>
  <c r="P459" i="1" s="1"/>
  <c r="D461" i="1"/>
  <c r="I461" i="1" s="1"/>
  <c r="J461" i="1" s="1"/>
  <c r="K461" i="1"/>
  <c r="M461" i="1"/>
  <c r="A462" i="1"/>
  <c r="T460" i="1"/>
  <c r="S460" i="1"/>
  <c r="R460" i="1" s="1"/>
  <c r="Q460" i="1" s="1"/>
  <c r="P460" i="1" s="1"/>
  <c r="H520" i="3"/>
  <c r="I520" i="3" s="1"/>
  <c r="G521" i="3"/>
  <c r="L519" i="3"/>
  <c r="J519" i="3"/>
  <c r="K519" i="3" s="1"/>
  <c r="V530" i="1" s="1"/>
  <c r="C320" i="1" l="1"/>
  <c r="B320" i="1" s="1"/>
  <c r="O320" i="1"/>
  <c r="L321" i="1" s="1"/>
  <c r="D462" i="1"/>
  <c r="I462" i="1" s="1"/>
  <c r="J462" i="1" s="1"/>
  <c r="K462" i="1"/>
  <c r="M462" i="1"/>
  <c r="A463" i="1"/>
  <c r="S461" i="1"/>
  <c r="R461" i="1" s="1"/>
  <c r="Q461" i="1" s="1"/>
  <c r="P461" i="1" s="1"/>
  <c r="T461" i="1"/>
  <c r="G522" i="3"/>
  <c r="H521" i="3"/>
  <c r="I521" i="3" s="1"/>
  <c r="J520" i="3"/>
  <c r="K520" i="3" s="1"/>
  <c r="V531" i="1" s="1"/>
  <c r="L520" i="3"/>
  <c r="O321" i="1" l="1"/>
  <c r="C321" i="1"/>
  <c r="N321" i="1"/>
  <c r="F321" i="1"/>
  <c r="D463" i="1"/>
  <c r="I463" i="1" s="1"/>
  <c r="J463" i="1" s="1"/>
  <c r="K463" i="1"/>
  <c r="A464" i="1"/>
  <c r="M463" i="1"/>
  <c r="S462" i="1"/>
  <c r="T462" i="1"/>
  <c r="J521" i="3"/>
  <c r="K521" i="3" s="1"/>
  <c r="V532" i="1" s="1"/>
  <c r="L521" i="3"/>
  <c r="G523" i="3"/>
  <c r="H522" i="3"/>
  <c r="I522" i="3" s="1"/>
  <c r="E321" i="1" l="1"/>
  <c r="B321" i="1" s="1"/>
  <c r="L322" i="1"/>
  <c r="R462" i="1"/>
  <c r="Q462" i="1" s="1"/>
  <c r="P462" i="1" s="1"/>
  <c r="S463" i="1"/>
  <c r="T463" i="1"/>
  <c r="D464" i="1"/>
  <c r="I464" i="1" s="1"/>
  <c r="J464" i="1" s="1"/>
  <c r="K464" i="1"/>
  <c r="A465" i="1"/>
  <c r="M464" i="1"/>
  <c r="H523" i="3"/>
  <c r="I523" i="3" s="1"/>
  <c r="G524" i="3"/>
  <c r="L522" i="3"/>
  <c r="J522" i="3"/>
  <c r="K522" i="3" s="1"/>
  <c r="V533" i="1" s="1"/>
  <c r="O322" i="1" l="1"/>
  <c r="C322" i="1"/>
  <c r="N322" i="1"/>
  <c r="E322" i="1" s="1"/>
  <c r="F322" i="1"/>
  <c r="T464" i="1"/>
  <c r="S464" i="1"/>
  <c r="R464" i="1" s="1"/>
  <c r="Q464" i="1" s="1"/>
  <c r="P464" i="1" s="1"/>
  <c r="D465" i="1"/>
  <c r="I465" i="1" s="1"/>
  <c r="J465" i="1" s="1"/>
  <c r="K465" i="1"/>
  <c r="A466" i="1"/>
  <c r="M465" i="1"/>
  <c r="R463" i="1"/>
  <c r="Q463" i="1" s="1"/>
  <c r="P463" i="1" s="1"/>
  <c r="H524" i="3"/>
  <c r="I524" i="3" s="1"/>
  <c r="G525" i="3"/>
  <c r="J523" i="3"/>
  <c r="K523" i="3" s="1"/>
  <c r="V534" i="1" s="1"/>
  <c r="L523" i="3"/>
  <c r="B322" i="1" l="1"/>
  <c r="L323" i="1"/>
  <c r="S465" i="1"/>
  <c r="T465" i="1"/>
  <c r="D466" i="1"/>
  <c r="I466" i="1" s="1"/>
  <c r="J466" i="1" s="1"/>
  <c r="K466" i="1"/>
  <c r="M466" i="1"/>
  <c r="A467" i="1"/>
  <c r="G526" i="3"/>
  <c r="H525" i="3"/>
  <c r="I525" i="3" s="1"/>
  <c r="J524" i="3"/>
  <c r="K524" i="3" s="1"/>
  <c r="V535" i="1" s="1"/>
  <c r="L524" i="3"/>
  <c r="N323" i="1" l="1"/>
  <c r="F323" i="1"/>
  <c r="O323" i="1"/>
  <c r="C323" i="1"/>
  <c r="R465" i="1"/>
  <c r="Q465" i="1" s="1"/>
  <c r="P465" i="1" s="1"/>
  <c r="D467" i="1"/>
  <c r="I467" i="1" s="1"/>
  <c r="J467" i="1" s="1"/>
  <c r="K467" i="1"/>
  <c r="M467" i="1"/>
  <c r="A468" i="1"/>
  <c r="S466" i="1"/>
  <c r="T466" i="1"/>
  <c r="J525" i="3"/>
  <c r="K525" i="3" s="1"/>
  <c r="V536" i="1" s="1"/>
  <c r="L525" i="3"/>
  <c r="G527" i="3"/>
  <c r="H526" i="3"/>
  <c r="I526" i="3" s="1"/>
  <c r="E323" i="1" l="1"/>
  <c r="B323" i="1" s="1"/>
  <c r="L324" i="1"/>
  <c r="D468" i="1"/>
  <c r="I468" i="1" s="1"/>
  <c r="J468" i="1" s="1"/>
  <c r="M468" i="1"/>
  <c r="K468" i="1"/>
  <c r="A469" i="1"/>
  <c r="S467" i="1"/>
  <c r="T467" i="1"/>
  <c r="R466" i="1"/>
  <c r="Q466" i="1" s="1"/>
  <c r="P466" i="1" s="1"/>
  <c r="L526" i="3"/>
  <c r="J526" i="3"/>
  <c r="K526" i="3" s="1"/>
  <c r="V537" i="1" s="1"/>
  <c r="H527" i="3"/>
  <c r="I527" i="3" s="1"/>
  <c r="G528" i="3"/>
  <c r="C324" i="1" l="1"/>
  <c r="O324" i="1"/>
  <c r="N324" i="1"/>
  <c r="F324" i="1"/>
  <c r="S468" i="1"/>
  <c r="T468" i="1"/>
  <c r="R467" i="1"/>
  <c r="Q467" i="1" s="1"/>
  <c r="P467" i="1" s="1"/>
  <c r="D469" i="1"/>
  <c r="I469" i="1" s="1"/>
  <c r="J469" i="1" s="1"/>
  <c r="A470" i="1"/>
  <c r="K469" i="1"/>
  <c r="M469" i="1"/>
  <c r="H528" i="3"/>
  <c r="I528" i="3" s="1"/>
  <c r="G529" i="3"/>
  <c r="L527" i="3"/>
  <c r="J527" i="3"/>
  <c r="K527" i="3" s="1"/>
  <c r="V538" i="1" s="1"/>
  <c r="E324" i="1" l="1"/>
  <c r="B324" i="1" s="1"/>
  <c r="L325" i="1"/>
  <c r="D470" i="1"/>
  <c r="I470" i="1" s="1"/>
  <c r="J470" i="1" s="1"/>
  <c r="K470" i="1"/>
  <c r="A471" i="1"/>
  <c r="M470" i="1"/>
  <c r="R468" i="1"/>
  <c r="Q468" i="1" s="1"/>
  <c r="P468" i="1" s="1"/>
  <c r="S469" i="1"/>
  <c r="T469" i="1"/>
  <c r="G530" i="3"/>
  <c r="H529" i="3"/>
  <c r="I529" i="3" s="1"/>
  <c r="J528" i="3"/>
  <c r="K528" i="3" s="1"/>
  <c r="V539" i="1" s="1"/>
  <c r="L528" i="3"/>
  <c r="C325" i="1" l="1"/>
  <c r="F325" i="1"/>
  <c r="O325" i="1"/>
  <c r="N325" i="1"/>
  <c r="T470" i="1"/>
  <c r="S470" i="1"/>
  <c r="R469" i="1"/>
  <c r="Q469" i="1" s="1"/>
  <c r="P469" i="1" s="1"/>
  <c r="D471" i="1"/>
  <c r="I471" i="1" s="1"/>
  <c r="J471" i="1" s="1"/>
  <c r="K471" i="1"/>
  <c r="M471" i="1"/>
  <c r="A472" i="1"/>
  <c r="J529" i="3"/>
  <c r="K529" i="3" s="1"/>
  <c r="V540" i="1" s="1"/>
  <c r="L529" i="3"/>
  <c r="G531" i="3"/>
  <c r="H530" i="3"/>
  <c r="I530" i="3" s="1"/>
  <c r="E325" i="1" l="1"/>
  <c r="B325" i="1" s="1"/>
  <c r="L326" i="1"/>
  <c r="D472" i="1"/>
  <c r="I472" i="1" s="1"/>
  <c r="J472" i="1" s="1"/>
  <c r="A473" i="1"/>
  <c r="K472" i="1"/>
  <c r="M472" i="1"/>
  <c r="S471" i="1"/>
  <c r="T471" i="1"/>
  <c r="R470" i="1"/>
  <c r="Q470" i="1" s="1"/>
  <c r="P470" i="1" s="1"/>
  <c r="L530" i="3"/>
  <c r="J530" i="3"/>
  <c r="K530" i="3" s="1"/>
  <c r="V541" i="1" s="1"/>
  <c r="H531" i="3"/>
  <c r="I531" i="3" s="1"/>
  <c r="G532" i="3"/>
  <c r="N326" i="1" l="1"/>
  <c r="E326" i="1" s="1"/>
  <c r="O326" i="1"/>
  <c r="F326" i="1"/>
  <c r="C326" i="1"/>
  <c r="D473" i="1"/>
  <c r="I473" i="1" s="1"/>
  <c r="J473" i="1" s="1"/>
  <c r="K473" i="1"/>
  <c r="M473" i="1"/>
  <c r="A474" i="1"/>
  <c r="R471" i="1"/>
  <c r="Q471" i="1" s="1"/>
  <c r="P471" i="1" s="1"/>
  <c r="S472" i="1"/>
  <c r="R472" i="1" s="1"/>
  <c r="Q472" i="1" s="1"/>
  <c r="P472" i="1" s="1"/>
  <c r="T472" i="1"/>
  <c r="H532" i="3"/>
  <c r="I532" i="3" s="1"/>
  <c r="G533" i="3"/>
  <c r="J531" i="3"/>
  <c r="K531" i="3" s="1"/>
  <c r="V542" i="1" s="1"/>
  <c r="L531" i="3"/>
  <c r="L327" i="1" l="1"/>
  <c r="O327" i="1" s="1"/>
  <c r="B326" i="1"/>
  <c r="D474" i="1"/>
  <c r="I474" i="1" s="1"/>
  <c r="J474" i="1" s="1"/>
  <c r="M474" i="1"/>
  <c r="A475" i="1"/>
  <c r="K474" i="1"/>
  <c r="T473" i="1"/>
  <c r="S473" i="1"/>
  <c r="R473" i="1" s="1"/>
  <c r="Q473" i="1" s="1"/>
  <c r="P473" i="1" s="1"/>
  <c r="G534" i="3"/>
  <c r="H533" i="3"/>
  <c r="I533" i="3" s="1"/>
  <c r="J532" i="3"/>
  <c r="K532" i="3" s="1"/>
  <c r="V543" i="1" s="1"/>
  <c r="L532" i="3"/>
  <c r="F327" i="1" l="1"/>
  <c r="N327" i="1"/>
  <c r="E327" i="1" s="1"/>
  <c r="C327" i="1"/>
  <c r="L328" i="1"/>
  <c r="B327" i="1"/>
  <c r="D475" i="1"/>
  <c r="I475" i="1" s="1"/>
  <c r="J475" i="1" s="1"/>
  <c r="K475" i="1"/>
  <c r="M475" i="1"/>
  <c r="A476" i="1"/>
  <c r="S474" i="1"/>
  <c r="T474" i="1"/>
  <c r="J533" i="3"/>
  <c r="K533" i="3" s="1"/>
  <c r="V544" i="1" s="1"/>
  <c r="L533" i="3"/>
  <c r="G535" i="3"/>
  <c r="H534" i="3"/>
  <c r="I534" i="3" s="1"/>
  <c r="O328" i="1" l="1"/>
  <c r="F328" i="1"/>
  <c r="N328" i="1"/>
  <c r="C328" i="1"/>
  <c r="D476" i="1"/>
  <c r="I476" i="1" s="1"/>
  <c r="J476" i="1" s="1"/>
  <c r="M476" i="1"/>
  <c r="A477" i="1"/>
  <c r="K476" i="1"/>
  <c r="S475" i="1"/>
  <c r="T475" i="1"/>
  <c r="R474" i="1"/>
  <c r="Q474" i="1" s="1"/>
  <c r="P474" i="1" s="1"/>
  <c r="L534" i="3"/>
  <c r="J534" i="3"/>
  <c r="K534" i="3" s="1"/>
  <c r="V545" i="1" s="1"/>
  <c r="H535" i="3"/>
  <c r="I535" i="3" s="1"/>
  <c r="G536" i="3"/>
  <c r="E328" i="1" l="1"/>
  <c r="B328" i="1" s="1"/>
  <c r="L329" i="1"/>
  <c r="D477" i="1"/>
  <c r="I477" i="1" s="1"/>
  <c r="J477" i="1" s="1"/>
  <c r="K477" i="1"/>
  <c r="A478" i="1"/>
  <c r="M477" i="1"/>
  <c r="R475" i="1"/>
  <c r="Q475" i="1" s="1"/>
  <c r="P475" i="1" s="1"/>
  <c r="S476" i="1"/>
  <c r="T476" i="1"/>
  <c r="J535" i="3"/>
  <c r="K535" i="3" s="1"/>
  <c r="V546" i="1" s="1"/>
  <c r="L535" i="3"/>
  <c r="H536" i="3"/>
  <c r="I536" i="3" s="1"/>
  <c r="G537" i="3"/>
  <c r="F329" i="1" l="1"/>
  <c r="N329" i="1"/>
  <c r="O329" i="1"/>
  <c r="C329" i="1"/>
  <c r="R476" i="1"/>
  <c r="Q476" i="1" s="1"/>
  <c r="P476" i="1" s="1"/>
  <c r="T477" i="1"/>
  <c r="S477" i="1"/>
  <c r="R477" i="1" s="1"/>
  <c r="Q477" i="1" s="1"/>
  <c r="P477" i="1" s="1"/>
  <c r="D478" i="1"/>
  <c r="I478" i="1" s="1"/>
  <c r="J478" i="1" s="1"/>
  <c r="A479" i="1"/>
  <c r="M478" i="1"/>
  <c r="K478" i="1"/>
  <c r="J536" i="3"/>
  <c r="K536" i="3" s="1"/>
  <c r="V547" i="1" s="1"/>
  <c r="L536" i="3"/>
  <c r="H537" i="3"/>
  <c r="I537" i="3" s="1"/>
  <c r="G538" i="3"/>
  <c r="E329" i="1" l="1"/>
  <c r="B329" i="1" s="1"/>
  <c r="L330" i="1"/>
  <c r="D479" i="1"/>
  <c r="I479" i="1" s="1"/>
  <c r="J479" i="1" s="1"/>
  <c r="K479" i="1"/>
  <c r="M479" i="1"/>
  <c r="A480" i="1"/>
  <c r="T478" i="1"/>
  <c r="S478" i="1"/>
  <c r="R478" i="1" s="1"/>
  <c r="Q478" i="1" s="1"/>
  <c r="P478" i="1" s="1"/>
  <c r="J537" i="3"/>
  <c r="K537" i="3" s="1"/>
  <c r="V548" i="1" s="1"/>
  <c r="L537" i="3"/>
  <c r="G539" i="3"/>
  <c r="H538" i="3"/>
  <c r="I538" i="3" s="1"/>
  <c r="O330" i="1" l="1"/>
  <c r="N330" i="1"/>
  <c r="F330" i="1"/>
  <c r="C330" i="1"/>
  <c r="S479" i="1"/>
  <c r="T479" i="1"/>
  <c r="D480" i="1"/>
  <c r="I480" i="1" s="1"/>
  <c r="J480" i="1" s="1"/>
  <c r="K480" i="1"/>
  <c r="M480" i="1"/>
  <c r="A481" i="1"/>
  <c r="H539" i="3"/>
  <c r="I539" i="3" s="1"/>
  <c r="G540" i="3"/>
  <c r="L538" i="3"/>
  <c r="J538" i="3"/>
  <c r="K538" i="3" s="1"/>
  <c r="V549" i="1" s="1"/>
  <c r="E330" i="1" l="1"/>
  <c r="B330" i="1" s="1"/>
  <c r="L331" i="1"/>
  <c r="S480" i="1"/>
  <c r="T480" i="1"/>
  <c r="D481" i="1"/>
  <c r="I481" i="1" s="1"/>
  <c r="J481" i="1" s="1"/>
  <c r="K481" i="1"/>
  <c r="M481" i="1"/>
  <c r="A482" i="1"/>
  <c r="R479" i="1"/>
  <c r="Q479" i="1" s="1"/>
  <c r="P479" i="1" s="1"/>
  <c r="H540" i="3"/>
  <c r="I540" i="3" s="1"/>
  <c r="G541" i="3"/>
  <c r="J539" i="3"/>
  <c r="K539" i="3" s="1"/>
  <c r="V550" i="1" s="1"/>
  <c r="L539" i="3"/>
  <c r="C331" i="1" l="1"/>
  <c r="O331" i="1"/>
  <c r="F331" i="1"/>
  <c r="N331" i="1"/>
  <c r="E331" i="1" s="1"/>
  <c r="D482" i="1"/>
  <c r="I482" i="1" s="1"/>
  <c r="J482" i="1" s="1"/>
  <c r="M482" i="1"/>
  <c r="A483" i="1"/>
  <c r="K482" i="1"/>
  <c r="T481" i="1"/>
  <c r="S481" i="1"/>
  <c r="R481" i="1" s="1"/>
  <c r="Q481" i="1" s="1"/>
  <c r="P481" i="1" s="1"/>
  <c r="R480" i="1"/>
  <c r="Q480" i="1" s="1"/>
  <c r="P480" i="1" s="1"/>
  <c r="G542" i="3"/>
  <c r="H541" i="3"/>
  <c r="I541" i="3" s="1"/>
  <c r="J540" i="3"/>
  <c r="K540" i="3" s="1"/>
  <c r="V551" i="1" s="1"/>
  <c r="L540" i="3"/>
  <c r="L332" i="1" l="1"/>
  <c r="B331" i="1"/>
  <c r="D483" i="1"/>
  <c r="I483" i="1" s="1"/>
  <c r="J483" i="1" s="1"/>
  <c r="K483" i="1"/>
  <c r="M483" i="1"/>
  <c r="A484" i="1"/>
  <c r="T482" i="1"/>
  <c r="S482" i="1"/>
  <c r="R482" i="1" s="1"/>
  <c r="Q482" i="1" s="1"/>
  <c r="P482" i="1" s="1"/>
  <c r="J541" i="3"/>
  <c r="K541" i="3" s="1"/>
  <c r="V552" i="1" s="1"/>
  <c r="L541" i="3"/>
  <c r="H542" i="3"/>
  <c r="I542" i="3" s="1"/>
  <c r="G543" i="3"/>
  <c r="F332" i="1" l="1"/>
  <c r="O332" i="1"/>
  <c r="C332" i="1"/>
  <c r="N332" i="1"/>
  <c r="E332" i="1" s="1"/>
  <c r="D484" i="1"/>
  <c r="I484" i="1" s="1"/>
  <c r="J484" i="1" s="1"/>
  <c r="M484" i="1"/>
  <c r="K484" i="1"/>
  <c r="A485" i="1"/>
  <c r="S483" i="1"/>
  <c r="T483" i="1"/>
  <c r="L542" i="3"/>
  <c r="J542" i="3"/>
  <c r="K542" i="3" s="1"/>
  <c r="V553" i="1" s="1"/>
  <c r="H543" i="3"/>
  <c r="I543" i="3" s="1"/>
  <c r="G544" i="3"/>
  <c r="B332" i="1" l="1"/>
  <c r="L333" i="1"/>
  <c r="S484" i="1"/>
  <c r="T484" i="1"/>
  <c r="R483" i="1"/>
  <c r="Q483" i="1" s="1"/>
  <c r="P483" i="1" s="1"/>
  <c r="D485" i="1"/>
  <c r="I485" i="1" s="1"/>
  <c r="J485" i="1" s="1"/>
  <c r="M485" i="1"/>
  <c r="A486" i="1"/>
  <c r="K485" i="1"/>
  <c r="H544" i="3"/>
  <c r="I544" i="3" s="1"/>
  <c r="G545" i="3"/>
  <c r="L543" i="3"/>
  <c r="J543" i="3"/>
  <c r="K543" i="3" s="1"/>
  <c r="V554" i="1" s="1"/>
  <c r="C333" i="1" l="1"/>
  <c r="F333" i="1"/>
  <c r="N333" i="1"/>
  <c r="E333" i="1" s="1"/>
  <c r="O333" i="1"/>
  <c r="D486" i="1"/>
  <c r="I486" i="1" s="1"/>
  <c r="J486" i="1" s="1"/>
  <c r="A487" i="1"/>
  <c r="K486" i="1"/>
  <c r="M486" i="1"/>
  <c r="S485" i="1"/>
  <c r="T485" i="1"/>
  <c r="R484" i="1"/>
  <c r="Q484" i="1" s="1"/>
  <c r="P484" i="1" s="1"/>
  <c r="G546" i="3"/>
  <c r="H545" i="3"/>
  <c r="I545" i="3" s="1"/>
  <c r="J544" i="3"/>
  <c r="K544" i="3" s="1"/>
  <c r="V555" i="1" s="1"/>
  <c r="L544" i="3"/>
  <c r="B333" i="1" l="1"/>
  <c r="L334" i="1"/>
  <c r="D487" i="1"/>
  <c r="I487" i="1" s="1"/>
  <c r="J487" i="1" s="1"/>
  <c r="K487" i="1"/>
  <c r="M487" i="1"/>
  <c r="A488" i="1"/>
  <c r="R485" i="1"/>
  <c r="Q485" i="1" s="1"/>
  <c r="P485" i="1" s="1"/>
  <c r="T486" i="1"/>
  <c r="S486" i="1"/>
  <c r="R486" i="1" s="1"/>
  <c r="Q486" i="1" s="1"/>
  <c r="P486" i="1" s="1"/>
  <c r="J545" i="3"/>
  <c r="K545" i="3" s="1"/>
  <c r="V556" i="1" s="1"/>
  <c r="L545" i="3"/>
  <c r="H546" i="3"/>
  <c r="I546" i="3" s="1"/>
  <c r="G547" i="3"/>
  <c r="N334" i="1" l="1"/>
  <c r="E334" i="1" s="1"/>
  <c r="F334" i="1"/>
  <c r="C334" i="1"/>
  <c r="O334" i="1"/>
  <c r="D488" i="1"/>
  <c r="I488" i="1" s="1"/>
  <c r="J488" i="1" s="1"/>
  <c r="K488" i="1"/>
  <c r="M488" i="1"/>
  <c r="A489" i="1"/>
  <c r="S487" i="1"/>
  <c r="T487" i="1"/>
  <c r="H547" i="3"/>
  <c r="I547" i="3" s="1"/>
  <c r="G548" i="3"/>
  <c r="L546" i="3"/>
  <c r="J546" i="3"/>
  <c r="K546" i="3" s="1"/>
  <c r="V557" i="1" s="1"/>
  <c r="L335" i="1" l="1"/>
  <c r="F335" i="1" s="1"/>
  <c r="B334" i="1"/>
  <c r="S488" i="1"/>
  <c r="T488" i="1"/>
  <c r="R487" i="1"/>
  <c r="Q487" i="1" s="1"/>
  <c r="P487" i="1" s="1"/>
  <c r="D489" i="1"/>
  <c r="I489" i="1" s="1"/>
  <c r="J489" i="1" s="1"/>
  <c r="K489" i="1"/>
  <c r="A490" i="1"/>
  <c r="M489" i="1"/>
  <c r="H548" i="3"/>
  <c r="I548" i="3" s="1"/>
  <c r="G549" i="3"/>
  <c r="J547" i="3"/>
  <c r="K547" i="3" s="1"/>
  <c r="V558" i="1" s="1"/>
  <c r="L547" i="3"/>
  <c r="C335" i="1" l="1"/>
  <c r="O335" i="1"/>
  <c r="N335" i="1"/>
  <c r="E335" i="1" s="1"/>
  <c r="L336" i="1"/>
  <c r="O336" i="1" s="1"/>
  <c r="T489" i="1"/>
  <c r="S489" i="1"/>
  <c r="R489" i="1" s="1"/>
  <c r="Q489" i="1" s="1"/>
  <c r="P489" i="1" s="1"/>
  <c r="D490" i="1"/>
  <c r="I490" i="1" s="1"/>
  <c r="J490" i="1" s="1"/>
  <c r="M490" i="1"/>
  <c r="A491" i="1"/>
  <c r="K490" i="1"/>
  <c r="R488" i="1"/>
  <c r="Q488" i="1" s="1"/>
  <c r="P488" i="1" s="1"/>
  <c r="H549" i="3"/>
  <c r="I549" i="3" s="1"/>
  <c r="G550" i="3"/>
  <c r="J548" i="3"/>
  <c r="K548" i="3" s="1"/>
  <c r="V559" i="1" s="1"/>
  <c r="L548" i="3"/>
  <c r="B335" i="1" l="1"/>
  <c r="F336" i="1"/>
  <c r="C336" i="1"/>
  <c r="N336" i="1"/>
  <c r="E336" i="1" s="1"/>
  <c r="D491" i="1"/>
  <c r="I491" i="1" s="1"/>
  <c r="J491" i="1" s="1"/>
  <c r="A492" i="1"/>
  <c r="K491" i="1"/>
  <c r="M491" i="1"/>
  <c r="S490" i="1"/>
  <c r="T490" i="1"/>
  <c r="G551" i="3"/>
  <c r="H550" i="3"/>
  <c r="I550" i="3" s="1"/>
  <c r="J549" i="3"/>
  <c r="K549" i="3" s="1"/>
  <c r="V560" i="1" s="1"/>
  <c r="L549" i="3"/>
  <c r="B336" i="1" l="1"/>
  <c r="L337" i="1"/>
  <c r="O337" i="1" s="1"/>
  <c r="N337" i="1"/>
  <c r="E337" i="1" s="1"/>
  <c r="S491" i="1"/>
  <c r="T491" i="1"/>
  <c r="D492" i="1"/>
  <c r="I492" i="1" s="1"/>
  <c r="J492" i="1" s="1"/>
  <c r="M492" i="1"/>
  <c r="K492" i="1"/>
  <c r="A493" i="1"/>
  <c r="R490" i="1"/>
  <c r="Q490" i="1" s="1"/>
  <c r="P490" i="1" s="1"/>
  <c r="L550" i="3"/>
  <c r="J550" i="3"/>
  <c r="K550" i="3" s="1"/>
  <c r="V561" i="1" s="1"/>
  <c r="H551" i="3"/>
  <c r="I551" i="3" s="1"/>
  <c r="G552" i="3"/>
  <c r="C337" i="1" l="1"/>
  <c r="F337" i="1"/>
  <c r="L338" i="1"/>
  <c r="N338" i="1" s="1"/>
  <c r="E338" i="1" s="1"/>
  <c r="D493" i="1"/>
  <c r="I493" i="1" s="1"/>
  <c r="J493" i="1" s="1"/>
  <c r="A494" i="1"/>
  <c r="K493" i="1"/>
  <c r="M493" i="1"/>
  <c r="S492" i="1"/>
  <c r="T492" i="1"/>
  <c r="R491" i="1"/>
  <c r="Q491" i="1" s="1"/>
  <c r="P491" i="1" s="1"/>
  <c r="J551" i="3"/>
  <c r="K551" i="3" s="1"/>
  <c r="V562" i="1" s="1"/>
  <c r="L551" i="3"/>
  <c r="H552" i="3"/>
  <c r="I552" i="3" s="1"/>
  <c r="G553" i="3"/>
  <c r="B337" i="1" l="1"/>
  <c r="C338" i="1"/>
  <c r="O338" i="1"/>
  <c r="L339" i="1" s="1"/>
  <c r="F338" i="1"/>
  <c r="T493" i="1"/>
  <c r="S493" i="1"/>
  <c r="R493" i="1" s="1"/>
  <c r="Q493" i="1" s="1"/>
  <c r="P493" i="1" s="1"/>
  <c r="R492" i="1"/>
  <c r="Q492" i="1" s="1"/>
  <c r="P492" i="1" s="1"/>
  <c r="D494" i="1"/>
  <c r="I494" i="1" s="1"/>
  <c r="J494" i="1" s="1"/>
  <c r="A495" i="1"/>
  <c r="K494" i="1"/>
  <c r="M494" i="1"/>
  <c r="H553" i="3"/>
  <c r="I553" i="3" s="1"/>
  <c r="G554" i="3"/>
  <c r="J552" i="3"/>
  <c r="K552" i="3" s="1"/>
  <c r="V563" i="1" s="1"/>
  <c r="L552" i="3"/>
  <c r="B338" i="1" l="1"/>
  <c r="N339" i="1"/>
  <c r="E339" i="1" s="1"/>
  <c r="F339" i="1"/>
  <c r="O339" i="1"/>
  <c r="L340" i="1" s="1"/>
  <c r="C339" i="1"/>
  <c r="S494" i="1"/>
  <c r="T494" i="1"/>
  <c r="D495" i="1"/>
  <c r="I495" i="1" s="1"/>
  <c r="J495" i="1" s="1"/>
  <c r="K495" i="1"/>
  <c r="M495" i="1"/>
  <c r="A496" i="1"/>
  <c r="G555" i="3"/>
  <c r="H554" i="3"/>
  <c r="I554" i="3" s="1"/>
  <c r="J553" i="3"/>
  <c r="K553" i="3" s="1"/>
  <c r="V564" i="1" s="1"/>
  <c r="L553" i="3"/>
  <c r="B339" i="1" l="1"/>
  <c r="C340" i="1"/>
  <c r="O340" i="1"/>
  <c r="N340" i="1"/>
  <c r="E340" i="1" s="1"/>
  <c r="F340" i="1"/>
  <c r="D496" i="1"/>
  <c r="I496" i="1" s="1"/>
  <c r="J496" i="1" s="1"/>
  <c r="K496" i="1"/>
  <c r="M496" i="1"/>
  <c r="A497" i="1"/>
  <c r="S495" i="1"/>
  <c r="T495" i="1"/>
  <c r="R494" i="1"/>
  <c r="Q494" i="1" s="1"/>
  <c r="P494" i="1" s="1"/>
  <c r="L554" i="3"/>
  <c r="J554" i="3"/>
  <c r="K554" i="3" s="1"/>
  <c r="V565" i="1" s="1"/>
  <c r="H555" i="3"/>
  <c r="I555" i="3" s="1"/>
  <c r="G556" i="3"/>
  <c r="B340" i="1" l="1"/>
  <c r="L341" i="1"/>
  <c r="S496" i="1"/>
  <c r="T496" i="1"/>
  <c r="D497" i="1"/>
  <c r="I497" i="1" s="1"/>
  <c r="J497" i="1" s="1"/>
  <c r="A498" i="1"/>
  <c r="K497" i="1"/>
  <c r="M497" i="1"/>
  <c r="R495" i="1"/>
  <c r="Q495" i="1" s="1"/>
  <c r="P495" i="1" s="1"/>
  <c r="J555" i="3"/>
  <c r="K555" i="3" s="1"/>
  <c r="V566" i="1" s="1"/>
  <c r="L555" i="3"/>
  <c r="H556" i="3"/>
  <c r="I556" i="3" s="1"/>
  <c r="G557" i="3"/>
  <c r="N341" i="1" l="1"/>
  <c r="E341" i="1" s="1"/>
  <c r="C341" i="1"/>
  <c r="F341" i="1"/>
  <c r="O341" i="1"/>
  <c r="T497" i="1"/>
  <c r="S497" i="1"/>
  <c r="R497" i="1" s="1"/>
  <c r="Q497" i="1" s="1"/>
  <c r="P497" i="1" s="1"/>
  <c r="D498" i="1"/>
  <c r="I498" i="1" s="1"/>
  <c r="J498" i="1" s="1"/>
  <c r="M498" i="1"/>
  <c r="A499" i="1"/>
  <c r="K498" i="1"/>
  <c r="R496" i="1"/>
  <c r="Q496" i="1" s="1"/>
  <c r="P496" i="1" s="1"/>
  <c r="G558" i="3"/>
  <c r="H557" i="3"/>
  <c r="I557" i="3" s="1"/>
  <c r="J556" i="3"/>
  <c r="K556" i="3" s="1"/>
  <c r="V567" i="1" s="1"/>
  <c r="L556" i="3"/>
  <c r="L342" i="1" l="1"/>
  <c r="C342" i="1" s="1"/>
  <c r="B341" i="1"/>
  <c r="D499" i="1"/>
  <c r="I499" i="1" s="1"/>
  <c r="J499" i="1" s="1"/>
  <c r="K499" i="1"/>
  <c r="M499" i="1"/>
  <c r="A500" i="1"/>
  <c r="S498" i="1"/>
  <c r="T498" i="1"/>
  <c r="J557" i="3"/>
  <c r="K557" i="3" s="1"/>
  <c r="V568" i="1" s="1"/>
  <c r="L557" i="3"/>
  <c r="H558" i="3"/>
  <c r="I558" i="3" s="1"/>
  <c r="G559" i="3"/>
  <c r="F342" i="1" l="1"/>
  <c r="N342" i="1"/>
  <c r="E342" i="1" s="1"/>
  <c r="O342" i="1"/>
  <c r="L343" i="1"/>
  <c r="F343" i="1" s="1"/>
  <c r="B342" i="1"/>
  <c r="R498" i="1"/>
  <c r="Q498" i="1" s="1"/>
  <c r="P498" i="1" s="1"/>
  <c r="D500" i="1"/>
  <c r="I500" i="1" s="1"/>
  <c r="J500" i="1" s="1"/>
  <c r="A501" i="1"/>
  <c r="K500" i="1"/>
  <c r="M500" i="1"/>
  <c r="S499" i="1"/>
  <c r="T499" i="1"/>
  <c r="H559" i="3"/>
  <c r="I559" i="3" s="1"/>
  <c r="G560" i="3"/>
  <c r="L558" i="3"/>
  <c r="J558" i="3"/>
  <c r="K558" i="3" s="1"/>
  <c r="V569" i="1" s="1"/>
  <c r="N343" i="1" l="1"/>
  <c r="E343" i="1" s="1"/>
  <c r="B343" i="1" s="1"/>
  <c r="C343" i="1"/>
  <c r="O343" i="1"/>
  <c r="D501" i="1"/>
  <c r="I501" i="1" s="1"/>
  <c r="J501" i="1" s="1"/>
  <c r="A502" i="1"/>
  <c r="K501" i="1"/>
  <c r="M501" i="1"/>
  <c r="R499" i="1"/>
  <c r="Q499" i="1" s="1"/>
  <c r="P499" i="1" s="1"/>
  <c r="S500" i="1"/>
  <c r="T500" i="1"/>
  <c r="H560" i="3"/>
  <c r="I560" i="3" s="1"/>
  <c r="G561" i="3"/>
  <c r="L559" i="3"/>
  <c r="J559" i="3"/>
  <c r="K559" i="3" s="1"/>
  <c r="V570" i="1" s="1"/>
  <c r="L344" i="1" l="1"/>
  <c r="O344" i="1" s="1"/>
  <c r="D502" i="1"/>
  <c r="I502" i="1" s="1"/>
  <c r="J502" i="1" s="1"/>
  <c r="A503" i="1"/>
  <c r="M502" i="1"/>
  <c r="K502" i="1"/>
  <c r="R500" i="1"/>
  <c r="Q500" i="1" s="1"/>
  <c r="P500" i="1" s="1"/>
  <c r="S501" i="1"/>
  <c r="T501" i="1"/>
  <c r="J560" i="3"/>
  <c r="K560" i="3" s="1"/>
  <c r="V571" i="1" s="1"/>
  <c r="L560" i="3"/>
  <c r="G562" i="3"/>
  <c r="H561" i="3"/>
  <c r="I561" i="3" s="1"/>
  <c r="C344" i="1" l="1"/>
  <c r="B344" i="1" s="1"/>
  <c r="F344" i="1"/>
  <c r="N344" i="1"/>
  <c r="E344" i="1" s="1"/>
  <c r="L345" i="1"/>
  <c r="F345" i="1" s="1"/>
  <c r="T502" i="1"/>
  <c r="S502" i="1"/>
  <c r="R501" i="1"/>
  <c r="Q501" i="1" s="1"/>
  <c r="P501" i="1" s="1"/>
  <c r="D503" i="1"/>
  <c r="I503" i="1" s="1"/>
  <c r="J503" i="1" s="1"/>
  <c r="K503" i="1"/>
  <c r="A504" i="1"/>
  <c r="M503" i="1"/>
  <c r="J561" i="3"/>
  <c r="K561" i="3" s="1"/>
  <c r="V572" i="1" s="1"/>
  <c r="L561" i="3"/>
  <c r="H562" i="3"/>
  <c r="I562" i="3" s="1"/>
  <c r="G563" i="3"/>
  <c r="O345" i="1" l="1"/>
  <c r="C345" i="1"/>
  <c r="N345" i="1"/>
  <c r="E345" i="1" s="1"/>
  <c r="B345" i="1" s="1"/>
  <c r="R502" i="1"/>
  <c r="Q502" i="1" s="1"/>
  <c r="P502" i="1" s="1"/>
  <c r="T503" i="1"/>
  <c r="S503" i="1"/>
  <c r="R503" i="1" s="1"/>
  <c r="Q503" i="1" s="1"/>
  <c r="P503" i="1" s="1"/>
  <c r="D504" i="1"/>
  <c r="I504" i="1" s="1"/>
  <c r="J504" i="1" s="1"/>
  <c r="K504" i="1"/>
  <c r="A505" i="1"/>
  <c r="M504" i="1"/>
  <c r="L562" i="3"/>
  <c r="J562" i="3"/>
  <c r="K562" i="3" s="1"/>
  <c r="V573" i="1" s="1"/>
  <c r="H563" i="3"/>
  <c r="I563" i="3" s="1"/>
  <c r="G564" i="3"/>
  <c r="L346" i="1" l="1"/>
  <c r="C346" i="1" s="1"/>
  <c r="S504" i="1"/>
  <c r="T504" i="1"/>
  <c r="D505" i="1"/>
  <c r="I505" i="1" s="1"/>
  <c r="J505" i="1" s="1"/>
  <c r="M505" i="1"/>
  <c r="K505" i="1"/>
  <c r="A506" i="1"/>
  <c r="J563" i="3"/>
  <c r="K563" i="3" s="1"/>
  <c r="V574" i="1" s="1"/>
  <c r="L563" i="3"/>
  <c r="H564" i="3"/>
  <c r="I564" i="3" s="1"/>
  <c r="G565" i="3"/>
  <c r="N346" i="1" l="1"/>
  <c r="E346" i="1" s="1"/>
  <c r="B346" i="1" s="1"/>
  <c r="F346" i="1"/>
  <c r="O346" i="1"/>
  <c r="R504" i="1"/>
  <c r="Q504" i="1" s="1"/>
  <c r="P504" i="1" s="1"/>
  <c r="D506" i="1"/>
  <c r="I506" i="1" s="1"/>
  <c r="J506" i="1" s="1"/>
  <c r="A507" i="1"/>
  <c r="M506" i="1"/>
  <c r="K506" i="1"/>
  <c r="S505" i="1"/>
  <c r="T505" i="1"/>
  <c r="H565" i="3"/>
  <c r="I565" i="3" s="1"/>
  <c r="G566" i="3"/>
  <c r="J564" i="3"/>
  <c r="K564" i="3" s="1"/>
  <c r="V575" i="1" s="1"/>
  <c r="L564" i="3"/>
  <c r="L347" i="1" l="1"/>
  <c r="N347" i="1" s="1"/>
  <c r="E347" i="1" s="1"/>
  <c r="C347" i="1"/>
  <c r="R505" i="1"/>
  <c r="Q505" i="1" s="1"/>
  <c r="P505" i="1" s="1"/>
  <c r="T506" i="1"/>
  <c r="S506" i="1"/>
  <c r="D507" i="1"/>
  <c r="I507" i="1" s="1"/>
  <c r="J507" i="1" s="1"/>
  <c r="M507" i="1"/>
  <c r="A508" i="1"/>
  <c r="K507" i="1"/>
  <c r="G567" i="3"/>
  <c r="H566" i="3"/>
  <c r="I566" i="3" s="1"/>
  <c r="J565" i="3"/>
  <c r="K565" i="3" s="1"/>
  <c r="V576" i="1" s="1"/>
  <c r="L565" i="3"/>
  <c r="O347" i="1" l="1"/>
  <c r="L348" i="1" s="1"/>
  <c r="F347" i="1"/>
  <c r="B347" i="1"/>
  <c r="D508" i="1"/>
  <c r="I508" i="1" s="1"/>
  <c r="J508" i="1" s="1"/>
  <c r="A509" i="1"/>
  <c r="M508" i="1"/>
  <c r="K508" i="1"/>
  <c r="T507" i="1"/>
  <c r="S507" i="1"/>
  <c r="R506" i="1"/>
  <c r="Q506" i="1" s="1"/>
  <c r="P506" i="1" s="1"/>
  <c r="L566" i="3"/>
  <c r="J566" i="3"/>
  <c r="K566" i="3" s="1"/>
  <c r="V577" i="1" s="1"/>
  <c r="G568" i="3"/>
  <c r="H567" i="3"/>
  <c r="I567" i="3" s="1"/>
  <c r="C348" i="1" l="1"/>
  <c r="O348" i="1"/>
  <c r="N348" i="1"/>
  <c r="E348" i="1" s="1"/>
  <c r="F348" i="1"/>
  <c r="B348" i="1"/>
  <c r="R507" i="1"/>
  <c r="Q507" i="1" s="1"/>
  <c r="P507" i="1" s="1"/>
  <c r="D509" i="1"/>
  <c r="I509" i="1" s="1"/>
  <c r="J509" i="1" s="1"/>
  <c r="A510" i="1"/>
  <c r="K509" i="1"/>
  <c r="M509" i="1"/>
  <c r="S508" i="1"/>
  <c r="T508" i="1"/>
  <c r="J567" i="3"/>
  <c r="K567" i="3" s="1"/>
  <c r="V578" i="1" s="1"/>
  <c r="L567" i="3"/>
  <c r="H568" i="3"/>
  <c r="I568" i="3" s="1"/>
  <c r="G569" i="3"/>
  <c r="L349" i="1" l="1"/>
  <c r="O349" i="1" s="1"/>
  <c r="S509" i="1"/>
  <c r="T509" i="1"/>
  <c r="R508" i="1"/>
  <c r="Q508" i="1" s="1"/>
  <c r="P508" i="1" s="1"/>
  <c r="D510" i="1"/>
  <c r="I510" i="1" s="1"/>
  <c r="J510" i="1" s="1"/>
  <c r="K510" i="1"/>
  <c r="A511" i="1"/>
  <c r="M510" i="1"/>
  <c r="J568" i="3"/>
  <c r="K568" i="3" s="1"/>
  <c r="V579" i="1" s="1"/>
  <c r="L568" i="3"/>
  <c r="G570" i="3"/>
  <c r="H569" i="3"/>
  <c r="I569" i="3" s="1"/>
  <c r="N349" i="1" l="1"/>
  <c r="E349" i="1" s="1"/>
  <c r="B349" i="1" s="1"/>
  <c r="F349" i="1"/>
  <c r="C349" i="1"/>
  <c r="L350" i="1"/>
  <c r="S510" i="1"/>
  <c r="T510" i="1"/>
  <c r="D511" i="1"/>
  <c r="I511" i="1" s="1"/>
  <c r="J511" i="1" s="1"/>
  <c r="M511" i="1"/>
  <c r="A512" i="1"/>
  <c r="K511" i="1"/>
  <c r="R509" i="1"/>
  <c r="Q509" i="1" s="1"/>
  <c r="P509" i="1" s="1"/>
  <c r="J569" i="3"/>
  <c r="K569" i="3" s="1"/>
  <c r="V580" i="1" s="1"/>
  <c r="L569" i="3"/>
  <c r="H570" i="3"/>
  <c r="I570" i="3" s="1"/>
  <c r="G571" i="3"/>
  <c r="N350" i="1" l="1"/>
  <c r="E350" i="1" s="1"/>
  <c r="F350" i="1"/>
  <c r="O350" i="1"/>
  <c r="C350" i="1"/>
  <c r="D512" i="1"/>
  <c r="I512" i="1" s="1"/>
  <c r="J512" i="1" s="1"/>
  <c r="K512" i="1"/>
  <c r="A513" i="1"/>
  <c r="M512" i="1"/>
  <c r="S511" i="1"/>
  <c r="T511" i="1"/>
  <c r="R510" i="1"/>
  <c r="Q510" i="1" s="1"/>
  <c r="P510" i="1" s="1"/>
  <c r="L570" i="3"/>
  <c r="J570" i="3"/>
  <c r="K570" i="3" s="1"/>
  <c r="V581" i="1" s="1"/>
  <c r="H571" i="3"/>
  <c r="I571" i="3" s="1"/>
  <c r="G572" i="3"/>
  <c r="L351" i="1" l="1"/>
  <c r="F351" i="1" s="1"/>
  <c r="B350" i="1"/>
  <c r="R511" i="1"/>
  <c r="Q511" i="1" s="1"/>
  <c r="P511" i="1" s="1"/>
  <c r="D513" i="1"/>
  <c r="I513" i="1" s="1"/>
  <c r="J513" i="1" s="1"/>
  <c r="K513" i="1"/>
  <c r="A514" i="1"/>
  <c r="M513" i="1"/>
  <c r="S512" i="1"/>
  <c r="T512" i="1"/>
  <c r="H572" i="3"/>
  <c r="I572" i="3" s="1"/>
  <c r="G573" i="3"/>
  <c r="J571" i="3"/>
  <c r="K571" i="3" s="1"/>
  <c r="V582" i="1" s="1"/>
  <c r="L571" i="3"/>
  <c r="N351" i="1" l="1"/>
  <c r="E351" i="1" s="1"/>
  <c r="B351" i="1" s="1"/>
  <c r="O351" i="1"/>
  <c r="C351" i="1"/>
  <c r="S513" i="1"/>
  <c r="T513" i="1"/>
  <c r="D514" i="1"/>
  <c r="I514" i="1" s="1"/>
  <c r="J514" i="1" s="1"/>
  <c r="K514" i="1"/>
  <c r="A515" i="1"/>
  <c r="M514" i="1"/>
  <c r="R512" i="1"/>
  <c r="Q512" i="1" s="1"/>
  <c r="P512" i="1" s="1"/>
  <c r="G574" i="3"/>
  <c r="H573" i="3"/>
  <c r="I573" i="3" s="1"/>
  <c r="L572" i="3"/>
  <c r="J572" i="3"/>
  <c r="K572" i="3" s="1"/>
  <c r="V583" i="1" s="1"/>
  <c r="L352" i="1" l="1"/>
  <c r="O352" i="1" s="1"/>
  <c r="D515" i="1"/>
  <c r="I515" i="1" s="1"/>
  <c r="J515" i="1" s="1"/>
  <c r="K515" i="1"/>
  <c r="A516" i="1"/>
  <c r="M515" i="1"/>
  <c r="S514" i="1"/>
  <c r="T514" i="1"/>
  <c r="R513" i="1"/>
  <c r="Q513" i="1" s="1"/>
  <c r="P513" i="1" s="1"/>
  <c r="J573" i="3"/>
  <c r="K573" i="3" s="1"/>
  <c r="V584" i="1" s="1"/>
  <c r="L573" i="3"/>
  <c r="H574" i="3"/>
  <c r="I574" i="3" s="1"/>
  <c r="G575" i="3"/>
  <c r="N352" i="1" l="1"/>
  <c r="E352" i="1" s="1"/>
  <c r="B352" i="1" s="1"/>
  <c r="F352" i="1"/>
  <c r="C352" i="1"/>
  <c r="L353" i="1"/>
  <c r="R514" i="1"/>
  <c r="Q514" i="1" s="1"/>
  <c r="P514" i="1" s="1"/>
  <c r="S515" i="1"/>
  <c r="T515" i="1"/>
  <c r="D516" i="1"/>
  <c r="I516" i="1" s="1"/>
  <c r="J516" i="1" s="1"/>
  <c r="M516" i="1"/>
  <c r="A517" i="1"/>
  <c r="K516" i="1"/>
  <c r="G576" i="3"/>
  <c r="H575" i="3"/>
  <c r="I575" i="3" s="1"/>
  <c r="J574" i="3"/>
  <c r="K574" i="3" s="1"/>
  <c r="V585" i="1" s="1"/>
  <c r="L574" i="3"/>
  <c r="O353" i="1" l="1"/>
  <c r="C353" i="1"/>
  <c r="N353" i="1"/>
  <c r="E353" i="1" s="1"/>
  <c r="F353" i="1"/>
  <c r="R515" i="1"/>
  <c r="Q515" i="1" s="1"/>
  <c r="P515" i="1" s="1"/>
  <c r="D517" i="1"/>
  <c r="I517" i="1" s="1"/>
  <c r="J517" i="1" s="1"/>
  <c r="K517" i="1"/>
  <c r="A518" i="1"/>
  <c r="M517" i="1"/>
  <c r="T516" i="1"/>
  <c r="S516" i="1"/>
  <c r="J575" i="3"/>
  <c r="K575" i="3" s="1"/>
  <c r="V586" i="1" s="1"/>
  <c r="L575" i="3"/>
  <c r="G577" i="3"/>
  <c r="H576" i="3"/>
  <c r="I576" i="3" s="1"/>
  <c r="B353" i="1" l="1"/>
  <c r="L354" i="1"/>
  <c r="R516" i="1"/>
  <c r="Q516" i="1" s="1"/>
  <c r="P516" i="1" s="1"/>
  <c r="T517" i="1"/>
  <c r="S517" i="1"/>
  <c r="R517" i="1" s="1"/>
  <c r="Q517" i="1" s="1"/>
  <c r="P517" i="1" s="1"/>
  <c r="D518" i="1"/>
  <c r="I518" i="1" s="1"/>
  <c r="J518" i="1" s="1"/>
  <c r="M518" i="1"/>
  <c r="A519" i="1"/>
  <c r="K518" i="1"/>
  <c r="L576" i="3"/>
  <c r="J576" i="3"/>
  <c r="K576" i="3" s="1"/>
  <c r="V587" i="1" s="1"/>
  <c r="G578" i="3"/>
  <c r="H577" i="3"/>
  <c r="I577" i="3" s="1"/>
  <c r="F354" i="1" l="1"/>
  <c r="N354" i="1"/>
  <c r="E354" i="1" s="1"/>
  <c r="O354" i="1"/>
  <c r="C354" i="1"/>
  <c r="D519" i="1"/>
  <c r="I519" i="1" s="1"/>
  <c r="J519" i="1" s="1"/>
  <c r="K519" i="1"/>
  <c r="M519" i="1"/>
  <c r="A520" i="1"/>
  <c r="S518" i="1"/>
  <c r="T518" i="1"/>
  <c r="J577" i="3"/>
  <c r="K577" i="3" s="1"/>
  <c r="V588" i="1" s="1"/>
  <c r="L577" i="3"/>
  <c r="H578" i="3"/>
  <c r="I578" i="3" s="1"/>
  <c r="G579" i="3"/>
  <c r="L355" i="1" l="1"/>
  <c r="F355" i="1" s="1"/>
  <c r="B354" i="1"/>
  <c r="S519" i="1"/>
  <c r="T519" i="1"/>
  <c r="R518" i="1"/>
  <c r="Q518" i="1" s="1"/>
  <c r="P518" i="1" s="1"/>
  <c r="D520" i="1"/>
  <c r="I520" i="1" s="1"/>
  <c r="J520" i="1" s="1"/>
  <c r="K520" i="1"/>
  <c r="A521" i="1"/>
  <c r="M520" i="1"/>
  <c r="H579" i="3"/>
  <c r="I579" i="3" s="1"/>
  <c r="G580" i="3"/>
  <c r="J578" i="3"/>
  <c r="K578" i="3" s="1"/>
  <c r="V589" i="1" s="1"/>
  <c r="L578" i="3"/>
  <c r="N355" i="1" l="1"/>
  <c r="E355" i="1" s="1"/>
  <c r="C355" i="1"/>
  <c r="O355" i="1"/>
  <c r="B355" i="1"/>
  <c r="S520" i="1"/>
  <c r="T520" i="1"/>
  <c r="D521" i="1"/>
  <c r="I521" i="1" s="1"/>
  <c r="J521" i="1" s="1"/>
  <c r="M521" i="1"/>
  <c r="A522" i="1"/>
  <c r="K521" i="1"/>
  <c r="R519" i="1"/>
  <c r="Q519" i="1" s="1"/>
  <c r="P519" i="1" s="1"/>
  <c r="G581" i="3"/>
  <c r="H580" i="3"/>
  <c r="I580" i="3" s="1"/>
  <c r="J579" i="3"/>
  <c r="K579" i="3" s="1"/>
  <c r="V590" i="1" s="1"/>
  <c r="L579" i="3"/>
  <c r="L356" i="1" l="1"/>
  <c r="F356" i="1" s="1"/>
  <c r="C356" i="1"/>
  <c r="D522" i="1"/>
  <c r="I522" i="1" s="1"/>
  <c r="J522" i="1" s="1"/>
  <c r="K522" i="1"/>
  <c r="A523" i="1"/>
  <c r="M522" i="1"/>
  <c r="T521" i="1"/>
  <c r="S521" i="1"/>
  <c r="R521" i="1" s="1"/>
  <c r="Q521" i="1" s="1"/>
  <c r="P521" i="1" s="1"/>
  <c r="R520" i="1"/>
  <c r="Q520" i="1" s="1"/>
  <c r="P520" i="1" s="1"/>
  <c r="L580" i="3"/>
  <c r="J580" i="3"/>
  <c r="K580" i="3" s="1"/>
  <c r="V591" i="1" s="1"/>
  <c r="G582" i="3"/>
  <c r="H581" i="3"/>
  <c r="I581" i="3" s="1"/>
  <c r="L357" i="1" l="1"/>
  <c r="C357" i="1" s="1"/>
  <c r="N356" i="1"/>
  <c r="E356" i="1" s="1"/>
  <c r="O356" i="1"/>
  <c r="B356" i="1"/>
  <c r="S522" i="1"/>
  <c r="T522" i="1"/>
  <c r="D523" i="1"/>
  <c r="I523" i="1" s="1"/>
  <c r="J523" i="1" s="1"/>
  <c r="M523" i="1"/>
  <c r="K523" i="1"/>
  <c r="A524" i="1"/>
  <c r="J581" i="3"/>
  <c r="K581" i="3" s="1"/>
  <c r="V592" i="1" s="1"/>
  <c r="L581" i="3"/>
  <c r="H582" i="3"/>
  <c r="I582" i="3" s="1"/>
  <c r="G583" i="3"/>
  <c r="F357" i="1" l="1"/>
  <c r="N357" i="1"/>
  <c r="E357" i="1" s="1"/>
  <c r="O357" i="1"/>
  <c r="L358" i="1"/>
  <c r="D524" i="1"/>
  <c r="I524" i="1" s="1"/>
  <c r="J524" i="1" s="1"/>
  <c r="K524" i="1"/>
  <c r="M524" i="1"/>
  <c r="A525" i="1"/>
  <c r="S523" i="1"/>
  <c r="T523" i="1"/>
  <c r="R522" i="1"/>
  <c r="Q522" i="1" s="1"/>
  <c r="P522" i="1" s="1"/>
  <c r="J582" i="3"/>
  <c r="K582" i="3" s="1"/>
  <c r="V593" i="1" s="1"/>
  <c r="L582" i="3"/>
  <c r="H583" i="3"/>
  <c r="I583" i="3" s="1"/>
  <c r="G584" i="3"/>
  <c r="B357" i="1" l="1"/>
  <c r="F358" i="1"/>
  <c r="C358" i="1"/>
  <c r="O358" i="1"/>
  <c r="N358" i="1"/>
  <c r="R523" i="1"/>
  <c r="Q523" i="1" s="1"/>
  <c r="P523" i="1" s="1"/>
  <c r="S524" i="1"/>
  <c r="T524" i="1"/>
  <c r="D525" i="1"/>
  <c r="I525" i="1" s="1"/>
  <c r="J525" i="1" s="1"/>
  <c r="K525" i="1"/>
  <c r="M525" i="1"/>
  <c r="A526" i="1"/>
  <c r="J583" i="3"/>
  <c r="K583" i="3" s="1"/>
  <c r="V594" i="1" s="1"/>
  <c r="L583" i="3"/>
  <c r="G585" i="3"/>
  <c r="H584" i="3"/>
  <c r="I584" i="3" s="1"/>
  <c r="E358" i="1" l="1"/>
  <c r="B358" i="1" s="1"/>
  <c r="L359" i="1"/>
  <c r="R524" i="1"/>
  <c r="Q524" i="1" s="1"/>
  <c r="P524" i="1" s="1"/>
  <c r="D526" i="1"/>
  <c r="I526" i="1" s="1"/>
  <c r="J526" i="1" s="1"/>
  <c r="K526" i="1"/>
  <c r="M526" i="1"/>
  <c r="A527" i="1"/>
  <c r="T525" i="1"/>
  <c r="S525" i="1"/>
  <c r="L584" i="3"/>
  <c r="J584" i="3"/>
  <c r="K584" i="3" s="1"/>
  <c r="V595" i="1" s="1"/>
  <c r="G586" i="3"/>
  <c r="H585" i="3"/>
  <c r="I585" i="3" s="1"/>
  <c r="N359" i="1" l="1"/>
  <c r="E359" i="1" s="1"/>
  <c r="O359" i="1"/>
  <c r="F359" i="1"/>
  <c r="C359" i="1"/>
  <c r="R525" i="1"/>
  <c r="Q525" i="1" s="1"/>
  <c r="P525" i="1" s="1"/>
  <c r="S526" i="1"/>
  <c r="T526" i="1"/>
  <c r="D527" i="1"/>
  <c r="I527" i="1" s="1"/>
  <c r="J527" i="1" s="1"/>
  <c r="K527" i="1"/>
  <c r="A528" i="1"/>
  <c r="M527" i="1"/>
  <c r="J585" i="3"/>
  <c r="K585" i="3" s="1"/>
  <c r="V596" i="1" s="1"/>
  <c r="L585" i="3"/>
  <c r="H586" i="3"/>
  <c r="I586" i="3" s="1"/>
  <c r="G587" i="3"/>
  <c r="L360" i="1" l="1"/>
  <c r="N360" i="1" s="1"/>
  <c r="E360" i="1" s="1"/>
  <c r="F360" i="1"/>
  <c r="B359" i="1"/>
  <c r="S527" i="1"/>
  <c r="T527" i="1"/>
  <c r="D528" i="1"/>
  <c r="I528" i="1" s="1"/>
  <c r="J528" i="1" s="1"/>
  <c r="A529" i="1"/>
  <c r="K528" i="1"/>
  <c r="M528" i="1"/>
  <c r="R526" i="1"/>
  <c r="Q526" i="1" s="1"/>
  <c r="P526" i="1" s="1"/>
  <c r="J586" i="3"/>
  <c r="K586" i="3" s="1"/>
  <c r="V597" i="1" s="1"/>
  <c r="L586" i="3"/>
  <c r="H587" i="3"/>
  <c r="I587" i="3" s="1"/>
  <c r="G588" i="3"/>
  <c r="C360" i="1" l="1"/>
  <c r="O360" i="1"/>
  <c r="L361" i="1" s="1"/>
  <c r="F361" i="1" s="1"/>
  <c r="O361" i="1"/>
  <c r="N361" i="1"/>
  <c r="E361" i="1" s="1"/>
  <c r="B360" i="1"/>
  <c r="C361" i="1"/>
  <c r="T528" i="1"/>
  <c r="S528" i="1"/>
  <c r="D529" i="1"/>
  <c r="I529" i="1" s="1"/>
  <c r="J529" i="1" s="1"/>
  <c r="K529" i="1"/>
  <c r="M529" i="1"/>
  <c r="A530" i="1"/>
  <c r="R527" i="1"/>
  <c r="Q527" i="1" s="1"/>
  <c r="P527" i="1" s="1"/>
  <c r="G589" i="3"/>
  <c r="H588" i="3"/>
  <c r="I588" i="3" s="1"/>
  <c r="J587" i="3"/>
  <c r="K587" i="3" s="1"/>
  <c r="V598" i="1" s="1"/>
  <c r="L587" i="3"/>
  <c r="B361" i="1" l="1"/>
  <c r="L362" i="1"/>
  <c r="O362" i="1" s="1"/>
  <c r="S529" i="1"/>
  <c r="T529" i="1"/>
  <c r="D530" i="1"/>
  <c r="I530" i="1" s="1"/>
  <c r="J530" i="1" s="1"/>
  <c r="K530" i="1"/>
  <c r="M530" i="1"/>
  <c r="A531" i="1"/>
  <c r="R528" i="1"/>
  <c r="Q528" i="1" s="1"/>
  <c r="P528" i="1" s="1"/>
  <c r="L588" i="3"/>
  <c r="J588" i="3"/>
  <c r="K588" i="3" s="1"/>
  <c r="V599" i="1" s="1"/>
  <c r="G590" i="3"/>
  <c r="H589" i="3"/>
  <c r="I589" i="3" s="1"/>
  <c r="F362" i="1" l="1"/>
  <c r="N362" i="1"/>
  <c r="L363" i="1" s="1"/>
  <c r="C362" i="1"/>
  <c r="E362" i="1"/>
  <c r="D531" i="1"/>
  <c r="I531" i="1" s="1"/>
  <c r="J531" i="1" s="1"/>
  <c r="K531" i="1"/>
  <c r="M531" i="1"/>
  <c r="A532" i="1"/>
  <c r="T530" i="1"/>
  <c r="S530" i="1"/>
  <c r="R529" i="1"/>
  <c r="Q529" i="1" s="1"/>
  <c r="P529" i="1" s="1"/>
  <c r="J589" i="3"/>
  <c r="K589" i="3" s="1"/>
  <c r="V600" i="1" s="1"/>
  <c r="L589" i="3"/>
  <c r="H590" i="3"/>
  <c r="I590" i="3" s="1"/>
  <c r="G591" i="3"/>
  <c r="B362" i="1" l="1"/>
  <c r="F363" i="1"/>
  <c r="C363" i="1"/>
  <c r="O363" i="1"/>
  <c r="N363" i="1"/>
  <c r="E363" i="1" s="1"/>
  <c r="R530" i="1"/>
  <c r="Q530" i="1" s="1"/>
  <c r="P530" i="1" s="1"/>
  <c r="D532" i="1"/>
  <c r="I532" i="1" s="1"/>
  <c r="J532" i="1" s="1"/>
  <c r="K532" i="1"/>
  <c r="M532" i="1"/>
  <c r="A533" i="1"/>
  <c r="T531" i="1"/>
  <c r="S531" i="1"/>
  <c r="R531" i="1" s="1"/>
  <c r="Q531" i="1" s="1"/>
  <c r="P531" i="1" s="1"/>
  <c r="J590" i="3"/>
  <c r="K590" i="3" s="1"/>
  <c r="V601" i="1" s="1"/>
  <c r="L590" i="3"/>
  <c r="G592" i="3"/>
  <c r="H591" i="3"/>
  <c r="I591" i="3" s="1"/>
  <c r="B363" i="1" l="1"/>
  <c r="L364" i="1"/>
  <c r="D533" i="1"/>
  <c r="I533" i="1" s="1"/>
  <c r="J533" i="1" s="1"/>
  <c r="K533" i="1"/>
  <c r="M533" i="1"/>
  <c r="A534" i="1"/>
  <c r="S532" i="1"/>
  <c r="T532" i="1"/>
  <c r="J591" i="3"/>
  <c r="K591" i="3" s="1"/>
  <c r="V602" i="1" s="1"/>
  <c r="L591" i="3"/>
  <c r="G593" i="3"/>
  <c r="H592" i="3"/>
  <c r="I592" i="3" s="1"/>
  <c r="N364" i="1" l="1"/>
  <c r="E364" i="1" s="1"/>
  <c r="F364" i="1"/>
  <c r="O364" i="1"/>
  <c r="C364" i="1"/>
  <c r="D534" i="1"/>
  <c r="I534" i="1" s="1"/>
  <c r="J534" i="1" s="1"/>
  <c r="M534" i="1"/>
  <c r="A535" i="1"/>
  <c r="K534" i="1"/>
  <c r="T533" i="1"/>
  <c r="S533" i="1"/>
  <c r="R533" i="1" s="1"/>
  <c r="Q533" i="1" s="1"/>
  <c r="P533" i="1" s="1"/>
  <c r="R532" i="1"/>
  <c r="Q532" i="1" s="1"/>
  <c r="P532" i="1" s="1"/>
  <c r="L592" i="3"/>
  <c r="J592" i="3"/>
  <c r="K592" i="3" s="1"/>
  <c r="V603" i="1" s="1"/>
  <c r="G594" i="3"/>
  <c r="H593" i="3"/>
  <c r="I593" i="3" s="1"/>
  <c r="L365" i="1" l="1"/>
  <c r="C365" i="1" s="1"/>
  <c r="B364" i="1"/>
  <c r="O365" i="1"/>
  <c r="D535" i="1"/>
  <c r="I535" i="1" s="1"/>
  <c r="J535" i="1" s="1"/>
  <c r="M535" i="1"/>
  <c r="A536" i="1"/>
  <c r="K535" i="1"/>
  <c r="S534" i="1"/>
  <c r="T534" i="1"/>
  <c r="J593" i="3"/>
  <c r="K593" i="3" s="1"/>
  <c r="V604" i="1" s="1"/>
  <c r="L593" i="3"/>
  <c r="H594" i="3"/>
  <c r="I594" i="3" s="1"/>
  <c r="G595" i="3"/>
  <c r="N365" i="1" l="1"/>
  <c r="E365" i="1" s="1"/>
  <c r="B365" i="1" s="1"/>
  <c r="F365" i="1"/>
  <c r="R534" i="1"/>
  <c r="Q534" i="1" s="1"/>
  <c r="P534" i="1" s="1"/>
  <c r="D536" i="1"/>
  <c r="I536" i="1" s="1"/>
  <c r="J536" i="1" s="1"/>
  <c r="M536" i="1"/>
  <c r="A537" i="1"/>
  <c r="K536" i="1"/>
  <c r="S535" i="1"/>
  <c r="T535" i="1"/>
  <c r="G596" i="3"/>
  <c r="H595" i="3"/>
  <c r="I595" i="3" s="1"/>
  <c r="J594" i="3"/>
  <c r="K594" i="3" s="1"/>
  <c r="V605" i="1" s="1"/>
  <c r="L594" i="3"/>
  <c r="L366" i="1" l="1"/>
  <c r="D537" i="1"/>
  <c r="I537" i="1" s="1"/>
  <c r="J537" i="1" s="1"/>
  <c r="M537" i="1"/>
  <c r="A538" i="1"/>
  <c r="K537" i="1"/>
  <c r="T536" i="1"/>
  <c r="S536" i="1"/>
  <c r="R535" i="1"/>
  <c r="Q535" i="1" s="1"/>
  <c r="P535" i="1" s="1"/>
  <c r="J595" i="3"/>
  <c r="K595" i="3" s="1"/>
  <c r="V606" i="1" s="1"/>
  <c r="L595" i="3"/>
  <c r="G597" i="3"/>
  <c r="H596" i="3"/>
  <c r="I596" i="3" s="1"/>
  <c r="F366" i="1" l="1"/>
  <c r="O366" i="1"/>
  <c r="N366" i="1"/>
  <c r="E366" i="1" s="1"/>
  <c r="L367" i="1"/>
  <c r="O367" i="1" s="1"/>
  <c r="C366" i="1"/>
  <c r="B366" i="1" s="1"/>
  <c r="R536" i="1"/>
  <c r="Q536" i="1" s="1"/>
  <c r="P536" i="1" s="1"/>
  <c r="D538" i="1"/>
  <c r="I538" i="1" s="1"/>
  <c r="J538" i="1" s="1"/>
  <c r="A539" i="1"/>
  <c r="M538" i="1"/>
  <c r="K538" i="1"/>
  <c r="T537" i="1"/>
  <c r="S537" i="1"/>
  <c r="R537" i="1" s="1"/>
  <c r="Q537" i="1" s="1"/>
  <c r="P537" i="1" s="1"/>
  <c r="L596" i="3"/>
  <c r="J596" i="3"/>
  <c r="K596" i="3" s="1"/>
  <c r="V607" i="1" s="1"/>
  <c r="G598" i="3"/>
  <c r="H597" i="3"/>
  <c r="I597" i="3" s="1"/>
  <c r="N367" i="1" l="1"/>
  <c r="E367" i="1" s="1"/>
  <c r="B367" i="1" s="1"/>
  <c r="F367" i="1"/>
  <c r="C367" i="1"/>
  <c r="L368" i="1"/>
  <c r="F368" i="1" s="1"/>
  <c r="S538" i="1"/>
  <c r="T538" i="1"/>
  <c r="D539" i="1"/>
  <c r="I539" i="1" s="1"/>
  <c r="J539" i="1" s="1"/>
  <c r="A540" i="1"/>
  <c r="M539" i="1"/>
  <c r="K539" i="1"/>
  <c r="L379" i="1"/>
  <c r="J597" i="3"/>
  <c r="K597" i="3" s="1"/>
  <c r="V608" i="1" s="1"/>
  <c r="L597" i="3"/>
  <c r="H598" i="3"/>
  <c r="I598" i="3" s="1"/>
  <c r="G599" i="3"/>
  <c r="N368" i="1" l="1"/>
  <c r="E368" i="1" s="1"/>
  <c r="B368" i="1" s="1"/>
  <c r="C368" i="1"/>
  <c r="O368" i="1"/>
  <c r="R538" i="1"/>
  <c r="Q538" i="1" s="1"/>
  <c r="P538" i="1" s="1"/>
  <c r="S539" i="1"/>
  <c r="T539" i="1"/>
  <c r="D540" i="1"/>
  <c r="I540" i="1" s="1"/>
  <c r="J540" i="1" s="1"/>
  <c r="K540" i="1"/>
  <c r="A541" i="1"/>
  <c r="M540" i="1"/>
  <c r="C379" i="1"/>
  <c r="F379" i="1"/>
  <c r="N379" i="1"/>
  <c r="E379" i="1" s="1"/>
  <c r="O379" i="1"/>
  <c r="H599" i="3"/>
  <c r="I599" i="3" s="1"/>
  <c r="G600" i="3"/>
  <c r="J598" i="3"/>
  <c r="K598" i="3" s="1"/>
  <c r="V609" i="1" s="1"/>
  <c r="L598" i="3"/>
  <c r="L369" i="1" l="1"/>
  <c r="L380" i="1"/>
  <c r="C380" i="1" s="1"/>
  <c r="S540" i="1"/>
  <c r="T540" i="1"/>
  <c r="D541" i="1"/>
  <c r="I541" i="1" s="1"/>
  <c r="J541" i="1" s="1"/>
  <c r="M541" i="1"/>
  <c r="K541" i="1"/>
  <c r="A542" i="1"/>
  <c r="R539" i="1"/>
  <c r="Q539" i="1" s="1"/>
  <c r="P539" i="1" s="1"/>
  <c r="F380" i="1"/>
  <c r="N380" i="1"/>
  <c r="E380" i="1" s="1"/>
  <c r="O380" i="1"/>
  <c r="B379" i="1"/>
  <c r="G601" i="3"/>
  <c r="H600" i="3"/>
  <c r="I600" i="3" s="1"/>
  <c r="J599" i="3"/>
  <c r="K599" i="3" s="1"/>
  <c r="V610" i="1" s="1"/>
  <c r="L599" i="3"/>
  <c r="L370" i="1" l="1"/>
  <c r="F370" i="1" s="1"/>
  <c r="N369" i="1"/>
  <c r="E369" i="1" s="1"/>
  <c r="O369" i="1"/>
  <c r="C369" i="1"/>
  <c r="F369" i="1"/>
  <c r="B369" i="1" s="1"/>
  <c r="N370" i="1"/>
  <c r="E370" i="1" s="1"/>
  <c r="R540" i="1"/>
  <c r="Q540" i="1" s="1"/>
  <c r="P540" i="1" s="1"/>
  <c r="D542" i="1"/>
  <c r="I542" i="1" s="1"/>
  <c r="J542" i="1" s="1"/>
  <c r="A543" i="1"/>
  <c r="M542" i="1"/>
  <c r="K542" i="1"/>
  <c r="T541" i="1"/>
  <c r="S541" i="1"/>
  <c r="R541" i="1" s="1"/>
  <c r="Q541" i="1" s="1"/>
  <c r="P541" i="1" s="1"/>
  <c r="L381" i="1"/>
  <c r="B380" i="1"/>
  <c r="L600" i="3"/>
  <c r="J600" i="3"/>
  <c r="K600" i="3" s="1"/>
  <c r="V611" i="1" s="1"/>
  <c r="G602" i="3"/>
  <c r="H601" i="3"/>
  <c r="I601" i="3" s="1"/>
  <c r="C370" i="1" l="1"/>
  <c r="B370" i="1" s="1"/>
  <c r="O370" i="1"/>
  <c r="L371" i="1"/>
  <c r="S542" i="1"/>
  <c r="T542" i="1"/>
  <c r="D543" i="1"/>
  <c r="I543" i="1" s="1"/>
  <c r="J543" i="1" s="1"/>
  <c r="K543" i="1"/>
  <c r="A544" i="1"/>
  <c r="M543" i="1"/>
  <c r="N381" i="1"/>
  <c r="E381" i="1" s="1"/>
  <c r="C381" i="1"/>
  <c r="F381" i="1"/>
  <c r="O381" i="1"/>
  <c r="H602" i="3"/>
  <c r="I602" i="3" s="1"/>
  <c r="G603" i="3"/>
  <c r="J601" i="3"/>
  <c r="K601" i="3" s="1"/>
  <c r="V612" i="1" s="1"/>
  <c r="L601" i="3"/>
  <c r="N371" i="1" l="1"/>
  <c r="E371" i="1" s="1"/>
  <c r="O371" i="1"/>
  <c r="F371" i="1"/>
  <c r="C371" i="1"/>
  <c r="R542" i="1"/>
  <c r="Q542" i="1" s="1"/>
  <c r="P542" i="1" s="1"/>
  <c r="T543" i="1"/>
  <c r="S543" i="1"/>
  <c r="R543" i="1" s="1"/>
  <c r="Q543" i="1" s="1"/>
  <c r="P543" i="1" s="1"/>
  <c r="D544" i="1"/>
  <c r="I544" i="1" s="1"/>
  <c r="J544" i="1" s="1"/>
  <c r="K544" i="1"/>
  <c r="A545" i="1"/>
  <c r="M544" i="1"/>
  <c r="L382" i="1"/>
  <c r="O382" i="1" s="1"/>
  <c r="B381" i="1"/>
  <c r="H603" i="3"/>
  <c r="I603" i="3" s="1"/>
  <c r="G604" i="3"/>
  <c r="J602" i="3"/>
  <c r="K602" i="3" s="1"/>
  <c r="V613" i="1" s="1"/>
  <c r="L602" i="3"/>
  <c r="L372" i="1" l="1"/>
  <c r="F372" i="1" s="1"/>
  <c r="B371" i="1"/>
  <c r="N372" i="1"/>
  <c r="E372" i="1" s="1"/>
  <c r="F382" i="1"/>
  <c r="N382" i="1"/>
  <c r="E382" i="1" s="1"/>
  <c r="C382" i="1"/>
  <c r="S544" i="1"/>
  <c r="T544" i="1"/>
  <c r="D545" i="1"/>
  <c r="I545" i="1" s="1"/>
  <c r="J545" i="1" s="1"/>
  <c r="A546" i="1"/>
  <c r="K545" i="1"/>
  <c r="M545" i="1"/>
  <c r="G605" i="3"/>
  <c r="H604" i="3"/>
  <c r="I604" i="3" s="1"/>
  <c r="J603" i="3"/>
  <c r="K603" i="3" s="1"/>
  <c r="V614" i="1" s="1"/>
  <c r="L603" i="3"/>
  <c r="O372" i="1" l="1"/>
  <c r="L373" i="1" s="1"/>
  <c r="F373" i="1" s="1"/>
  <c r="C372" i="1"/>
  <c r="B382" i="1"/>
  <c r="B372" i="1"/>
  <c r="R544" i="1"/>
  <c r="Q544" i="1" s="1"/>
  <c r="P544" i="1" s="1"/>
  <c r="L383" i="1"/>
  <c r="S545" i="1"/>
  <c r="T545" i="1"/>
  <c r="D546" i="1"/>
  <c r="I546" i="1" s="1"/>
  <c r="J546" i="1" s="1"/>
  <c r="M546" i="1"/>
  <c r="K546" i="1"/>
  <c r="A547" i="1"/>
  <c r="L604" i="3"/>
  <c r="J604" i="3"/>
  <c r="K604" i="3" s="1"/>
  <c r="V615" i="1" s="1"/>
  <c r="G606" i="3"/>
  <c r="H605" i="3"/>
  <c r="I605" i="3" s="1"/>
  <c r="N373" i="1" l="1"/>
  <c r="E373" i="1" s="1"/>
  <c r="C373" i="1"/>
  <c r="O373" i="1"/>
  <c r="F383" i="1"/>
  <c r="C383" i="1"/>
  <c r="N383" i="1"/>
  <c r="E383" i="1" s="1"/>
  <c r="O383" i="1"/>
  <c r="R545" i="1"/>
  <c r="Q545" i="1" s="1"/>
  <c r="P545" i="1" s="1"/>
  <c r="D547" i="1"/>
  <c r="I547" i="1" s="1"/>
  <c r="J547" i="1" s="1"/>
  <c r="K547" i="1"/>
  <c r="M547" i="1"/>
  <c r="A548" i="1"/>
  <c r="S546" i="1"/>
  <c r="T546" i="1"/>
  <c r="J605" i="3"/>
  <c r="K605" i="3" s="1"/>
  <c r="V616" i="1" s="1"/>
  <c r="L605" i="3"/>
  <c r="H606" i="3"/>
  <c r="I606" i="3" s="1"/>
  <c r="G607" i="3"/>
  <c r="L374" i="1" l="1"/>
  <c r="F374" i="1" s="1"/>
  <c r="B373" i="1"/>
  <c r="L384" i="1"/>
  <c r="C384" i="1" s="1"/>
  <c r="O374" i="1"/>
  <c r="F384" i="1"/>
  <c r="B383" i="1"/>
  <c r="R546" i="1"/>
  <c r="Q546" i="1" s="1"/>
  <c r="P546" i="1" s="1"/>
  <c r="D548" i="1"/>
  <c r="I548" i="1" s="1"/>
  <c r="J548" i="1" s="1"/>
  <c r="A549" i="1"/>
  <c r="K548" i="1"/>
  <c r="M548" i="1"/>
  <c r="T547" i="1"/>
  <c r="S547" i="1"/>
  <c r="R547" i="1" s="1"/>
  <c r="Q547" i="1" s="1"/>
  <c r="P547" i="1" s="1"/>
  <c r="G608" i="3"/>
  <c r="H607" i="3"/>
  <c r="I607" i="3" s="1"/>
  <c r="J606" i="3"/>
  <c r="K606" i="3" s="1"/>
  <c r="V617" i="1" s="1"/>
  <c r="L606" i="3"/>
  <c r="N374" i="1" l="1"/>
  <c r="E374" i="1" s="1"/>
  <c r="C374" i="1"/>
  <c r="B374" i="1" s="1"/>
  <c r="O384" i="1"/>
  <c r="N384" i="1"/>
  <c r="E384" i="1" s="1"/>
  <c r="B384" i="1" s="1"/>
  <c r="S548" i="1"/>
  <c r="T548" i="1"/>
  <c r="D549" i="1"/>
  <c r="I549" i="1" s="1"/>
  <c r="J549" i="1" s="1"/>
  <c r="K549" i="1"/>
  <c r="M549" i="1"/>
  <c r="A550" i="1"/>
  <c r="J607" i="3"/>
  <c r="K607" i="3" s="1"/>
  <c r="V618" i="1" s="1"/>
  <c r="L607" i="3"/>
  <c r="G609" i="3"/>
  <c r="H608" i="3"/>
  <c r="I608" i="3" s="1"/>
  <c r="L375" i="1" l="1"/>
  <c r="L385" i="1"/>
  <c r="F385" i="1" s="1"/>
  <c r="N385" i="1"/>
  <c r="C385" i="1"/>
  <c r="O385" i="1"/>
  <c r="D550" i="1"/>
  <c r="I550" i="1" s="1"/>
  <c r="J550" i="1" s="1"/>
  <c r="K550" i="1"/>
  <c r="A551" i="1"/>
  <c r="M550" i="1"/>
  <c r="T549" i="1"/>
  <c r="S549" i="1"/>
  <c r="R549" i="1" s="1"/>
  <c r="Q549" i="1" s="1"/>
  <c r="P549" i="1" s="1"/>
  <c r="R548" i="1"/>
  <c r="Q548" i="1" s="1"/>
  <c r="P548" i="1" s="1"/>
  <c r="L608" i="3"/>
  <c r="J608" i="3"/>
  <c r="K608" i="3" s="1"/>
  <c r="V619" i="1" s="1"/>
  <c r="G610" i="3"/>
  <c r="H609" i="3"/>
  <c r="I609" i="3" s="1"/>
  <c r="O375" i="1" l="1"/>
  <c r="F375" i="1"/>
  <c r="C375" i="1"/>
  <c r="N375" i="1"/>
  <c r="E375" i="1" s="1"/>
  <c r="E385" i="1"/>
  <c r="L386" i="1"/>
  <c r="B385" i="1"/>
  <c r="T550" i="1"/>
  <c r="S550" i="1"/>
  <c r="D551" i="1"/>
  <c r="I551" i="1" s="1"/>
  <c r="J551" i="1" s="1"/>
  <c r="K551" i="1"/>
  <c r="A552" i="1"/>
  <c r="M551" i="1"/>
  <c r="H610" i="3"/>
  <c r="I610" i="3" s="1"/>
  <c r="G611" i="3"/>
  <c r="J609" i="3"/>
  <c r="K609" i="3" s="1"/>
  <c r="V620" i="1" s="1"/>
  <c r="L609" i="3"/>
  <c r="B375" i="1" l="1"/>
  <c r="L376" i="1"/>
  <c r="F386" i="1"/>
  <c r="C386" i="1"/>
  <c r="O386" i="1"/>
  <c r="N386" i="1"/>
  <c r="E386" i="1" s="1"/>
  <c r="D552" i="1"/>
  <c r="I552" i="1" s="1"/>
  <c r="J552" i="1" s="1"/>
  <c r="M552" i="1"/>
  <c r="A553" i="1"/>
  <c r="K552" i="1"/>
  <c r="R550" i="1"/>
  <c r="Q550" i="1" s="1"/>
  <c r="P550" i="1" s="1"/>
  <c r="S551" i="1"/>
  <c r="T551" i="1"/>
  <c r="H611" i="3"/>
  <c r="I611" i="3" s="1"/>
  <c r="G612" i="3"/>
  <c r="J610" i="3"/>
  <c r="K610" i="3" s="1"/>
  <c r="V621" i="1" s="1"/>
  <c r="L610" i="3"/>
  <c r="F376" i="1" l="1"/>
  <c r="C376" i="1"/>
  <c r="N376" i="1"/>
  <c r="E376" i="1" s="1"/>
  <c r="O376" i="1"/>
  <c r="L387" i="1"/>
  <c r="C387" i="1" s="1"/>
  <c r="F387" i="1"/>
  <c r="B386" i="1"/>
  <c r="R551" i="1"/>
  <c r="Q551" i="1" s="1"/>
  <c r="P551" i="1" s="1"/>
  <c r="D553" i="1"/>
  <c r="I553" i="1" s="1"/>
  <c r="J553" i="1" s="1"/>
  <c r="A554" i="1"/>
  <c r="M553" i="1"/>
  <c r="K553" i="1"/>
  <c r="T552" i="1"/>
  <c r="S552" i="1"/>
  <c r="G613" i="3"/>
  <c r="H612" i="3"/>
  <c r="I612" i="3" s="1"/>
  <c r="J611" i="3"/>
  <c r="K611" i="3" s="1"/>
  <c r="V622" i="1" s="1"/>
  <c r="L611" i="3"/>
  <c r="B376" i="1" l="1"/>
  <c r="L377" i="1"/>
  <c r="O387" i="1"/>
  <c r="N387" i="1"/>
  <c r="E387" i="1" s="1"/>
  <c r="B387" i="1"/>
  <c r="R552" i="1"/>
  <c r="Q552" i="1" s="1"/>
  <c r="P552" i="1" s="1"/>
  <c r="S553" i="1"/>
  <c r="T553" i="1"/>
  <c r="D554" i="1"/>
  <c r="I554" i="1" s="1"/>
  <c r="J554" i="1" s="1"/>
  <c r="K554" i="1"/>
  <c r="M554" i="1"/>
  <c r="A555" i="1"/>
  <c r="L612" i="3"/>
  <c r="J612" i="3"/>
  <c r="K612" i="3" s="1"/>
  <c r="V623" i="1" s="1"/>
  <c r="G614" i="3"/>
  <c r="H613" i="3"/>
  <c r="I613" i="3" s="1"/>
  <c r="N377" i="1" l="1"/>
  <c r="E377" i="1" s="1"/>
  <c r="F377" i="1"/>
  <c r="C377" i="1"/>
  <c r="O377" i="1"/>
  <c r="L378" i="1"/>
  <c r="L388" i="1"/>
  <c r="R553" i="1"/>
  <c r="Q553" i="1" s="1"/>
  <c r="P553" i="1" s="1"/>
  <c r="D555" i="1"/>
  <c r="I555" i="1" s="1"/>
  <c r="J555" i="1" s="1"/>
  <c r="K555" i="1"/>
  <c r="M555" i="1"/>
  <c r="A556" i="1"/>
  <c r="S554" i="1"/>
  <c r="T554" i="1"/>
  <c r="J613" i="3"/>
  <c r="K613" i="3" s="1"/>
  <c r="V624" i="1" s="1"/>
  <c r="L613" i="3"/>
  <c r="H614" i="3"/>
  <c r="I614" i="3" s="1"/>
  <c r="G615" i="3"/>
  <c r="C378" i="1" l="1"/>
  <c r="B378" i="1" s="1"/>
  <c r="O378" i="1"/>
  <c r="N378" i="1"/>
  <c r="E378" i="1" s="1"/>
  <c r="F378" i="1"/>
  <c r="B377" i="1"/>
  <c r="F388" i="1"/>
  <c r="C388" i="1"/>
  <c r="N388" i="1"/>
  <c r="O388" i="1"/>
  <c r="S555" i="1"/>
  <c r="T555" i="1"/>
  <c r="R554" i="1"/>
  <c r="Q554" i="1" s="1"/>
  <c r="P554" i="1" s="1"/>
  <c r="D556" i="1"/>
  <c r="I556" i="1" s="1"/>
  <c r="J556" i="1" s="1"/>
  <c r="K556" i="1"/>
  <c r="M556" i="1"/>
  <c r="A557" i="1"/>
  <c r="H615" i="3"/>
  <c r="I615" i="3" s="1"/>
  <c r="G616" i="3"/>
  <c r="J614" i="3"/>
  <c r="K614" i="3" s="1"/>
  <c r="V625" i="1" s="1"/>
  <c r="L614" i="3"/>
  <c r="E388" i="1" l="1"/>
  <c r="B388" i="1" s="1"/>
  <c r="L389" i="1"/>
  <c r="R555" i="1"/>
  <c r="Q555" i="1" s="1"/>
  <c r="P555" i="1" s="1"/>
  <c r="D557" i="1"/>
  <c r="I557" i="1" s="1"/>
  <c r="J557" i="1" s="1"/>
  <c r="K557" i="1"/>
  <c r="M557" i="1"/>
  <c r="A558" i="1"/>
  <c r="S556" i="1"/>
  <c r="T556" i="1"/>
  <c r="G617" i="3"/>
  <c r="H616" i="3"/>
  <c r="I616" i="3" s="1"/>
  <c r="J615" i="3"/>
  <c r="K615" i="3" s="1"/>
  <c r="V626" i="1" s="1"/>
  <c r="L615" i="3"/>
  <c r="F389" i="1" l="1"/>
  <c r="C389" i="1"/>
  <c r="O389" i="1"/>
  <c r="N389" i="1"/>
  <c r="E389" i="1" s="1"/>
  <c r="R556" i="1"/>
  <c r="Q556" i="1" s="1"/>
  <c r="P556" i="1" s="1"/>
  <c r="D558" i="1"/>
  <c r="I558" i="1" s="1"/>
  <c r="J558" i="1" s="1"/>
  <c r="M558" i="1"/>
  <c r="A559" i="1"/>
  <c r="K558" i="1"/>
  <c r="S557" i="1"/>
  <c r="T557" i="1"/>
  <c r="L616" i="3"/>
  <c r="J616" i="3"/>
  <c r="K616" i="3" s="1"/>
  <c r="V627" i="1" s="1"/>
  <c r="G618" i="3"/>
  <c r="H617" i="3"/>
  <c r="I617" i="3" s="1"/>
  <c r="B389" i="1" l="1"/>
  <c r="L390" i="1"/>
  <c r="R557" i="1"/>
  <c r="Q557" i="1" s="1"/>
  <c r="P557" i="1" s="1"/>
  <c r="S558" i="1"/>
  <c r="T558" i="1"/>
  <c r="D559" i="1"/>
  <c r="I559" i="1" s="1"/>
  <c r="J559" i="1" s="1"/>
  <c r="K559" i="1"/>
  <c r="A560" i="1"/>
  <c r="M559" i="1"/>
  <c r="J617" i="3"/>
  <c r="K617" i="3" s="1"/>
  <c r="V628" i="1" s="1"/>
  <c r="L617" i="3"/>
  <c r="H618" i="3"/>
  <c r="I618" i="3" s="1"/>
  <c r="G619" i="3"/>
  <c r="N390" i="1" l="1"/>
  <c r="E390" i="1" s="1"/>
  <c r="C390" i="1"/>
  <c r="F390" i="1"/>
  <c r="O390" i="1"/>
  <c r="R558" i="1"/>
  <c r="Q558" i="1" s="1"/>
  <c r="P558" i="1" s="1"/>
  <c r="T559" i="1"/>
  <c r="S559" i="1"/>
  <c r="R559" i="1" s="1"/>
  <c r="Q559" i="1" s="1"/>
  <c r="P559" i="1" s="1"/>
  <c r="D560" i="1"/>
  <c r="I560" i="1" s="1"/>
  <c r="J560" i="1" s="1"/>
  <c r="A561" i="1"/>
  <c r="K560" i="1"/>
  <c r="M560" i="1"/>
  <c r="J618" i="3"/>
  <c r="K618" i="3" s="1"/>
  <c r="V629" i="1" s="1"/>
  <c r="L618" i="3"/>
  <c r="H619" i="3"/>
  <c r="I619" i="3" s="1"/>
  <c r="G620" i="3"/>
  <c r="B390" i="1" l="1"/>
  <c r="L391" i="1"/>
  <c r="S560" i="1"/>
  <c r="T560" i="1"/>
  <c r="D561" i="1"/>
  <c r="I561" i="1" s="1"/>
  <c r="J561" i="1" s="1"/>
  <c r="A562" i="1"/>
  <c r="K561" i="1"/>
  <c r="M561" i="1"/>
  <c r="J619" i="3"/>
  <c r="K619" i="3" s="1"/>
  <c r="V630" i="1" s="1"/>
  <c r="L619" i="3"/>
  <c r="G621" i="3"/>
  <c r="H620" i="3"/>
  <c r="I620" i="3" s="1"/>
  <c r="O391" i="1" l="1"/>
  <c r="N391" i="1"/>
  <c r="F391" i="1"/>
  <c r="C391" i="1"/>
  <c r="T561" i="1"/>
  <c r="S561" i="1"/>
  <c r="R561" i="1" s="1"/>
  <c r="Q561" i="1" s="1"/>
  <c r="P561" i="1" s="1"/>
  <c r="D562" i="1"/>
  <c r="I562" i="1" s="1"/>
  <c r="J562" i="1" s="1"/>
  <c r="M562" i="1"/>
  <c r="K562" i="1"/>
  <c r="A563" i="1"/>
  <c r="R560" i="1"/>
  <c r="Q560" i="1" s="1"/>
  <c r="P560" i="1" s="1"/>
  <c r="L620" i="3"/>
  <c r="J620" i="3"/>
  <c r="K620" i="3" s="1"/>
  <c r="V631" i="1" s="1"/>
  <c r="G622" i="3"/>
  <c r="H621" i="3"/>
  <c r="I621" i="3" s="1"/>
  <c r="E391" i="1" l="1"/>
  <c r="B391" i="1" s="1"/>
  <c r="L392" i="1"/>
  <c r="D563" i="1"/>
  <c r="I563" i="1" s="1"/>
  <c r="J563" i="1" s="1"/>
  <c r="K563" i="1"/>
  <c r="M563" i="1"/>
  <c r="A564" i="1"/>
  <c r="S562" i="1"/>
  <c r="T562" i="1"/>
  <c r="J621" i="3"/>
  <c r="K621" i="3" s="1"/>
  <c r="V632" i="1" s="1"/>
  <c r="L621" i="3"/>
  <c r="H622" i="3"/>
  <c r="I622" i="3" s="1"/>
  <c r="G623" i="3"/>
  <c r="C392" i="1" l="1"/>
  <c r="F392" i="1"/>
  <c r="N392" i="1"/>
  <c r="O392" i="1"/>
  <c r="D564" i="1"/>
  <c r="I564" i="1" s="1"/>
  <c r="J564" i="1" s="1"/>
  <c r="M564" i="1"/>
  <c r="A565" i="1"/>
  <c r="K564" i="1"/>
  <c r="R562" i="1"/>
  <c r="Q562" i="1" s="1"/>
  <c r="P562" i="1" s="1"/>
  <c r="T563" i="1"/>
  <c r="S563" i="1"/>
  <c r="R563" i="1" s="1"/>
  <c r="Q563" i="1" s="1"/>
  <c r="P563" i="1" s="1"/>
  <c r="G624" i="3"/>
  <c r="H623" i="3"/>
  <c r="I623" i="3" s="1"/>
  <c r="J622" i="3"/>
  <c r="K622" i="3" s="1"/>
  <c r="V633" i="1" s="1"/>
  <c r="L622" i="3"/>
  <c r="E392" i="1" l="1"/>
  <c r="B392" i="1" s="1"/>
  <c r="L393" i="1"/>
  <c r="D565" i="1"/>
  <c r="I565" i="1" s="1"/>
  <c r="J565" i="1" s="1"/>
  <c r="M565" i="1"/>
  <c r="K565" i="1"/>
  <c r="A566" i="1"/>
  <c r="S564" i="1"/>
  <c r="T564" i="1"/>
  <c r="J623" i="3"/>
  <c r="K623" i="3" s="1"/>
  <c r="V634" i="1" s="1"/>
  <c r="L623" i="3"/>
  <c r="G625" i="3"/>
  <c r="H624" i="3"/>
  <c r="I624" i="3" s="1"/>
  <c r="C393" i="1" l="1"/>
  <c r="F393" i="1"/>
  <c r="O393" i="1"/>
  <c r="N393" i="1"/>
  <c r="R564" i="1"/>
  <c r="Q564" i="1" s="1"/>
  <c r="P564" i="1" s="1"/>
  <c r="D566" i="1"/>
  <c r="I566" i="1" s="1"/>
  <c r="J566" i="1" s="1"/>
  <c r="K566" i="1"/>
  <c r="M566" i="1"/>
  <c r="A567" i="1"/>
  <c r="S565" i="1"/>
  <c r="T565" i="1"/>
  <c r="L624" i="3"/>
  <c r="J624" i="3"/>
  <c r="K624" i="3" s="1"/>
  <c r="V635" i="1" s="1"/>
  <c r="G626" i="3"/>
  <c r="H625" i="3"/>
  <c r="I625" i="3" s="1"/>
  <c r="E393" i="1" l="1"/>
  <c r="B393" i="1" s="1"/>
  <c r="L394" i="1"/>
  <c r="S566" i="1"/>
  <c r="T566" i="1"/>
  <c r="R565" i="1"/>
  <c r="Q565" i="1" s="1"/>
  <c r="P565" i="1" s="1"/>
  <c r="D567" i="1"/>
  <c r="I567" i="1" s="1"/>
  <c r="J567" i="1" s="1"/>
  <c r="A568" i="1"/>
  <c r="M567" i="1"/>
  <c r="K567" i="1"/>
  <c r="J625" i="3"/>
  <c r="K625" i="3" s="1"/>
  <c r="V636" i="1" s="1"/>
  <c r="L625" i="3"/>
  <c r="H626" i="3"/>
  <c r="I626" i="3" s="1"/>
  <c r="G627" i="3"/>
  <c r="C394" i="1" l="1"/>
  <c r="F394" i="1"/>
  <c r="N394" i="1"/>
  <c r="O394" i="1"/>
  <c r="T567" i="1"/>
  <c r="S567" i="1"/>
  <c r="D568" i="1"/>
  <c r="I568" i="1" s="1"/>
  <c r="J568" i="1" s="1"/>
  <c r="A569" i="1"/>
  <c r="M568" i="1"/>
  <c r="K568" i="1"/>
  <c r="R566" i="1"/>
  <c r="Q566" i="1" s="1"/>
  <c r="P566" i="1" s="1"/>
  <c r="H627" i="3"/>
  <c r="I627" i="3" s="1"/>
  <c r="G628" i="3"/>
  <c r="J626" i="3"/>
  <c r="K626" i="3" s="1"/>
  <c r="V637" i="1" s="1"/>
  <c r="L626" i="3"/>
  <c r="E394" i="1" l="1"/>
  <c r="B394" i="1" s="1"/>
  <c r="L395" i="1"/>
  <c r="D569" i="1"/>
  <c r="I569" i="1" s="1"/>
  <c r="J569" i="1" s="1"/>
  <c r="K569" i="1"/>
  <c r="M569" i="1"/>
  <c r="A570" i="1"/>
  <c r="S568" i="1"/>
  <c r="T568" i="1"/>
  <c r="R567" i="1"/>
  <c r="Q567" i="1" s="1"/>
  <c r="P567" i="1" s="1"/>
  <c r="G629" i="3"/>
  <c r="H628" i="3"/>
  <c r="I628" i="3" s="1"/>
  <c r="J627" i="3"/>
  <c r="K627" i="3" s="1"/>
  <c r="V638" i="1" s="1"/>
  <c r="L627" i="3"/>
  <c r="F395" i="1" l="1"/>
  <c r="O395" i="1"/>
  <c r="N395" i="1"/>
  <c r="E395" i="1" s="1"/>
  <c r="C395" i="1"/>
  <c r="R568" i="1"/>
  <c r="Q568" i="1" s="1"/>
  <c r="P568" i="1" s="1"/>
  <c r="D570" i="1"/>
  <c r="I570" i="1" s="1"/>
  <c r="J570" i="1" s="1"/>
  <c r="M570" i="1"/>
  <c r="A571" i="1"/>
  <c r="K570" i="1"/>
  <c r="S569" i="1"/>
  <c r="T569" i="1"/>
  <c r="L628" i="3"/>
  <c r="J628" i="3"/>
  <c r="K628" i="3" s="1"/>
  <c r="V639" i="1" s="1"/>
  <c r="G630" i="3"/>
  <c r="H629" i="3"/>
  <c r="I629" i="3" s="1"/>
  <c r="B395" i="1" l="1"/>
  <c r="L396" i="1"/>
  <c r="R569" i="1"/>
  <c r="Q569" i="1" s="1"/>
  <c r="P569" i="1" s="1"/>
  <c r="D571" i="1"/>
  <c r="I571" i="1" s="1"/>
  <c r="J571" i="1" s="1"/>
  <c r="M571" i="1"/>
  <c r="A572" i="1"/>
  <c r="K571" i="1"/>
  <c r="S570" i="1"/>
  <c r="T570" i="1"/>
  <c r="H630" i="3"/>
  <c r="I630" i="3" s="1"/>
  <c r="G631" i="3"/>
  <c r="J629" i="3"/>
  <c r="K629" i="3" s="1"/>
  <c r="V640" i="1" s="1"/>
  <c r="L629" i="3"/>
  <c r="F396" i="1" l="1"/>
  <c r="O396" i="1"/>
  <c r="N396" i="1"/>
  <c r="C396" i="1"/>
  <c r="R570" i="1"/>
  <c r="Q570" i="1" s="1"/>
  <c r="P570" i="1" s="1"/>
  <c r="D572" i="1"/>
  <c r="I572" i="1" s="1"/>
  <c r="J572" i="1" s="1"/>
  <c r="A573" i="1"/>
  <c r="K572" i="1"/>
  <c r="M572" i="1"/>
  <c r="T571" i="1"/>
  <c r="S571" i="1"/>
  <c r="G632" i="3"/>
  <c r="H631" i="3"/>
  <c r="I631" i="3" s="1"/>
  <c r="J630" i="3"/>
  <c r="K630" i="3" s="1"/>
  <c r="V641" i="1" s="1"/>
  <c r="L630" i="3"/>
  <c r="E396" i="1" l="1"/>
  <c r="B396" i="1" s="1"/>
  <c r="L397" i="1"/>
  <c r="R571" i="1"/>
  <c r="Q571" i="1" s="1"/>
  <c r="P571" i="1" s="1"/>
  <c r="S572" i="1"/>
  <c r="T572" i="1"/>
  <c r="D573" i="1"/>
  <c r="I573" i="1" s="1"/>
  <c r="J573" i="1" s="1"/>
  <c r="M573" i="1"/>
  <c r="K573" i="1"/>
  <c r="A574" i="1"/>
  <c r="J631" i="3"/>
  <c r="K631" i="3" s="1"/>
  <c r="V642" i="1" s="1"/>
  <c r="L631" i="3"/>
  <c r="G633" i="3"/>
  <c r="H632" i="3"/>
  <c r="I632" i="3" s="1"/>
  <c r="F397" i="1" l="1"/>
  <c r="C397" i="1"/>
  <c r="O397" i="1"/>
  <c r="N397" i="1"/>
  <c r="E397" i="1" s="1"/>
  <c r="S573" i="1"/>
  <c r="T573" i="1"/>
  <c r="R572" i="1"/>
  <c r="Q572" i="1" s="1"/>
  <c r="P572" i="1" s="1"/>
  <c r="D574" i="1"/>
  <c r="I574" i="1" s="1"/>
  <c r="J574" i="1" s="1"/>
  <c r="K574" i="1"/>
  <c r="M574" i="1"/>
  <c r="A575" i="1"/>
  <c r="L632" i="3"/>
  <c r="J632" i="3"/>
  <c r="K632" i="3" s="1"/>
  <c r="V643" i="1" s="1"/>
  <c r="G634" i="3"/>
  <c r="H633" i="3"/>
  <c r="I633" i="3" s="1"/>
  <c r="B397" i="1" l="1"/>
  <c r="L398" i="1"/>
  <c r="S574" i="1"/>
  <c r="T574" i="1"/>
  <c r="D575" i="1"/>
  <c r="I575" i="1" s="1"/>
  <c r="J575" i="1" s="1"/>
  <c r="M575" i="1"/>
  <c r="A576" i="1"/>
  <c r="K575" i="1"/>
  <c r="R573" i="1"/>
  <c r="Q573" i="1" s="1"/>
  <c r="P573" i="1" s="1"/>
  <c r="H634" i="3"/>
  <c r="I634" i="3" s="1"/>
  <c r="G635" i="3"/>
  <c r="J633" i="3"/>
  <c r="K633" i="3" s="1"/>
  <c r="V644" i="1" s="1"/>
  <c r="L633" i="3"/>
  <c r="N398" i="1" l="1"/>
  <c r="E398" i="1" s="1"/>
  <c r="F398" i="1"/>
  <c r="C398" i="1"/>
  <c r="O398" i="1"/>
  <c r="D576" i="1"/>
  <c r="I576" i="1" s="1"/>
  <c r="J576" i="1" s="1"/>
  <c r="M576" i="1"/>
  <c r="A577" i="1"/>
  <c r="K576" i="1"/>
  <c r="T575" i="1"/>
  <c r="S575" i="1"/>
  <c r="R574" i="1"/>
  <c r="Q574" i="1" s="1"/>
  <c r="P574" i="1" s="1"/>
  <c r="H635" i="3"/>
  <c r="I635" i="3" s="1"/>
  <c r="G636" i="3"/>
  <c r="J634" i="3"/>
  <c r="K634" i="3" s="1"/>
  <c r="V645" i="1" s="1"/>
  <c r="L634" i="3"/>
  <c r="L399" i="1" l="1"/>
  <c r="N399" i="1" s="1"/>
  <c r="E399" i="1" s="1"/>
  <c r="B398" i="1"/>
  <c r="R575" i="1"/>
  <c r="Q575" i="1" s="1"/>
  <c r="P575" i="1" s="1"/>
  <c r="D577" i="1"/>
  <c r="I577" i="1" s="1"/>
  <c r="J577" i="1" s="1"/>
  <c r="K577" i="1"/>
  <c r="M577" i="1"/>
  <c r="A578" i="1"/>
  <c r="S576" i="1"/>
  <c r="R576" i="1" s="1"/>
  <c r="Q576" i="1" s="1"/>
  <c r="P576" i="1" s="1"/>
  <c r="T576" i="1"/>
  <c r="G637" i="3"/>
  <c r="H636" i="3"/>
  <c r="I636" i="3" s="1"/>
  <c r="J635" i="3"/>
  <c r="K635" i="3" s="1"/>
  <c r="V646" i="1" s="1"/>
  <c r="L635" i="3"/>
  <c r="F399" i="1" l="1"/>
  <c r="C399" i="1"/>
  <c r="O399" i="1"/>
  <c r="L400" i="1"/>
  <c r="F400" i="1" s="1"/>
  <c r="C400" i="1"/>
  <c r="N400" i="1"/>
  <c r="E400" i="1" s="1"/>
  <c r="B399" i="1"/>
  <c r="D578" i="1"/>
  <c r="I578" i="1" s="1"/>
  <c r="J578" i="1" s="1"/>
  <c r="K578" i="1"/>
  <c r="M578" i="1"/>
  <c r="A579" i="1"/>
  <c r="S577" i="1"/>
  <c r="T577" i="1"/>
  <c r="L636" i="3"/>
  <c r="J636" i="3"/>
  <c r="K636" i="3" s="1"/>
  <c r="V647" i="1" s="1"/>
  <c r="G638" i="3"/>
  <c r="H637" i="3"/>
  <c r="I637" i="3" s="1"/>
  <c r="O400" i="1" l="1"/>
  <c r="L401" i="1" s="1"/>
  <c r="B400" i="1"/>
  <c r="R577" i="1"/>
  <c r="Q577" i="1" s="1"/>
  <c r="P577" i="1" s="1"/>
  <c r="S578" i="1"/>
  <c r="T578" i="1"/>
  <c r="D579" i="1"/>
  <c r="I579" i="1" s="1"/>
  <c r="J579" i="1" s="1"/>
  <c r="A580" i="1"/>
  <c r="K579" i="1"/>
  <c r="M579" i="1"/>
  <c r="J637" i="3"/>
  <c r="K637" i="3" s="1"/>
  <c r="V648" i="1" s="1"/>
  <c r="L637" i="3"/>
  <c r="H638" i="3"/>
  <c r="I638" i="3" s="1"/>
  <c r="G639" i="3"/>
  <c r="F401" i="1" l="1"/>
  <c r="N401" i="1"/>
  <c r="E401" i="1" s="1"/>
  <c r="C401" i="1"/>
  <c r="O401" i="1"/>
  <c r="R578" i="1"/>
  <c r="Q578" i="1" s="1"/>
  <c r="P578" i="1" s="1"/>
  <c r="T579" i="1"/>
  <c r="S579" i="1"/>
  <c r="D580" i="1"/>
  <c r="I580" i="1" s="1"/>
  <c r="J580" i="1" s="1"/>
  <c r="M580" i="1"/>
  <c r="A581" i="1"/>
  <c r="K580" i="1"/>
  <c r="G640" i="3"/>
  <c r="H639" i="3"/>
  <c r="I639" i="3" s="1"/>
  <c r="J638" i="3"/>
  <c r="K638" i="3" s="1"/>
  <c r="V649" i="1" s="1"/>
  <c r="L638" i="3"/>
  <c r="B401" i="1" l="1"/>
  <c r="L402" i="1"/>
  <c r="T580" i="1"/>
  <c r="S580" i="1"/>
  <c r="R580" i="1" s="1"/>
  <c r="Q580" i="1" s="1"/>
  <c r="P580" i="1" s="1"/>
  <c r="R579" i="1"/>
  <c r="Q579" i="1" s="1"/>
  <c r="P579" i="1" s="1"/>
  <c r="D581" i="1"/>
  <c r="I581" i="1" s="1"/>
  <c r="J581" i="1" s="1"/>
  <c r="K581" i="1"/>
  <c r="A582" i="1"/>
  <c r="M581" i="1"/>
  <c r="J639" i="3"/>
  <c r="K639" i="3" s="1"/>
  <c r="V650" i="1" s="1"/>
  <c r="L639" i="3"/>
  <c r="G641" i="3"/>
  <c r="H640" i="3"/>
  <c r="I640" i="3" s="1"/>
  <c r="O402" i="1" l="1"/>
  <c r="N402" i="1"/>
  <c r="E402" i="1" s="1"/>
  <c r="F402" i="1"/>
  <c r="C402" i="1"/>
  <c r="S581" i="1"/>
  <c r="T581" i="1"/>
  <c r="D582" i="1"/>
  <c r="I582" i="1" s="1"/>
  <c r="J582" i="1" s="1"/>
  <c r="A583" i="1"/>
  <c r="K582" i="1"/>
  <c r="M582" i="1"/>
  <c r="G642" i="3"/>
  <c r="H641" i="3"/>
  <c r="I641" i="3" s="1"/>
  <c r="L640" i="3"/>
  <c r="J640" i="3"/>
  <c r="K640" i="3" s="1"/>
  <c r="V651" i="1" s="1"/>
  <c r="L403" i="1" l="1"/>
  <c r="C403" i="1" s="1"/>
  <c r="B402" i="1"/>
  <c r="S582" i="1"/>
  <c r="T582" i="1"/>
  <c r="D583" i="1"/>
  <c r="I583" i="1" s="1"/>
  <c r="J583" i="1" s="1"/>
  <c r="A584" i="1"/>
  <c r="K583" i="1"/>
  <c r="M583" i="1"/>
  <c r="R581" i="1"/>
  <c r="Q581" i="1" s="1"/>
  <c r="P581" i="1" s="1"/>
  <c r="J641" i="3"/>
  <c r="K641" i="3" s="1"/>
  <c r="V652" i="1" s="1"/>
  <c r="L641" i="3"/>
  <c r="H642" i="3"/>
  <c r="I642" i="3" s="1"/>
  <c r="G643" i="3"/>
  <c r="O403" i="1" l="1"/>
  <c r="N403" i="1"/>
  <c r="E403" i="1" s="1"/>
  <c r="F403" i="1"/>
  <c r="B403" i="1"/>
  <c r="L404" i="1"/>
  <c r="R582" i="1"/>
  <c r="Q582" i="1" s="1"/>
  <c r="P582" i="1" s="1"/>
  <c r="T583" i="1"/>
  <c r="S583" i="1"/>
  <c r="R583" i="1" s="1"/>
  <c r="Q583" i="1" s="1"/>
  <c r="P583" i="1" s="1"/>
  <c r="D584" i="1"/>
  <c r="I584" i="1" s="1"/>
  <c r="J584" i="1" s="1"/>
  <c r="K584" i="1"/>
  <c r="A585" i="1"/>
  <c r="M584" i="1"/>
  <c r="J642" i="3"/>
  <c r="K642" i="3" s="1"/>
  <c r="V653" i="1" s="1"/>
  <c r="L642" i="3"/>
  <c r="H643" i="3"/>
  <c r="I643" i="3" s="1"/>
  <c r="G644" i="3"/>
  <c r="O404" i="1" l="1"/>
  <c r="F404" i="1"/>
  <c r="N404" i="1"/>
  <c r="E404" i="1" s="1"/>
  <c r="C404" i="1"/>
  <c r="T584" i="1"/>
  <c r="S584" i="1"/>
  <c r="R584" i="1" s="1"/>
  <c r="Q584" i="1" s="1"/>
  <c r="P584" i="1" s="1"/>
  <c r="D585" i="1"/>
  <c r="I585" i="1" s="1"/>
  <c r="J585" i="1" s="1"/>
  <c r="K585" i="1"/>
  <c r="M585" i="1"/>
  <c r="A586" i="1"/>
  <c r="J643" i="3"/>
  <c r="K643" i="3" s="1"/>
  <c r="V654" i="1" s="1"/>
  <c r="L643" i="3"/>
  <c r="G645" i="3"/>
  <c r="H644" i="3"/>
  <c r="I644" i="3" s="1"/>
  <c r="B404" i="1" l="1"/>
  <c r="L405" i="1"/>
  <c r="D586" i="1"/>
  <c r="I586" i="1" s="1"/>
  <c r="J586" i="1" s="1"/>
  <c r="K586" i="1"/>
  <c r="A587" i="1"/>
  <c r="M586" i="1"/>
  <c r="S585" i="1"/>
  <c r="T585" i="1"/>
  <c r="G646" i="3"/>
  <c r="H645" i="3"/>
  <c r="I645" i="3" s="1"/>
  <c r="L644" i="3"/>
  <c r="J644" i="3"/>
  <c r="K644" i="3" s="1"/>
  <c r="V655" i="1" s="1"/>
  <c r="C405" i="1" l="1"/>
  <c r="O405" i="1"/>
  <c r="N405" i="1"/>
  <c r="E405" i="1" s="1"/>
  <c r="F405" i="1"/>
  <c r="R585" i="1"/>
  <c r="Q585" i="1" s="1"/>
  <c r="P585" i="1" s="1"/>
  <c r="D587" i="1"/>
  <c r="I587" i="1" s="1"/>
  <c r="J587" i="1" s="1"/>
  <c r="K587" i="1"/>
  <c r="M587" i="1"/>
  <c r="A588" i="1"/>
  <c r="S586" i="1"/>
  <c r="T586" i="1"/>
  <c r="J645" i="3"/>
  <c r="K645" i="3" s="1"/>
  <c r="V656" i="1" s="1"/>
  <c r="L645" i="3"/>
  <c r="H646" i="3"/>
  <c r="I646" i="3" s="1"/>
  <c r="G647" i="3"/>
  <c r="L406" i="1" l="1"/>
  <c r="B405" i="1"/>
  <c r="D588" i="1"/>
  <c r="I588" i="1" s="1"/>
  <c r="J588" i="1" s="1"/>
  <c r="K588" i="1"/>
  <c r="M588" i="1"/>
  <c r="A589" i="1"/>
  <c r="T587" i="1"/>
  <c r="S587" i="1"/>
  <c r="R586" i="1"/>
  <c r="Q586" i="1" s="1"/>
  <c r="P586" i="1" s="1"/>
  <c r="G648" i="3"/>
  <c r="H647" i="3"/>
  <c r="I647" i="3" s="1"/>
  <c r="J646" i="3"/>
  <c r="K646" i="3" s="1"/>
  <c r="V657" i="1" s="1"/>
  <c r="L646" i="3"/>
  <c r="N406" i="1" l="1"/>
  <c r="E406" i="1" s="1"/>
  <c r="F406" i="1"/>
  <c r="O406" i="1"/>
  <c r="C406" i="1"/>
  <c r="R587" i="1"/>
  <c r="Q587" i="1" s="1"/>
  <c r="P587" i="1" s="1"/>
  <c r="T588" i="1"/>
  <c r="S588" i="1"/>
  <c r="R588" i="1" s="1"/>
  <c r="Q588" i="1" s="1"/>
  <c r="P588" i="1" s="1"/>
  <c r="D589" i="1"/>
  <c r="I589" i="1" s="1"/>
  <c r="J589" i="1" s="1"/>
  <c r="M589" i="1"/>
  <c r="A590" i="1"/>
  <c r="K589" i="1"/>
  <c r="J647" i="3"/>
  <c r="K647" i="3" s="1"/>
  <c r="V658" i="1" s="1"/>
  <c r="L647" i="3"/>
  <c r="G649" i="3"/>
  <c r="H648" i="3"/>
  <c r="I648" i="3" s="1"/>
  <c r="L407" i="1" l="1"/>
  <c r="O407" i="1" s="1"/>
  <c r="B406" i="1"/>
  <c r="D590" i="1"/>
  <c r="I590" i="1" s="1"/>
  <c r="J590" i="1" s="1"/>
  <c r="M590" i="1"/>
  <c r="K590" i="1"/>
  <c r="A591" i="1"/>
  <c r="T589" i="1"/>
  <c r="S589" i="1"/>
  <c r="R589" i="1" s="1"/>
  <c r="Q589" i="1" s="1"/>
  <c r="P589" i="1" s="1"/>
  <c r="L648" i="3"/>
  <c r="J648" i="3"/>
  <c r="K648" i="3" s="1"/>
  <c r="V659" i="1" s="1"/>
  <c r="G650" i="3"/>
  <c r="H649" i="3"/>
  <c r="I649" i="3" s="1"/>
  <c r="F407" i="1" l="1"/>
  <c r="N407" i="1"/>
  <c r="E407" i="1" s="1"/>
  <c r="C407" i="1"/>
  <c r="D591" i="1"/>
  <c r="I591" i="1" s="1"/>
  <c r="J591" i="1" s="1"/>
  <c r="M591" i="1"/>
  <c r="A592" i="1"/>
  <c r="K591" i="1"/>
  <c r="T590" i="1"/>
  <c r="S590" i="1"/>
  <c r="H650" i="3"/>
  <c r="I650" i="3" s="1"/>
  <c r="G651" i="3"/>
  <c r="J649" i="3"/>
  <c r="K649" i="3" s="1"/>
  <c r="V660" i="1" s="1"/>
  <c r="L649" i="3"/>
  <c r="B407" i="1" l="1"/>
  <c r="L408" i="1"/>
  <c r="N408" i="1" s="1"/>
  <c r="E408" i="1" s="1"/>
  <c r="D592" i="1"/>
  <c r="I592" i="1" s="1"/>
  <c r="J592" i="1" s="1"/>
  <c r="M592" i="1"/>
  <c r="K592" i="1"/>
  <c r="A593" i="1"/>
  <c r="T591" i="1"/>
  <c r="S591" i="1"/>
  <c r="R590" i="1"/>
  <c r="Q590" i="1" s="1"/>
  <c r="P590" i="1" s="1"/>
  <c r="H651" i="3"/>
  <c r="I651" i="3" s="1"/>
  <c r="G652" i="3"/>
  <c r="J650" i="3"/>
  <c r="K650" i="3" s="1"/>
  <c r="V661" i="1" s="1"/>
  <c r="L650" i="3"/>
  <c r="O408" i="1" l="1"/>
  <c r="L409" i="1" s="1"/>
  <c r="C408" i="1"/>
  <c r="F408" i="1"/>
  <c r="B408" i="1" s="1"/>
  <c r="R591" i="1"/>
  <c r="Q591" i="1" s="1"/>
  <c r="P591" i="1" s="1"/>
  <c r="D593" i="1"/>
  <c r="I593" i="1" s="1"/>
  <c r="J593" i="1" s="1"/>
  <c r="K593" i="1"/>
  <c r="M593" i="1"/>
  <c r="A594" i="1"/>
  <c r="T592" i="1"/>
  <c r="S592" i="1"/>
  <c r="R592" i="1" s="1"/>
  <c r="Q592" i="1" s="1"/>
  <c r="P592" i="1" s="1"/>
  <c r="G653" i="3"/>
  <c r="H652" i="3"/>
  <c r="I652" i="3" s="1"/>
  <c r="J651" i="3"/>
  <c r="K651" i="3" s="1"/>
  <c r="V662" i="1" s="1"/>
  <c r="L651" i="3"/>
  <c r="C409" i="1" l="1"/>
  <c r="F409" i="1"/>
  <c r="O409" i="1"/>
  <c r="N409" i="1"/>
  <c r="E409" i="1" s="1"/>
  <c r="S593" i="1"/>
  <c r="T593" i="1"/>
  <c r="D594" i="1"/>
  <c r="I594" i="1" s="1"/>
  <c r="J594" i="1" s="1"/>
  <c r="K594" i="1"/>
  <c r="M594" i="1"/>
  <c r="A595" i="1"/>
  <c r="L652" i="3"/>
  <c r="J652" i="3"/>
  <c r="K652" i="3" s="1"/>
  <c r="V663" i="1" s="1"/>
  <c r="G654" i="3"/>
  <c r="H653" i="3"/>
  <c r="I653" i="3" s="1"/>
  <c r="L410" i="1" l="1"/>
  <c r="B409" i="1"/>
  <c r="D595" i="1"/>
  <c r="I595" i="1" s="1"/>
  <c r="J595" i="1" s="1"/>
  <c r="K595" i="1"/>
  <c r="M595" i="1"/>
  <c r="A596" i="1"/>
  <c r="S594" i="1"/>
  <c r="T594" i="1"/>
  <c r="R593" i="1"/>
  <c r="Q593" i="1" s="1"/>
  <c r="P593" i="1" s="1"/>
  <c r="J653" i="3"/>
  <c r="K653" i="3" s="1"/>
  <c r="V664" i="1" s="1"/>
  <c r="L653" i="3"/>
  <c r="H654" i="3"/>
  <c r="I654" i="3" s="1"/>
  <c r="G655" i="3"/>
  <c r="C410" i="1" l="1"/>
  <c r="O410" i="1"/>
  <c r="F410" i="1"/>
  <c r="N410" i="1"/>
  <c r="E410" i="1" s="1"/>
  <c r="R594" i="1"/>
  <c r="Q594" i="1" s="1"/>
  <c r="P594" i="1" s="1"/>
  <c r="T595" i="1"/>
  <c r="S595" i="1"/>
  <c r="R595" i="1" s="1"/>
  <c r="Q595" i="1" s="1"/>
  <c r="P595" i="1" s="1"/>
  <c r="D596" i="1"/>
  <c r="I596" i="1" s="1"/>
  <c r="J596" i="1" s="1"/>
  <c r="K596" i="1"/>
  <c r="M596" i="1"/>
  <c r="A597" i="1"/>
  <c r="J654" i="3"/>
  <c r="K654" i="3" s="1"/>
  <c r="V665" i="1" s="1"/>
  <c r="L654" i="3"/>
  <c r="G656" i="3"/>
  <c r="H655" i="3"/>
  <c r="I655" i="3" s="1"/>
  <c r="L411" i="1" l="1"/>
  <c r="B410" i="1"/>
  <c r="S596" i="1"/>
  <c r="T596" i="1"/>
  <c r="D597" i="1"/>
  <c r="I597" i="1" s="1"/>
  <c r="J597" i="1" s="1"/>
  <c r="M597" i="1"/>
  <c r="A598" i="1"/>
  <c r="K597" i="1"/>
  <c r="G657" i="3"/>
  <c r="H656" i="3"/>
  <c r="I656" i="3" s="1"/>
  <c r="J655" i="3"/>
  <c r="K655" i="3" s="1"/>
  <c r="V666" i="1" s="1"/>
  <c r="L655" i="3"/>
  <c r="C411" i="1" l="1"/>
  <c r="N411" i="1"/>
  <c r="E411" i="1" s="1"/>
  <c r="F411" i="1"/>
  <c r="O411" i="1"/>
  <c r="D598" i="1"/>
  <c r="I598" i="1" s="1"/>
  <c r="J598" i="1" s="1"/>
  <c r="M598" i="1"/>
  <c r="A599" i="1"/>
  <c r="K598" i="1"/>
  <c r="S597" i="1"/>
  <c r="T597" i="1"/>
  <c r="R596" i="1"/>
  <c r="Q596" i="1" s="1"/>
  <c r="P596" i="1" s="1"/>
  <c r="L656" i="3"/>
  <c r="J656" i="3"/>
  <c r="K656" i="3" s="1"/>
  <c r="V667" i="1" s="1"/>
  <c r="G658" i="3"/>
  <c r="H657" i="3"/>
  <c r="I657" i="3" s="1"/>
  <c r="L412" i="1" l="1"/>
  <c r="N412" i="1" s="1"/>
  <c r="E412" i="1" s="1"/>
  <c r="B411" i="1"/>
  <c r="D599" i="1"/>
  <c r="I599" i="1" s="1"/>
  <c r="J599" i="1" s="1"/>
  <c r="M599" i="1"/>
  <c r="A600" i="1"/>
  <c r="K599" i="1"/>
  <c r="R597" i="1"/>
  <c r="Q597" i="1" s="1"/>
  <c r="P597" i="1" s="1"/>
  <c r="S598" i="1"/>
  <c r="T598" i="1"/>
  <c r="H658" i="3"/>
  <c r="I658" i="3" s="1"/>
  <c r="G659" i="3"/>
  <c r="J657" i="3"/>
  <c r="K657" i="3" s="1"/>
  <c r="V668" i="1" s="1"/>
  <c r="L657" i="3"/>
  <c r="F412" i="1" l="1"/>
  <c r="O412" i="1"/>
  <c r="L413" i="1" s="1"/>
  <c r="C412" i="1"/>
  <c r="D600" i="1"/>
  <c r="I600" i="1" s="1"/>
  <c r="J600" i="1" s="1"/>
  <c r="K600" i="1"/>
  <c r="M600" i="1"/>
  <c r="A601" i="1"/>
  <c r="R598" i="1"/>
  <c r="Q598" i="1" s="1"/>
  <c r="P598" i="1" s="1"/>
  <c r="T599" i="1"/>
  <c r="S599" i="1"/>
  <c r="R599" i="1" s="1"/>
  <c r="Q599" i="1" s="1"/>
  <c r="P599" i="1" s="1"/>
  <c r="H659" i="3"/>
  <c r="I659" i="3" s="1"/>
  <c r="G660" i="3"/>
  <c r="J658" i="3"/>
  <c r="K658" i="3" s="1"/>
  <c r="V669" i="1" s="1"/>
  <c r="L658" i="3"/>
  <c r="B412" i="1" l="1"/>
  <c r="O413" i="1"/>
  <c r="N413" i="1"/>
  <c r="E413" i="1" s="1"/>
  <c r="F413" i="1"/>
  <c r="C413" i="1"/>
  <c r="T600" i="1"/>
  <c r="S600" i="1"/>
  <c r="R600" i="1" s="1"/>
  <c r="Q600" i="1" s="1"/>
  <c r="P600" i="1" s="1"/>
  <c r="D601" i="1"/>
  <c r="I601" i="1" s="1"/>
  <c r="J601" i="1" s="1"/>
  <c r="K601" i="1"/>
  <c r="A602" i="1"/>
  <c r="M601" i="1"/>
  <c r="G661" i="3"/>
  <c r="H660" i="3"/>
  <c r="I660" i="3" s="1"/>
  <c r="J659" i="3"/>
  <c r="K659" i="3" s="1"/>
  <c r="V670" i="1" s="1"/>
  <c r="L659" i="3"/>
  <c r="B413" i="1" l="1"/>
  <c r="L414" i="1"/>
  <c r="S601" i="1"/>
  <c r="T601" i="1"/>
  <c r="D602" i="1"/>
  <c r="I602" i="1" s="1"/>
  <c r="J602" i="1" s="1"/>
  <c r="M602" i="1"/>
  <c r="K602" i="1"/>
  <c r="A603" i="1"/>
  <c r="L660" i="3"/>
  <c r="J660" i="3"/>
  <c r="K660" i="3" s="1"/>
  <c r="V671" i="1" s="1"/>
  <c r="G662" i="3"/>
  <c r="H661" i="3"/>
  <c r="I661" i="3" s="1"/>
  <c r="F414" i="1" l="1"/>
  <c r="C414" i="1"/>
  <c r="N414" i="1"/>
  <c r="E414" i="1" s="1"/>
  <c r="O414" i="1"/>
  <c r="L415" i="1" s="1"/>
  <c r="D603" i="1"/>
  <c r="I603" i="1" s="1"/>
  <c r="J603" i="1" s="1"/>
  <c r="K603" i="1"/>
  <c r="A604" i="1"/>
  <c r="M603" i="1"/>
  <c r="T602" i="1"/>
  <c r="S602" i="1"/>
  <c r="R601" i="1"/>
  <c r="Q601" i="1" s="1"/>
  <c r="P601" i="1" s="1"/>
  <c r="H662" i="3"/>
  <c r="I662" i="3" s="1"/>
  <c r="G663" i="3"/>
  <c r="J661" i="3"/>
  <c r="K661" i="3" s="1"/>
  <c r="V672" i="1" s="1"/>
  <c r="L661" i="3"/>
  <c r="N415" i="1" l="1"/>
  <c r="E415" i="1" s="1"/>
  <c r="C415" i="1"/>
  <c r="O415" i="1"/>
  <c r="F415" i="1"/>
  <c r="B414" i="1"/>
  <c r="R602" i="1"/>
  <c r="Q602" i="1" s="1"/>
  <c r="P602" i="1" s="1"/>
  <c r="D604" i="1"/>
  <c r="I604" i="1" s="1"/>
  <c r="J604" i="1" s="1"/>
  <c r="K604" i="1"/>
  <c r="M604" i="1"/>
  <c r="A605" i="1"/>
  <c r="T603" i="1"/>
  <c r="S603" i="1"/>
  <c r="G664" i="3"/>
  <c r="H663" i="3"/>
  <c r="I663" i="3" s="1"/>
  <c r="J662" i="3"/>
  <c r="K662" i="3" s="1"/>
  <c r="V673" i="1" s="1"/>
  <c r="L662" i="3"/>
  <c r="L416" i="1" l="1"/>
  <c r="N416" i="1" s="1"/>
  <c r="E416" i="1" s="1"/>
  <c r="B415" i="1"/>
  <c r="D605" i="1"/>
  <c r="I605" i="1" s="1"/>
  <c r="J605" i="1" s="1"/>
  <c r="M605" i="1"/>
  <c r="A606" i="1"/>
  <c r="K605" i="1"/>
  <c r="S604" i="1"/>
  <c r="T604" i="1"/>
  <c r="R603" i="1"/>
  <c r="Q603" i="1" s="1"/>
  <c r="P603" i="1" s="1"/>
  <c r="J663" i="3"/>
  <c r="K663" i="3" s="1"/>
  <c r="V674" i="1" s="1"/>
  <c r="L663" i="3"/>
  <c r="G665" i="3"/>
  <c r="H664" i="3"/>
  <c r="I664" i="3" s="1"/>
  <c r="C416" i="1" l="1"/>
  <c r="B416" i="1" s="1"/>
  <c r="O416" i="1"/>
  <c r="L417" i="1" s="1"/>
  <c r="F416" i="1"/>
  <c r="F417" i="1"/>
  <c r="C417" i="1"/>
  <c r="O417" i="1"/>
  <c r="N417" i="1"/>
  <c r="E417" i="1" s="1"/>
  <c r="R604" i="1"/>
  <c r="Q604" i="1" s="1"/>
  <c r="P604" i="1" s="1"/>
  <c r="D606" i="1"/>
  <c r="I606" i="1" s="1"/>
  <c r="J606" i="1" s="1"/>
  <c r="A607" i="1"/>
  <c r="K606" i="1"/>
  <c r="M606" i="1"/>
  <c r="S605" i="1"/>
  <c r="T605" i="1"/>
  <c r="L664" i="3"/>
  <c r="J664" i="3"/>
  <c r="K664" i="3" s="1"/>
  <c r="V675" i="1" s="1"/>
  <c r="G666" i="3"/>
  <c r="H665" i="3"/>
  <c r="I665" i="3" s="1"/>
  <c r="B417" i="1" l="1"/>
  <c r="L418" i="1"/>
  <c r="R605" i="1"/>
  <c r="Q605" i="1" s="1"/>
  <c r="P605" i="1" s="1"/>
  <c r="D607" i="1"/>
  <c r="I607" i="1" s="1"/>
  <c r="J607" i="1" s="1"/>
  <c r="M607" i="1"/>
  <c r="A608" i="1"/>
  <c r="K607" i="1"/>
  <c r="S606" i="1"/>
  <c r="T606" i="1"/>
  <c r="J665" i="3"/>
  <c r="K665" i="3" s="1"/>
  <c r="V676" i="1" s="1"/>
  <c r="L665" i="3"/>
  <c r="H666" i="3"/>
  <c r="I666" i="3" s="1"/>
  <c r="G667" i="3"/>
  <c r="F418" i="1" l="1"/>
  <c r="O418" i="1"/>
  <c r="N418" i="1"/>
  <c r="E418" i="1" s="1"/>
  <c r="C418" i="1"/>
  <c r="R606" i="1"/>
  <c r="Q606" i="1" s="1"/>
  <c r="P606" i="1" s="1"/>
  <c r="D608" i="1"/>
  <c r="I608" i="1" s="1"/>
  <c r="J608" i="1" s="1"/>
  <c r="M608" i="1"/>
  <c r="A609" i="1"/>
  <c r="K608" i="1"/>
  <c r="S607" i="1"/>
  <c r="T607" i="1"/>
  <c r="H667" i="3"/>
  <c r="I667" i="3" s="1"/>
  <c r="G668" i="3"/>
  <c r="J666" i="3"/>
  <c r="K666" i="3" s="1"/>
  <c r="V677" i="1" s="1"/>
  <c r="L666" i="3"/>
  <c r="B418" i="1" l="1"/>
  <c r="L419" i="1"/>
  <c r="R607" i="1"/>
  <c r="Q607" i="1" s="1"/>
  <c r="P607" i="1" s="1"/>
  <c r="D609" i="1"/>
  <c r="I609" i="1" s="1"/>
  <c r="J609" i="1" s="1"/>
  <c r="A610" i="1"/>
  <c r="M609" i="1"/>
  <c r="K609" i="1"/>
  <c r="S608" i="1"/>
  <c r="T608" i="1"/>
  <c r="G669" i="3"/>
  <c r="H668" i="3"/>
  <c r="I668" i="3" s="1"/>
  <c r="J667" i="3"/>
  <c r="K667" i="3" s="1"/>
  <c r="V678" i="1" s="1"/>
  <c r="L667" i="3"/>
  <c r="N419" i="1" l="1"/>
  <c r="E419" i="1" s="1"/>
  <c r="F419" i="1"/>
  <c r="O419" i="1"/>
  <c r="C419" i="1"/>
  <c r="R608" i="1"/>
  <c r="Q608" i="1" s="1"/>
  <c r="P608" i="1" s="1"/>
  <c r="S609" i="1"/>
  <c r="T609" i="1"/>
  <c r="D610" i="1"/>
  <c r="I610" i="1" s="1"/>
  <c r="J610" i="1" s="1"/>
  <c r="M610" i="1"/>
  <c r="A611" i="1"/>
  <c r="K610" i="1"/>
  <c r="L668" i="3"/>
  <c r="J668" i="3"/>
  <c r="K668" i="3" s="1"/>
  <c r="V679" i="1" s="1"/>
  <c r="G670" i="3"/>
  <c r="H669" i="3"/>
  <c r="I669" i="3" s="1"/>
  <c r="L420" i="1" l="1"/>
  <c r="O420" i="1" s="1"/>
  <c r="B419" i="1"/>
  <c r="R609" i="1"/>
  <c r="Q609" i="1" s="1"/>
  <c r="P609" i="1" s="1"/>
  <c r="D611" i="1"/>
  <c r="I611" i="1" s="1"/>
  <c r="J611" i="1" s="1"/>
  <c r="K611" i="1"/>
  <c r="M611" i="1"/>
  <c r="A612" i="1"/>
  <c r="T610" i="1"/>
  <c r="S610" i="1"/>
  <c r="R610" i="1" s="1"/>
  <c r="Q610" i="1" s="1"/>
  <c r="P610" i="1" s="1"/>
  <c r="J669" i="3"/>
  <c r="K669" i="3" s="1"/>
  <c r="V680" i="1" s="1"/>
  <c r="L669" i="3"/>
  <c r="H670" i="3"/>
  <c r="I670" i="3" s="1"/>
  <c r="G671" i="3"/>
  <c r="N420" i="1" l="1"/>
  <c r="E420" i="1" s="1"/>
  <c r="C420" i="1"/>
  <c r="F420" i="1"/>
  <c r="L421" i="1"/>
  <c r="T611" i="1"/>
  <c r="S611" i="1"/>
  <c r="R611" i="1" s="1"/>
  <c r="Q611" i="1" s="1"/>
  <c r="P611" i="1" s="1"/>
  <c r="D612" i="1"/>
  <c r="I612" i="1" s="1"/>
  <c r="J612" i="1" s="1"/>
  <c r="A613" i="1"/>
  <c r="M612" i="1"/>
  <c r="K612" i="1"/>
  <c r="G672" i="3"/>
  <c r="H671" i="3"/>
  <c r="I671" i="3" s="1"/>
  <c r="J670" i="3"/>
  <c r="K670" i="3" s="1"/>
  <c r="V681" i="1" s="1"/>
  <c r="L670" i="3"/>
  <c r="B420" i="1" l="1"/>
  <c r="F421" i="1"/>
  <c r="O421" i="1"/>
  <c r="C421" i="1"/>
  <c r="N421" i="1"/>
  <c r="E421" i="1" s="1"/>
  <c r="S612" i="1"/>
  <c r="T612" i="1"/>
  <c r="D613" i="1"/>
  <c r="I613" i="1" s="1"/>
  <c r="J613" i="1" s="1"/>
  <c r="A614" i="1"/>
  <c r="K613" i="1"/>
  <c r="M613" i="1"/>
  <c r="J671" i="3"/>
  <c r="K671" i="3" s="1"/>
  <c r="V682" i="1" s="1"/>
  <c r="L671" i="3"/>
  <c r="G673" i="3"/>
  <c r="H672" i="3"/>
  <c r="I672" i="3" s="1"/>
  <c r="B421" i="1" l="1"/>
  <c r="L422" i="1"/>
  <c r="S613" i="1"/>
  <c r="T613" i="1"/>
  <c r="D614" i="1"/>
  <c r="I614" i="1" s="1"/>
  <c r="J614" i="1" s="1"/>
  <c r="M614" i="1"/>
  <c r="A615" i="1"/>
  <c r="K614" i="1"/>
  <c r="R612" i="1"/>
  <c r="Q612" i="1" s="1"/>
  <c r="P612" i="1" s="1"/>
  <c r="G674" i="3"/>
  <c r="H673" i="3"/>
  <c r="I673" i="3" s="1"/>
  <c r="L672" i="3"/>
  <c r="J672" i="3"/>
  <c r="K672" i="3" s="1"/>
  <c r="V683" i="1" s="1"/>
  <c r="F422" i="1" l="1"/>
  <c r="O422" i="1"/>
  <c r="N422" i="1"/>
  <c r="E422" i="1" s="1"/>
  <c r="C422" i="1"/>
  <c r="D615" i="1"/>
  <c r="I615" i="1" s="1"/>
  <c r="J615" i="1" s="1"/>
  <c r="M615" i="1"/>
  <c r="A616" i="1"/>
  <c r="K615" i="1"/>
  <c r="T614" i="1"/>
  <c r="S614" i="1"/>
  <c r="R613" i="1"/>
  <c r="Q613" i="1" s="1"/>
  <c r="P613" i="1" s="1"/>
  <c r="J673" i="3"/>
  <c r="K673" i="3" s="1"/>
  <c r="V684" i="1" s="1"/>
  <c r="L673" i="3"/>
  <c r="H674" i="3"/>
  <c r="I674" i="3" s="1"/>
  <c r="G675" i="3"/>
  <c r="B422" i="1" l="1"/>
  <c r="L423" i="1"/>
  <c r="R614" i="1"/>
  <c r="Q614" i="1" s="1"/>
  <c r="P614" i="1" s="1"/>
  <c r="D616" i="1"/>
  <c r="I616" i="1" s="1"/>
  <c r="J616" i="1" s="1"/>
  <c r="K616" i="1"/>
  <c r="A617" i="1"/>
  <c r="M616" i="1"/>
  <c r="T615" i="1"/>
  <c r="S615" i="1"/>
  <c r="R615" i="1" s="1"/>
  <c r="Q615" i="1" s="1"/>
  <c r="P615" i="1" s="1"/>
  <c r="H675" i="3"/>
  <c r="I675" i="3" s="1"/>
  <c r="G676" i="3"/>
  <c r="J674" i="3"/>
  <c r="K674" i="3" s="1"/>
  <c r="V685" i="1" s="1"/>
  <c r="L674" i="3"/>
  <c r="F423" i="1" l="1"/>
  <c r="C423" i="1"/>
  <c r="O423" i="1"/>
  <c r="N423" i="1"/>
  <c r="E423" i="1" s="1"/>
  <c r="T616" i="1"/>
  <c r="S616" i="1"/>
  <c r="R616" i="1" s="1"/>
  <c r="Q616" i="1" s="1"/>
  <c r="P616" i="1" s="1"/>
  <c r="D617" i="1"/>
  <c r="I617" i="1" s="1"/>
  <c r="J617" i="1" s="1"/>
  <c r="M617" i="1"/>
  <c r="K617" i="1"/>
  <c r="A618" i="1"/>
  <c r="G677" i="3"/>
  <c r="H676" i="3"/>
  <c r="I676" i="3" s="1"/>
  <c r="J675" i="3"/>
  <c r="K675" i="3" s="1"/>
  <c r="V686" i="1" s="1"/>
  <c r="L675" i="3"/>
  <c r="B423" i="1" l="1"/>
  <c r="L424" i="1"/>
  <c r="D618" i="1"/>
  <c r="I618" i="1" s="1"/>
  <c r="J618" i="1" s="1"/>
  <c r="A619" i="1"/>
  <c r="M618" i="1"/>
  <c r="K618" i="1"/>
  <c r="S617" i="1"/>
  <c r="T617" i="1"/>
  <c r="L676" i="3"/>
  <c r="J676" i="3"/>
  <c r="K676" i="3" s="1"/>
  <c r="V687" i="1" s="1"/>
  <c r="G678" i="3"/>
  <c r="H677" i="3"/>
  <c r="I677" i="3" s="1"/>
  <c r="O424" i="1" l="1"/>
  <c r="C424" i="1"/>
  <c r="N424" i="1"/>
  <c r="E424" i="1" s="1"/>
  <c r="F424" i="1"/>
  <c r="S618" i="1"/>
  <c r="T618" i="1"/>
  <c r="D619" i="1"/>
  <c r="I619" i="1" s="1"/>
  <c r="J619" i="1" s="1"/>
  <c r="A620" i="1"/>
  <c r="K619" i="1"/>
  <c r="M619" i="1"/>
  <c r="R617" i="1"/>
  <c r="Q617" i="1" s="1"/>
  <c r="P617" i="1" s="1"/>
  <c r="H678" i="3"/>
  <c r="I678" i="3" s="1"/>
  <c r="G679" i="3"/>
  <c r="J677" i="3"/>
  <c r="K677" i="3" s="1"/>
  <c r="V688" i="1" s="1"/>
  <c r="L677" i="3"/>
  <c r="B424" i="1" l="1"/>
  <c r="L425" i="1"/>
  <c r="S619" i="1"/>
  <c r="T619" i="1"/>
  <c r="D620" i="1"/>
  <c r="I620" i="1" s="1"/>
  <c r="J620" i="1" s="1"/>
  <c r="A621" i="1"/>
  <c r="K620" i="1"/>
  <c r="M620" i="1"/>
  <c r="R618" i="1"/>
  <c r="Q618" i="1" s="1"/>
  <c r="P618" i="1" s="1"/>
  <c r="G680" i="3"/>
  <c r="H679" i="3"/>
  <c r="I679" i="3" s="1"/>
  <c r="L678" i="3"/>
  <c r="J678" i="3"/>
  <c r="K678" i="3" s="1"/>
  <c r="V689" i="1" s="1"/>
  <c r="O425" i="1" l="1"/>
  <c r="N425" i="1"/>
  <c r="E425" i="1" s="1"/>
  <c r="F425" i="1"/>
  <c r="C425" i="1"/>
  <c r="T620" i="1"/>
  <c r="S620" i="1"/>
  <c r="R620" i="1" s="1"/>
  <c r="Q620" i="1" s="1"/>
  <c r="P620" i="1" s="1"/>
  <c r="D621" i="1"/>
  <c r="I621" i="1" s="1"/>
  <c r="J621" i="1" s="1"/>
  <c r="K621" i="1"/>
  <c r="M621" i="1"/>
  <c r="A622" i="1"/>
  <c r="R619" i="1"/>
  <c r="Q619" i="1" s="1"/>
  <c r="P619" i="1" s="1"/>
  <c r="J679" i="3"/>
  <c r="K679" i="3" s="1"/>
  <c r="V690" i="1" s="1"/>
  <c r="L679" i="3"/>
  <c r="G681" i="3"/>
  <c r="H680" i="3"/>
  <c r="I680" i="3" s="1"/>
  <c r="L426" i="1" l="1"/>
  <c r="O426" i="1" s="1"/>
  <c r="B425" i="1"/>
  <c r="D622" i="1"/>
  <c r="I622" i="1" s="1"/>
  <c r="J622" i="1" s="1"/>
  <c r="A623" i="1"/>
  <c r="K622" i="1"/>
  <c r="M622" i="1"/>
  <c r="T621" i="1"/>
  <c r="S621" i="1"/>
  <c r="R621" i="1" s="1"/>
  <c r="Q621" i="1" s="1"/>
  <c r="P621" i="1" s="1"/>
  <c r="L680" i="3"/>
  <c r="J680" i="3"/>
  <c r="K680" i="3" s="1"/>
  <c r="V691" i="1" s="1"/>
  <c r="G682" i="3"/>
  <c r="H681" i="3"/>
  <c r="I681" i="3" s="1"/>
  <c r="N426" i="1" l="1"/>
  <c r="E426" i="1" s="1"/>
  <c r="B426" i="1" s="1"/>
  <c r="F426" i="1"/>
  <c r="C426" i="1"/>
  <c r="L427" i="1"/>
  <c r="T622" i="1"/>
  <c r="S622" i="1"/>
  <c r="D623" i="1"/>
  <c r="I623" i="1" s="1"/>
  <c r="J623" i="1" s="1"/>
  <c r="A624" i="1"/>
  <c r="M623" i="1"/>
  <c r="K623" i="1"/>
  <c r="L681" i="3"/>
  <c r="J681" i="3"/>
  <c r="K681" i="3" s="1"/>
  <c r="V692" i="1" s="1"/>
  <c r="H682" i="3"/>
  <c r="I682" i="3" s="1"/>
  <c r="G683" i="3"/>
  <c r="F427" i="1" l="1"/>
  <c r="O427" i="1"/>
  <c r="C427" i="1"/>
  <c r="N427" i="1"/>
  <c r="E427" i="1" s="1"/>
  <c r="T623" i="1"/>
  <c r="S623" i="1"/>
  <c r="R623" i="1" s="1"/>
  <c r="Q623" i="1" s="1"/>
  <c r="P623" i="1" s="1"/>
  <c r="D624" i="1"/>
  <c r="I624" i="1" s="1"/>
  <c r="J624" i="1" s="1"/>
  <c r="K624" i="1"/>
  <c r="M624" i="1"/>
  <c r="A625" i="1"/>
  <c r="R622" i="1"/>
  <c r="Q622" i="1" s="1"/>
  <c r="P622" i="1" s="1"/>
  <c r="H683" i="3"/>
  <c r="I683" i="3" s="1"/>
  <c r="G684" i="3"/>
  <c r="J682" i="3"/>
  <c r="K682" i="3" s="1"/>
  <c r="V693" i="1" s="1"/>
  <c r="L682" i="3"/>
  <c r="B427" i="1" l="1"/>
  <c r="L428" i="1"/>
  <c r="D625" i="1"/>
  <c r="I625" i="1" s="1"/>
  <c r="J625" i="1" s="1"/>
  <c r="M625" i="1"/>
  <c r="A626" i="1"/>
  <c r="K625" i="1"/>
  <c r="S624" i="1"/>
  <c r="T624" i="1"/>
  <c r="G685" i="3"/>
  <c r="H684" i="3"/>
  <c r="I684" i="3" s="1"/>
  <c r="J683" i="3"/>
  <c r="K683" i="3" s="1"/>
  <c r="V694" i="1" s="1"/>
  <c r="L683" i="3"/>
  <c r="N428" i="1" l="1"/>
  <c r="E428" i="1" s="1"/>
  <c r="O428" i="1"/>
  <c r="F428" i="1"/>
  <c r="C428" i="1"/>
  <c r="R624" i="1"/>
  <c r="Q624" i="1" s="1"/>
  <c r="P624" i="1" s="1"/>
  <c r="D626" i="1"/>
  <c r="I626" i="1" s="1"/>
  <c r="J626" i="1" s="1"/>
  <c r="M626" i="1"/>
  <c r="A627" i="1"/>
  <c r="K626" i="1"/>
  <c r="T625" i="1"/>
  <c r="S625" i="1"/>
  <c r="L684" i="3"/>
  <c r="J684" i="3"/>
  <c r="K684" i="3" s="1"/>
  <c r="V695" i="1" s="1"/>
  <c r="G686" i="3"/>
  <c r="H685" i="3"/>
  <c r="I685" i="3" s="1"/>
  <c r="L429" i="1" l="1"/>
  <c r="C429" i="1" s="1"/>
  <c r="B428" i="1"/>
  <c r="R625" i="1"/>
  <c r="Q625" i="1" s="1"/>
  <c r="P625" i="1" s="1"/>
  <c r="D627" i="1"/>
  <c r="I627" i="1" s="1"/>
  <c r="J627" i="1" s="1"/>
  <c r="K627" i="1"/>
  <c r="M627" i="1"/>
  <c r="A628" i="1"/>
  <c r="T626" i="1"/>
  <c r="S626" i="1"/>
  <c r="R626" i="1" s="1"/>
  <c r="Q626" i="1" s="1"/>
  <c r="P626" i="1" s="1"/>
  <c r="J685" i="3"/>
  <c r="K685" i="3" s="1"/>
  <c r="V696" i="1" s="1"/>
  <c r="L685" i="3"/>
  <c r="H686" i="3"/>
  <c r="I686" i="3" s="1"/>
  <c r="G687" i="3"/>
  <c r="N429" i="1" l="1"/>
  <c r="E429" i="1" s="1"/>
  <c r="F429" i="1"/>
  <c r="O429" i="1"/>
  <c r="L430" i="1"/>
  <c r="B429" i="1"/>
  <c r="T627" i="1"/>
  <c r="S627" i="1"/>
  <c r="R627" i="1" s="1"/>
  <c r="Q627" i="1" s="1"/>
  <c r="P627" i="1" s="1"/>
  <c r="D628" i="1"/>
  <c r="I628" i="1" s="1"/>
  <c r="J628" i="1" s="1"/>
  <c r="K628" i="1"/>
  <c r="M628" i="1"/>
  <c r="A629" i="1"/>
  <c r="J686" i="3"/>
  <c r="K686" i="3" s="1"/>
  <c r="V697" i="1" s="1"/>
  <c r="L686" i="3"/>
  <c r="H687" i="3"/>
  <c r="I687" i="3" s="1"/>
  <c r="G688" i="3"/>
  <c r="O430" i="1" l="1"/>
  <c r="N430" i="1"/>
  <c r="E430" i="1" s="1"/>
  <c r="F430" i="1"/>
  <c r="C430" i="1"/>
  <c r="D629" i="1"/>
  <c r="I629" i="1" s="1"/>
  <c r="J629" i="1" s="1"/>
  <c r="M629" i="1"/>
  <c r="A630" i="1"/>
  <c r="K629" i="1"/>
  <c r="S628" i="1"/>
  <c r="T628" i="1"/>
  <c r="G689" i="3"/>
  <c r="H688" i="3"/>
  <c r="I688" i="3" s="1"/>
  <c r="J687" i="3"/>
  <c r="K687" i="3" s="1"/>
  <c r="V698" i="1" s="1"/>
  <c r="L687" i="3"/>
  <c r="B430" i="1" l="1"/>
  <c r="L431" i="1"/>
  <c r="D630" i="1"/>
  <c r="I630" i="1" s="1"/>
  <c r="J630" i="1" s="1"/>
  <c r="M630" i="1"/>
  <c r="A631" i="1"/>
  <c r="K630" i="1"/>
  <c r="R628" i="1"/>
  <c r="Q628" i="1" s="1"/>
  <c r="P628" i="1" s="1"/>
  <c r="T629" i="1"/>
  <c r="S629" i="1"/>
  <c r="R629" i="1" s="1"/>
  <c r="Q629" i="1" s="1"/>
  <c r="P629" i="1" s="1"/>
  <c r="L688" i="3"/>
  <c r="J688" i="3"/>
  <c r="K688" i="3" s="1"/>
  <c r="V699" i="1" s="1"/>
  <c r="G690" i="3"/>
  <c r="H689" i="3"/>
  <c r="I689" i="3" s="1"/>
  <c r="C431" i="1" l="1"/>
  <c r="O431" i="1"/>
  <c r="N431" i="1"/>
  <c r="E431" i="1" s="1"/>
  <c r="F431" i="1"/>
  <c r="D631" i="1"/>
  <c r="I631" i="1" s="1"/>
  <c r="J631" i="1" s="1"/>
  <c r="K631" i="1"/>
  <c r="M631" i="1"/>
  <c r="A632" i="1"/>
  <c r="S630" i="1"/>
  <c r="T630" i="1"/>
  <c r="J689" i="3"/>
  <c r="K689" i="3" s="1"/>
  <c r="V700" i="1" s="1"/>
  <c r="L689" i="3"/>
  <c r="H690" i="3"/>
  <c r="I690" i="3" s="1"/>
  <c r="G691" i="3"/>
  <c r="B431" i="1" l="1"/>
  <c r="L432" i="1"/>
  <c r="S631" i="1"/>
  <c r="T631" i="1"/>
  <c r="R630" i="1"/>
  <c r="Q630" i="1" s="1"/>
  <c r="P630" i="1" s="1"/>
  <c r="D632" i="1"/>
  <c r="I632" i="1" s="1"/>
  <c r="J632" i="1" s="1"/>
  <c r="K632" i="1"/>
  <c r="M632" i="1"/>
  <c r="A633" i="1"/>
  <c r="J690" i="3"/>
  <c r="K690" i="3" s="1"/>
  <c r="V701" i="1" s="1"/>
  <c r="L690" i="3"/>
  <c r="G692" i="3"/>
  <c r="H691" i="3"/>
  <c r="I691" i="3" s="1"/>
  <c r="F432" i="1" l="1"/>
  <c r="N432" i="1"/>
  <c r="E432" i="1" s="1"/>
  <c r="C432" i="1"/>
  <c r="O432" i="1"/>
  <c r="D633" i="1"/>
  <c r="I633" i="1" s="1"/>
  <c r="J633" i="1" s="1"/>
  <c r="K633" i="1"/>
  <c r="M633" i="1"/>
  <c r="A634" i="1"/>
  <c r="S632" i="1"/>
  <c r="T632" i="1"/>
  <c r="R631" i="1"/>
  <c r="Q631" i="1" s="1"/>
  <c r="P631" i="1" s="1"/>
  <c r="J691" i="3"/>
  <c r="K691" i="3" s="1"/>
  <c r="V702" i="1" s="1"/>
  <c r="L691" i="3"/>
  <c r="G693" i="3"/>
  <c r="H692" i="3"/>
  <c r="I692" i="3" s="1"/>
  <c r="B432" i="1" l="1"/>
  <c r="L433" i="1"/>
  <c r="R632" i="1"/>
  <c r="Q632" i="1" s="1"/>
  <c r="P632" i="1" s="1"/>
  <c r="D634" i="1"/>
  <c r="I634" i="1" s="1"/>
  <c r="J634" i="1" s="1"/>
  <c r="K634" i="1"/>
  <c r="M634" i="1"/>
  <c r="A635" i="1"/>
  <c r="T633" i="1"/>
  <c r="S633" i="1"/>
  <c r="L692" i="3"/>
  <c r="J692" i="3"/>
  <c r="K692" i="3" s="1"/>
  <c r="V703" i="1" s="1"/>
  <c r="G694" i="3"/>
  <c r="H693" i="3"/>
  <c r="I693" i="3" s="1"/>
  <c r="O433" i="1" l="1"/>
  <c r="F433" i="1"/>
  <c r="C433" i="1"/>
  <c r="N433" i="1"/>
  <c r="E433" i="1" s="1"/>
  <c r="R633" i="1"/>
  <c r="Q633" i="1" s="1"/>
  <c r="P633" i="1" s="1"/>
  <c r="D635" i="1"/>
  <c r="I635" i="1" s="1"/>
  <c r="J635" i="1" s="1"/>
  <c r="K635" i="1"/>
  <c r="M635" i="1"/>
  <c r="A636" i="1"/>
  <c r="T634" i="1"/>
  <c r="S634" i="1"/>
  <c r="R634" i="1" s="1"/>
  <c r="Q634" i="1" s="1"/>
  <c r="P634" i="1" s="1"/>
  <c r="L693" i="3"/>
  <c r="J693" i="3"/>
  <c r="K693" i="3" s="1"/>
  <c r="V704" i="1" s="1"/>
  <c r="H694" i="3"/>
  <c r="I694" i="3" s="1"/>
  <c r="G695" i="3"/>
  <c r="B433" i="1" l="1"/>
  <c r="L434" i="1"/>
  <c r="S635" i="1"/>
  <c r="T635" i="1"/>
  <c r="D636" i="1"/>
  <c r="I636" i="1" s="1"/>
  <c r="J636" i="1" s="1"/>
  <c r="A637" i="1"/>
  <c r="K636" i="1"/>
  <c r="M636" i="1"/>
  <c r="G696" i="3"/>
  <c r="H695" i="3"/>
  <c r="I695" i="3" s="1"/>
  <c r="L694" i="3"/>
  <c r="J694" i="3"/>
  <c r="K694" i="3" s="1"/>
  <c r="V705" i="1" s="1"/>
  <c r="F434" i="1" l="1"/>
  <c r="N434" i="1"/>
  <c r="E434" i="1" s="1"/>
  <c r="C434" i="1"/>
  <c r="O434" i="1"/>
  <c r="D637" i="1"/>
  <c r="I637" i="1" s="1"/>
  <c r="J637" i="1" s="1"/>
  <c r="K637" i="1"/>
  <c r="M637" i="1"/>
  <c r="A638" i="1"/>
  <c r="T636" i="1"/>
  <c r="S636" i="1"/>
  <c r="R635" i="1"/>
  <c r="Q635" i="1" s="1"/>
  <c r="P635" i="1" s="1"/>
  <c r="J695" i="3"/>
  <c r="K695" i="3" s="1"/>
  <c r="V706" i="1" s="1"/>
  <c r="L695" i="3"/>
  <c r="G697" i="3"/>
  <c r="H696" i="3"/>
  <c r="I696" i="3" s="1"/>
  <c r="B434" i="1" l="1"/>
  <c r="L435" i="1"/>
  <c r="T637" i="1"/>
  <c r="S637" i="1"/>
  <c r="R637" i="1" s="1"/>
  <c r="Q637" i="1" s="1"/>
  <c r="P637" i="1" s="1"/>
  <c r="D638" i="1"/>
  <c r="I638" i="1" s="1"/>
  <c r="J638" i="1" s="1"/>
  <c r="M638" i="1"/>
  <c r="A639" i="1"/>
  <c r="K638" i="1"/>
  <c r="R636" i="1"/>
  <c r="Q636" i="1" s="1"/>
  <c r="P636" i="1" s="1"/>
  <c r="L696" i="3"/>
  <c r="J696" i="3"/>
  <c r="K696" i="3" s="1"/>
  <c r="V707" i="1" s="1"/>
  <c r="G698" i="3"/>
  <c r="H697" i="3"/>
  <c r="I697" i="3" s="1"/>
  <c r="O435" i="1" l="1"/>
  <c r="N435" i="1"/>
  <c r="E435" i="1" s="1"/>
  <c r="F435" i="1"/>
  <c r="C435" i="1"/>
  <c r="D639" i="1"/>
  <c r="I639" i="1" s="1"/>
  <c r="J639" i="1" s="1"/>
  <c r="K639" i="1"/>
  <c r="M639" i="1"/>
  <c r="A640" i="1"/>
  <c r="S638" i="1"/>
  <c r="T638" i="1"/>
  <c r="L697" i="3"/>
  <c r="J697" i="3"/>
  <c r="K697" i="3" s="1"/>
  <c r="V708" i="1" s="1"/>
  <c r="H698" i="3"/>
  <c r="I698" i="3" s="1"/>
  <c r="G699" i="3"/>
  <c r="B435" i="1" l="1"/>
  <c r="L436" i="1"/>
  <c r="O436" i="1" s="1"/>
  <c r="N436" i="1"/>
  <c r="E436" i="1" s="1"/>
  <c r="F436" i="1"/>
  <c r="R638" i="1"/>
  <c r="Q638" i="1" s="1"/>
  <c r="P638" i="1" s="1"/>
  <c r="S639" i="1"/>
  <c r="T639" i="1"/>
  <c r="D640" i="1"/>
  <c r="I640" i="1" s="1"/>
  <c r="J640" i="1" s="1"/>
  <c r="K640" i="1"/>
  <c r="M640" i="1"/>
  <c r="A641" i="1"/>
  <c r="H699" i="3"/>
  <c r="I699" i="3" s="1"/>
  <c r="G700" i="3"/>
  <c r="J698" i="3"/>
  <c r="K698" i="3" s="1"/>
  <c r="V709" i="1" s="1"/>
  <c r="L698" i="3"/>
  <c r="L437" i="1" l="1"/>
  <c r="C437" i="1" s="1"/>
  <c r="C436" i="1"/>
  <c r="B436" i="1"/>
  <c r="D641" i="1"/>
  <c r="I641" i="1" s="1"/>
  <c r="J641" i="1" s="1"/>
  <c r="A642" i="1"/>
  <c r="K641" i="1"/>
  <c r="M641" i="1"/>
  <c r="T640" i="1"/>
  <c r="S640" i="1"/>
  <c r="R640" i="1" s="1"/>
  <c r="Q640" i="1" s="1"/>
  <c r="P640" i="1" s="1"/>
  <c r="R639" i="1"/>
  <c r="Q639" i="1" s="1"/>
  <c r="P639" i="1" s="1"/>
  <c r="G701" i="3"/>
  <c r="H700" i="3"/>
  <c r="I700" i="3" s="1"/>
  <c r="J699" i="3"/>
  <c r="K699" i="3" s="1"/>
  <c r="V710" i="1" s="1"/>
  <c r="L699" i="3"/>
  <c r="F437" i="1" l="1"/>
  <c r="B437" i="1" s="1"/>
  <c r="O437" i="1"/>
  <c r="L438" i="1" s="1"/>
  <c r="N437" i="1"/>
  <c r="E437" i="1" s="1"/>
  <c r="S641" i="1"/>
  <c r="T641" i="1"/>
  <c r="D642" i="1"/>
  <c r="I642" i="1" s="1"/>
  <c r="J642" i="1" s="1"/>
  <c r="M642" i="1"/>
  <c r="A643" i="1"/>
  <c r="K642" i="1"/>
  <c r="L700" i="3"/>
  <c r="J700" i="3"/>
  <c r="K700" i="3" s="1"/>
  <c r="V711" i="1" s="1"/>
  <c r="G702" i="3"/>
  <c r="H701" i="3"/>
  <c r="I701" i="3" s="1"/>
  <c r="C438" i="1" l="1"/>
  <c r="N438" i="1"/>
  <c r="E438" i="1" s="1"/>
  <c r="O438" i="1"/>
  <c r="F438" i="1"/>
  <c r="T642" i="1"/>
  <c r="S642" i="1"/>
  <c r="R642" i="1" s="1"/>
  <c r="Q642" i="1" s="1"/>
  <c r="P642" i="1" s="1"/>
  <c r="R641" i="1"/>
  <c r="Q641" i="1" s="1"/>
  <c r="P641" i="1" s="1"/>
  <c r="D643" i="1"/>
  <c r="I643" i="1" s="1"/>
  <c r="J643" i="1" s="1"/>
  <c r="K643" i="1"/>
  <c r="M643" i="1"/>
  <c r="A644" i="1"/>
  <c r="H702" i="3"/>
  <c r="I702" i="3" s="1"/>
  <c r="G703" i="3"/>
  <c r="J701" i="3"/>
  <c r="K701" i="3" s="1"/>
  <c r="V712" i="1" s="1"/>
  <c r="L701" i="3"/>
  <c r="L439" i="1" l="1"/>
  <c r="B438" i="1"/>
  <c r="D644" i="1"/>
  <c r="I644" i="1" s="1"/>
  <c r="J644" i="1" s="1"/>
  <c r="M644" i="1"/>
  <c r="A645" i="1"/>
  <c r="K644" i="1"/>
  <c r="S643" i="1"/>
  <c r="T643" i="1"/>
  <c r="H703" i="3"/>
  <c r="I703" i="3" s="1"/>
  <c r="G704" i="3"/>
  <c r="J702" i="3"/>
  <c r="K702" i="3" s="1"/>
  <c r="V713" i="1" s="1"/>
  <c r="L702" i="3"/>
  <c r="F439" i="1" l="1"/>
  <c r="N439" i="1"/>
  <c r="E439" i="1" s="1"/>
  <c r="C439" i="1"/>
  <c r="O439" i="1"/>
  <c r="R643" i="1"/>
  <c r="Q643" i="1" s="1"/>
  <c r="P643" i="1" s="1"/>
  <c r="D645" i="1"/>
  <c r="I645" i="1" s="1"/>
  <c r="J645" i="1" s="1"/>
  <c r="K645" i="1"/>
  <c r="M645" i="1"/>
  <c r="A646" i="1"/>
  <c r="S644" i="1"/>
  <c r="T644" i="1"/>
  <c r="G705" i="3"/>
  <c r="H704" i="3"/>
  <c r="I704" i="3" s="1"/>
  <c r="J703" i="3"/>
  <c r="K703" i="3" s="1"/>
  <c r="V714" i="1" s="1"/>
  <c r="L703" i="3"/>
  <c r="B439" i="1" l="1"/>
  <c r="L440" i="1"/>
  <c r="T645" i="1"/>
  <c r="S645" i="1"/>
  <c r="R644" i="1"/>
  <c r="Q644" i="1" s="1"/>
  <c r="P644" i="1" s="1"/>
  <c r="D646" i="1"/>
  <c r="I646" i="1" s="1"/>
  <c r="J646" i="1" s="1"/>
  <c r="A647" i="1"/>
  <c r="M646" i="1"/>
  <c r="K646" i="1"/>
  <c r="L704" i="3"/>
  <c r="J704" i="3"/>
  <c r="K704" i="3" s="1"/>
  <c r="V715" i="1" s="1"/>
  <c r="G706" i="3"/>
  <c r="H705" i="3"/>
  <c r="I705" i="3" s="1"/>
  <c r="F440" i="1" l="1"/>
  <c r="N440" i="1"/>
  <c r="E440" i="1" s="1"/>
  <c r="O440" i="1"/>
  <c r="C440" i="1"/>
  <c r="R645" i="1"/>
  <c r="Q645" i="1" s="1"/>
  <c r="P645" i="1" s="1"/>
  <c r="S646" i="1"/>
  <c r="T646" i="1"/>
  <c r="D647" i="1"/>
  <c r="I647" i="1" s="1"/>
  <c r="J647" i="1" s="1"/>
  <c r="K647" i="1"/>
  <c r="M647" i="1"/>
  <c r="A648" i="1"/>
  <c r="J705" i="3"/>
  <c r="K705" i="3" s="1"/>
  <c r="V716" i="1" s="1"/>
  <c r="L705" i="3"/>
  <c r="H706" i="3"/>
  <c r="I706" i="3" s="1"/>
  <c r="G707" i="3"/>
  <c r="B440" i="1" l="1"/>
  <c r="L441" i="1"/>
  <c r="R646" i="1"/>
  <c r="Q646" i="1" s="1"/>
  <c r="P646" i="1" s="1"/>
  <c r="S647" i="1"/>
  <c r="T647" i="1"/>
  <c r="D648" i="1"/>
  <c r="I648" i="1" s="1"/>
  <c r="J648" i="1" s="1"/>
  <c r="A649" i="1"/>
  <c r="K648" i="1"/>
  <c r="M648" i="1"/>
  <c r="L706" i="3"/>
  <c r="J706" i="3"/>
  <c r="K706" i="3" s="1"/>
  <c r="V717" i="1" s="1"/>
  <c r="H707" i="3"/>
  <c r="I707" i="3" s="1"/>
  <c r="G708" i="3"/>
  <c r="O441" i="1" l="1"/>
  <c r="N441" i="1"/>
  <c r="E441" i="1" s="1"/>
  <c r="F441" i="1"/>
  <c r="C441" i="1"/>
  <c r="S648" i="1"/>
  <c r="T648" i="1"/>
  <c r="D649" i="1"/>
  <c r="I649" i="1" s="1"/>
  <c r="J649" i="1" s="1"/>
  <c r="K649" i="1"/>
  <c r="M649" i="1"/>
  <c r="A650" i="1"/>
  <c r="R647" i="1"/>
  <c r="Q647" i="1" s="1"/>
  <c r="P647" i="1" s="1"/>
  <c r="G709" i="3"/>
  <c r="H708" i="3"/>
  <c r="I708" i="3" s="1"/>
  <c r="J707" i="3"/>
  <c r="K707" i="3" s="1"/>
  <c r="V718" i="1" s="1"/>
  <c r="L707" i="3"/>
  <c r="B441" i="1" l="1"/>
  <c r="L442" i="1"/>
  <c r="F442" i="1" s="1"/>
  <c r="T649" i="1"/>
  <c r="S649" i="1"/>
  <c r="R649" i="1" s="1"/>
  <c r="Q649" i="1" s="1"/>
  <c r="P649" i="1" s="1"/>
  <c r="D650" i="1"/>
  <c r="I650" i="1" s="1"/>
  <c r="J650" i="1" s="1"/>
  <c r="K650" i="1"/>
  <c r="M650" i="1"/>
  <c r="A651" i="1"/>
  <c r="R648" i="1"/>
  <c r="Q648" i="1" s="1"/>
  <c r="P648" i="1" s="1"/>
  <c r="L708" i="3"/>
  <c r="J708" i="3"/>
  <c r="K708" i="3" s="1"/>
  <c r="V719" i="1" s="1"/>
  <c r="G710" i="3"/>
  <c r="H709" i="3"/>
  <c r="I709" i="3" s="1"/>
  <c r="O442" i="1" l="1"/>
  <c r="L443" i="1" s="1"/>
  <c r="C442" i="1"/>
  <c r="N442" i="1"/>
  <c r="E442" i="1" s="1"/>
  <c r="S650" i="1"/>
  <c r="T650" i="1"/>
  <c r="D651" i="1"/>
  <c r="I651" i="1" s="1"/>
  <c r="J651" i="1" s="1"/>
  <c r="A652" i="1"/>
  <c r="K651" i="1"/>
  <c r="M651" i="1"/>
  <c r="J709" i="3"/>
  <c r="K709" i="3" s="1"/>
  <c r="V720" i="1" s="1"/>
  <c r="L709" i="3"/>
  <c r="H710" i="3"/>
  <c r="I710" i="3" s="1"/>
  <c r="G711" i="3"/>
  <c r="B442" i="1" l="1"/>
  <c r="F443" i="1"/>
  <c r="C443" i="1"/>
  <c r="N443" i="1"/>
  <c r="E443" i="1" s="1"/>
  <c r="O443" i="1"/>
  <c r="D652" i="1"/>
  <c r="I652" i="1" s="1"/>
  <c r="J652" i="1" s="1"/>
  <c r="M652" i="1"/>
  <c r="A653" i="1"/>
  <c r="K652" i="1"/>
  <c r="S651" i="1"/>
  <c r="T651" i="1"/>
  <c r="R650" i="1"/>
  <c r="Q650" i="1" s="1"/>
  <c r="P650" i="1" s="1"/>
  <c r="G712" i="3"/>
  <c r="H711" i="3"/>
  <c r="I711" i="3" s="1"/>
  <c r="L710" i="3"/>
  <c r="J710" i="3"/>
  <c r="K710" i="3" s="1"/>
  <c r="V721" i="1" s="1"/>
  <c r="B443" i="1" l="1"/>
  <c r="L444" i="1"/>
  <c r="D653" i="1"/>
  <c r="I653" i="1" s="1"/>
  <c r="J653" i="1" s="1"/>
  <c r="K653" i="1"/>
  <c r="M653" i="1"/>
  <c r="A654" i="1"/>
  <c r="R651" i="1"/>
  <c r="Q651" i="1" s="1"/>
  <c r="P651" i="1" s="1"/>
  <c r="T652" i="1"/>
  <c r="S652" i="1"/>
  <c r="R652" i="1" s="1"/>
  <c r="Q652" i="1" s="1"/>
  <c r="P652" i="1" s="1"/>
  <c r="J711" i="3"/>
  <c r="K711" i="3" s="1"/>
  <c r="V722" i="1" s="1"/>
  <c r="L711" i="3"/>
  <c r="G713" i="3"/>
  <c r="H712" i="3"/>
  <c r="I712" i="3" s="1"/>
  <c r="F444" i="1" l="1"/>
  <c r="C444" i="1"/>
  <c r="O444" i="1"/>
  <c r="N444" i="1"/>
  <c r="E444" i="1" s="1"/>
  <c r="D654" i="1"/>
  <c r="I654" i="1" s="1"/>
  <c r="J654" i="1" s="1"/>
  <c r="A655" i="1"/>
  <c r="M654" i="1"/>
  <c r="K654" i="1"/>
  <c r="S653" i="1"/>
  <c r="T653" i="1"/>
  <c r="L712" i="3"/>
  <c r="J712" i="3"/>
  <c r="K712" i="3" s="1"/>
  <c r="V723" i="1" s="1"/>
  <c r="H713" i="3"/>
  <c r="I713" i="3" s="1"/>
  <c r="G714" i="3"/>
  <c r="B444" i="1" l="1"/>
  <c r="L445" i="1"/>
  <c r="T654" i="1"/>
  <c r="S654" i="1"/>
  <c r="R654" i="1" s="1"/>
  <c r="Q654" i="1" s="1"/>
  <c r="P654" i="1" s="1"/>
  <c r="R653" i="1"/>
  <c r="Q653" i="1" s="1"/>
  <c r="P653" i="1" s="1"/>
  <c r="D655" i="1"/>
  <c r="I655" i="1" s="1"/>
  <c r="J655" i="1" s="1"/>
  <c r="A656" i="1"/>
  <c r="K655" i="1"/>
  <c r="M655" i="1"/>
  <c r="J713" i="3"/>
  <c r="K713" i="3" s="1"/>
  <c r="V724" i="1" s="1"/>
  <c r="L713" i="3"/>
  <c r="H714" i="3"/>
  <c r="I714" i="3" s="1"/>
  <c r="G715" i="3"/>
  <c r="C445" i="1" l="1"/>
  <c r="O445" i="1"/>
  <c r="N445" i="1"/>
  <c r="E445" i="1" s="1"/>
  <c r="F445" i="1"/>
  <c r="S655" i="1"/>
  <c r="T655" i="1"/>
  <c r="D656" i="1"/>
  <c r="I656" i="1" s="1"/>
  <c r="J656" i="1" s="1"/>
  <c r="M656" i="1"/>
  <c r="A657" i="1"/>
  <c r="K656" i="1"/>
  <c r="G716" i="3"/>
  <c r="H715" i="3"/>
  <c r="I715" i="3" s="1"/>
  <c r="L714" i="3"/>
  <c r="J714" i="3"/>
  <c r="K714" i="3" s="1"/>
  <c r="V725" i="1" s="1"/>
  <c r="L446" i="1" l="1"/>
  <c r="B445" i="1"/>
  <c r="S656" i="1"/>
  <c r="T656" i="1"/>
  <c r="D657" i="1"/>
  <c r="I657" i="1" s="1"/>
  <c r="J657" i="1" s="1"/>
  <c r="A658" i="1"/>
  <c r="K657" i="1"/>
  <c r="M657" i="1"/>
  <c r="R655" i="1"/>
  <c r="Q655" i="1" s="1"/>
  <c r="P655" i="1" s="1"/>
  <c r="J715" i="3"/>
  <c r="K715" i="3" s="1"/>
  <c r="V726" i="1" s="1"/>
  <c r="L715" i="3"/>
  <c r="G717" i="3"/>
  <c r="H716" i="3"/>
  <c r="I716" i="3" s="1"/>
  <c r="O446" i="1" l="1"/>
  <c r="N446" i="1"/>
  <c r="E446" i="1" s="1"/>
  <c r="F446" i="1"/>
  <c r="C446" i="1"/>
  <c r="S657" i="1"/>
  <c r="T657" i="1"/>
  <c r="D658" i="1"/>
  <c r="I658" i="1" s="1"/>
  <c r="J658" i="1" s="1"/>
  <c r="K658" i="1"/>
  <c r="M658" i="1"/>
  <c r="A659" i="1"/>
  <c r="R656" i="1"/>
  <c r="Q656" i="1" s="1"/>
  <c r="P656" i="1" s="1"/>
  <c r="L716" i="3"/>
  <c r="J716" i="3"/>
  <c r="K716" i="3" s="1"/>
  <c r="V727" i="1" s="1"/>
  <c r="H717" i="3"/>
  <c r="I717" i="3" s="1"/>
  <c r="G718" i="3"/>
  <c r="B446" i="1" l="1"/>
  <c r="L447" i="1"/>
  <c r="D659" i="1"/>
  <c r="I659" i="1" s="1"/>
  <c r="J659" i="1" s="1"/>
  <c r="K659" i="1"/>
  <c r="A660" i="1"/>
  <c r="M659" i="1"/>
  <c r="S658" i="1"/>
  <c r="T658" i="1"/>
  <c r="R657" i="1"/>
  <c r="Q657" i="1" s="1"/>
  <c r="P657" i="1" s="1"/>
  <c r="H718" i="3"/>
  <c r="I718" i="3" s="1"/>
  <c r="G719" i="3"/>
  <c r="J717" i="3"/>
  <c r="K717" i="3" s="1"/>
  <c r="V728" i="1" s="1"/>
  <c r="L717" i="3"/>
  <c r="F447" i="1" l="1"/>
  <c r="C447" i="1"/>
  <c r="N447" i="1"/>
  <c r="E447" i="1" s="1"/>
  <c r="O447" i="1"/>
  <c r="R658" i="1"/>
  <c r="Q658" i="1" s="1"/>
  <c r="P658" i="1" s="1"/>
  <c r="D660" i="1"/>
  <c r="I660" i="1" s="1"/>
  <c r="J660" i="1" s="1"/>
  <c r="A661" i="1"/>
  <c r="M660" i="1"/>
  <c r="K660" i="1"/>
  <c r="T659" i="1"/>
  <c r="S659" i="1"/>
  <c r="R659" i="1" s="1"/>
  <c r="Q659" i="1" s="1"/>
  <c r="P659" i="1" s="1"/>
  <c r="G720" i="3"/>
  <c r="H719" i="3"/>
  <c r="I719" i="3" s="1"/>
  <c r="L718" i="3"/>
  <c r="J718" i="3"/>
  <c r="K718" i="3" s="1"/>
  <c r="V729" i="1" s="1"/>
  <c r="L448" i="1" l="1"/>
  <c r="N448" i="1" s="1"/>
  <c r="E448" i="1" s="1"/>
  <c r="B447" i="1"/>
  <c r="S660" i="1"/>
  <c r="T660" i="1"/>
  <c r="D661" i="1"/>
  <c r="I661" i="1" s="1"/>
  <c r="J661" i="1" s="1"/>
  <c r="A662" i="1"/>
  <c r="K661" i="1"/>
  <c r="M661" i="1"/>
  <c r="J719" i="3"/>
  <c r="K719" i="3" s="1"/>
  <c r="V730" i="1" s="1"/>
  <c r="L719" i="3"/>
  <c r="G721" i="3"/>
  <c r="H720" i="3"/>
  <c r="I720" i="3" s="1"/>
  <c r="O448" i="1" l="1"/>
  <c r="L449" i="1" s="1"/>
  <c r="F448" i="1"/>
  <c r="C448" i="1"/>
  <c r="B448" i="1" s="1"/>
  <c r="D662" i="1"/>
  <c r="I662" i="1" s="1"/>
  <c r="J662" i="1" s="1"/>
  <c r="K662" i="1"/>
  <c r="M662" i="1"/>
  <c r="A663" i="1"/>
  <c r="R660" i="1"/>
  <c r="Q660" i="1" s="1"/>
  <c r="P660" i="1" s="1"/>
  <c r="T661" i="1"/>
  <c r="S661" i="1"/>
  <c r="R661" i="1" s="1"/>
  <c r="Q661" i="1" s="1"/>
  <c r="P661" i="1" s="1"/>
  <c r="L720" i="3"/>
  <c r="J720" i="3"/>
  <c r="K720" i="3" s="1"/>
  <c r="V731" i="1" s="1"/>
  <c r="H721" i="3"/>
  <c r="I721" i="3" s="1"/>
  <c r="G722" i="3"/>
  <c r="C449" i="1" l="1"/>
  <c r="O449" i="1"/>
  <c r="F449" i="1"/>
  <c r="N449" i="1"/>
  <c r="E449" i="1" s="1"/>
  <c r="S662" i="1"/>
  <c r="T662" i="1"/>
  <c r="D663" i="1"/>
  <c r="I663" i="1" s="1"/>
  <c r="J663" i="1" s="1"/>
  <c r="A664" i="1"/>
  <c r="M663" i="1"/>
  <c r="K663" i="1"/>
  <c r="H722" i="3"/>
  <c r="I722" i="3" s="1"/>
  <c r="G723" i="3"/>
  <c r="J721" i="3"/>
  <c r="K721" i="3" s="1"/>
  <c r="V732" i="1" s="1"/>
  <c r="L721" i="3"/>
  <c r="L450" i="1" l="1"/>
  <c r="B449" i="1"/>
  <c r="S663" i="1"/>
  <c r="T663" i="1"/>
  <c r="D664" i="1"/>
  <c r="I664" i="1" s="1"/>
  <c r="J664" i="1" s="1"/>
  <c r="A665" i="1"/>
  <c r="M664" i="1"/>
  <c r="K664" i="1"/>
  <c r="R662" i="1"/>
  <c r="Q662" i="1" s="1"/>
  <c r="P662" i="1" s="1"/>
  <c r="G724" i="3"/>
  <c r="H723" i="3"/>
  <c r="I723" i="3" s="1"/>
  <c r="L722" i="3"/>
  <c r="J722" i="3"/>
  <c r="K722" i="3" s="1"/>
  <c r="V733" i="1" s="1"/>
  <c r="F450" i="1" l="1"/>
  <c r="N450" i="1"/>
  <c r="E450" i="1" s="1"/>
  <c r="O450" i="1"/>
  <c r="L451" i="1" s="1"/>
  <c r="C450" i="1"/>
  <c r="S664" i="1"/>
  <c r="T664" i="1"/>
  <c r="D665" i="1"/>
  <c r="I665" i="1" s="1"/>
  <c r="J665" i="1" s="1"/>
  <c r="K665" i="1"/>
  <c r="A666" i="1"/>
  <c r="M665" i="1"/>
  <c r="R663" i="1"/>
  <c r="Q663" i="1" s="1"/>
  <c r="P663" i="1" s="1"/>
  <c r="J723" i="3"/>
  <c r="K723" i="3" s="1"/>
  <c r="V734" i="1" s="1"/>
  <c r="L723" i="3"/>
  <c r="G725" i="3"/>
  <c r="H724" i="3"/>
  <c r="I724" i="3" s="1"/>
  <c r="B450" i="1" l="1"/>
  <c r="N451" i="1"/>
  <c r="E451" i="1" s="1"/>
  <c r="C451" i="1"/>
  <c r="F451" i="1"/>
  <c r="O451" i="1"/>
  <c r="S665" i="1"/>
  <c r="T665" i="1"/>
  <c r="D666" i="1"/>
  <c r="I666" i="1" s="1"/>
  <c r="J666" i="1" s="1"/>
  <c r="K666" i="1"/>
  <c r="M666" i="1"/>
  <c r="A667" i="1"/>
  <c r="R664" i="1"/>
  <c r="Q664" i="1" s="1"/>
  <c r="P664" i="1" s="1"/>
  <c r="L724" i="3"/>
  <c r="J724" i="3"/>
  <c r="K724" i="3" s="1"/>
  <c r="V735" i="1" s="1"/>
  <c r="H725" i="3"/>
  <c r="I725" i="3" s="1"/>
  <c r="G726" i="3"/>
  <c r="L452" i="1" l="1"/>
  <c r="F452" i="1" s="1"/>
  <c r="B451" i="1"/>
  <c r="D667" i="1"/>
  <c r="I667" i="1" s="1"/>
  <c r="J667" i="1" s="1"/>
  <c r="K667" i="1"/>
  <c r="M667" i="1"/>
  <c r="A668" i="1"/>
  <c r="T666" i="1"/>
  <c r="S666" i="1"/>
  <c r="R665" i="1"/>
  <c r="Q665" i="1" s="1"/>
  <c r="P665" i="1" s="1"/>
  <c r="J725" i="3"/>
  <c r="K725" i="3" s="1"/>
  <c r="V736" i="1" s="1"/>
  <c r="L725" i="3"/>
  <c r="H726" i="3"/>
  <c r="I726" i="3" s="1"/>
  <c r="G727" i="3"/>
  <c r="O452" i="1" l="1"/>
  <c r="N452" i="1"/>
  <c r="E452" i="1" s="1"/>
  <c r="C452" i="1"/>
  <c r="B452" i="1" s="1"/>
  <c r="R666" i="1"/>
  <c r="Q666" i="1" s="1"/>
  <c r="P666" i="1" s="1"/>
  <c r="D668" i="1"/>
  <c r="I668" i="1" s="1"/>
  <c r="J668" i="1" s="1"/>
  <c r="M668" i="1"/>
  <c r="K668" i="1"/>
  <c r="A669" i="1"/>
  <c r="S667" i="1"/>
  <c r="T667" i="1"/>
  <c r="G728" i="3"/>
  <c r="H727" i="3"/>
  <c r="I727" i="3" s="1"/>
  <c r="L726" i="3"/>
  <c r="J726" i="3"/>
  <c r="K726" i="3" s="1"/>
  <c r="V737" i="1" s="1"/>
  <c r="L453" i="1" l="1"/>
  <c r="C453" i="1" s="1"/>
  <c r="D669" i="1"/>
  <c r="I669" i="1" s="1"/>
  <c r="J669" i="1" s="1"/>
  <c r="M669" i="1"/>
  <c r="A670" i="1"/>
  <c r="K669" i="1"/>
  <c r="T668" i="1"/>
  <c r="S668" i="1"/>
  <c r="R667" i="1"/>
  <c r="Q667" i="1" s="1"/>
  <c r="P667" i="1" s="1"/>
  <c r="J727" i="3"/>
  <c r="K727" i="3" s="1"/>
  <c r="V738" i="1" s="1"/>
  <c r="L727" i="3"/>
  <c r="G729" i="3"/>
  <c r="H728" i="3"/>
  <c r="I728" i="3" s="1"/>
  <c r="F453" i="1" l="1"/>
  <c r="O453" i="1"/>
  <c r="N453" i="1"/>
  <c r="E453" i="1" s="1"/>
  <c r="L454" i="1"/>
  <c r="R668" i="1"/>
  <c r="Q668" i="1" s="1"/>
  <c r="P668" i="1" s="1"/>
  <c r="D670" i="1"/>
  <c r="I670" i="1" s="1"/>
  <c r="J670" i="1" s="1"/>
  <c r="A671" i="1"/>
  <c r="K670" i="1"/>
  <c r="M670" i="1"/>
  <c r="S669" i="1"/>
  <c r="T669" i="1"/>
  <c r="H729" i="3"/>
  <c r="I729" i="3" s="1"/>
  <c r="G730" i="3"/>
  <c r="L728" i="3"/>
  <c r="J728" i="3"/>
  <c r="K728" i="3" s="1"/>
  <c r="V739" i="1" s="1"/>
  <c r="B453" i="1" l="1"/>
  <c r="C454" i="1"/>
  <c r="F454" i="1"/>
  <c r="N454" i="1"/>
  <c r="E454" i="1" s="1"/>
  <c r="O454" i="1"/>
  <c r="R669" i="1"/>
  <c r="Q669" i="1" s="1"/>
  <c r="P669" i="1" s="1"/>
  <c r="S670" i="1"/>
  <c r="T670" i="1"/>
  <c r="D671" i="1"/>
  <c r="I671" i="1" s="1"/>
  <c r="J671" i="1" s="1"/>
  <c r="K671" i="1"/>
  <c r="M671" i="1"/>
  <c r="A672" i="1"/>
  <c r="H730" i="3"/>
  <c r="I730" i="3" s="1"/>
  <c r="G731" i="3"/>
  <c r="J729" i="3"/>
  <c r="K729" i="3" s="1"/>
  <c r="V740" i="1" s="1"/>
  <c r="L729" i="3"/>
  <c r="L455" i="1" l="1"/>
  <c r="B454" i="1"/>
  <c r="S671" i="1"/>
  <c r="T671" i="1"/>
  <c r="D672" i="1"/>
  <c r="I672" i="1" s="1"/>
  <c r="J672" i="1" s="1"/>
  <c r="K672" i="1"/>
  <c r="M672" i="1"/>
  <c r="A673" i="1"/>
  <c r="R670" i="1"/>
  <c r="Q670" i="1" s="1"/>
  <c r="P670" i="1" s="1"/>
  <c r="G732" i="3"/>
  <c r="H731" i="3"/>
  <c r="I731" i="3" s="1"/>
  <c r="L730" i="3"/>
  <c r="J730" i="3"/>
  <c r="K730" i="3" s="1"/>
  <c r="V741" i="1" s="1"/>
  <c r="O455" i="1" l="1"/>
  <c r="N455" i="1"/>
  <c r="E455" i="1" s="1"/>
  <c r="F455" i="1"/>
  <c r="C455" i="1"/>
  <c r="S672" i="1"/>
  <c r="T672" i="1"/>
  <c r="D673" i="1"/>
  <c r="I673" i="1" s="1"/>
  <c r="J673" i="1" s="1"/>
  <c r="M673" i="1"/>
  <c r="A674" i="1"/>
  <c r="K673" i="1"/>
  <c r="R671" i="1"/>
  <c r="Q671" i="1" s="1"/>
  <c r="P671" i="1" s="1"/>
  <c r="J731" i="3"/>
  <c r="K731" i="3" s="1"/>
  <c r="V742" i="1" s="1"/>
  <c r="L731" i="3"/>
  <c r="G733" i="3"/>
  <c r="H732" i="3"/>
  <c r="I732" i="3" s="1"/>
  <c r="B455" i="1" l="1"/>
  <c r="L456" i="1"/>
  <c r="C456" i="1" s="1"/>
  <c r="T673" i="1"/>
  <c r="S673" i="1"/>
  <c r="R673" i="1" s="1"/>
  <c r="Q673" i="1" s="1"/>
  <c r="P673" i="1" s="1"/>
  <c r="D674" i="1"/>
  <c r="I674" i="1" s="1"/>
  <c r="J674" i="1" s="1"/>
  <c r="K674" i="1"/>
  <c r="M674" i="1"/>
  <c r="A675" i="1"/>
  <c r="R672" i="1"/>
  <c r="Q672" i="1" s="1"/>
  <c r="P672" i="1" s="1"/>
  <c r="H733" i="3"/>
  <c r="I733" i="3" s="1"/>
  <c r="G734" i="3"/>
  <c r="L732" i="3"/>
  <c r="J732" i="3"/>
  <c r="K732" i="3" s="1"/>
  <c r="V743" i="1" s="1"/>
  <c r="N456" i="1" l="1"/>
  <c r="E456" i="1" s="1"/>
  <c r="F456" i="1"/>
  <c r="O456" i="1"/>
  <c r="D675" i="1"/>
  <c r="I675" i="1" s="1"/>
  <c r="J675" i="1" s="1"/>
  <c r="A676" i="1"/>
  <c r="K675" i="1"/>
  <c r="M675" i="1"/>
  <c r="S674" i="1"/>
  <c r="T674" i="1"/>
  <c r="H734" i="3"/>
  <c r="I734" i="3" s="1"/>
  <c r="G735" i="3"/>
  <c r="J733" i="3"/>
  <c r="K733" i="3" s="1"/>
  <c r="V744" i="1" s="1"/>
  <c r="L733" i="3"/>
  <c r="B456" i="1" l="1"/>
  <c r="L457" i="1"/>
  <c r="O457" i="1" s="1"/>
  <c r="R674" i="1"/>
  <c r="Q674" i="1" s="1"/>
  <c r="P674" i="1" s="1"/>
  <c r="S675" i="1"/>
  <c r="T675" i="1"/>
  <c r="D676" i="1"/>
  <c r="I676" i="1" s="1"/>
  <c r="J676" i="1" s="1"/>
  <c r="A677" i="1"/>
  <c r="K676" i="1"/>
  <c r="M676" i="1"/>
  <c r="G736" i="3"/>
  <c r="H735" i="3"/>
  <c r="I735" i="3" s="1"/>
  <c r="L734" i="3"/>
  <c r="J734" i="3"/>
  <c r="K734" i="3" s="1"/>
  <c r="V745" i="1" s="1"/>
  <c r="F457" i="1" l="1"/>
  <c r="C457" i="1"/>
  <c r="N457" i="1"/>
  <c r="E457" i="1" s="1"/>
  <c r="L458" i="1"/>
  <c r="S676" i="1"/>
  <c r="T676" i="1"/>
  <c r="D677" i="1"/>
  <c r="I677" i="1" s="1"/>
  <c r="J677" i="1" s="1"/>
  <c r="M677" i="1"/>
  <c r="K677" i="1"/>
  <c r="A678" i="1"/>
  <c r="R675" i="1"/>
  <c r="Q675" i="1" s="1"/>
  <c r="P675" i="1" s="1"/>
  <c r="J735" i="3"/>
  <c r="K735" i="3" s="1"/>
  <c r="V746" i="1" s="1"/>
  <c r="L735" i="3"/>
  <c r="G737" i="3"/>
  <c r="H736" i="3"/>
  <c r="I736" i="3" s="1"/>
  <c r="B457" i="1" l="1"/>
  <c r="N458" i="1"/>
  <c r="E458" i="1" s="1"/>
  <c r="O458" i="1"/>
  <c r="L459" i="1" s="1"/>
  <c r="F458" i="1"/>
  <c r="C458" i="1"/>
  <c r="D678" i="1"/>
  <c r="I678" i="1" s="1"/>
  <c r="J678" i="1" s="1"/>
  <c r="K678" i="1"/>
  <c r="M678" i="1"/>
  <c r="A679" i="1"/>
  <c r="S677" i="1"/>
  <c r="T677" i="1"/>
  <c r="R676" i="1"/>
  <c r="Q676" i="1" s="1"/>
  <c r="P676" i="1" s="1"/>
  <c r="L736" i="3"/>
  <c r="J736" i="3"/>
  <c r="K736" i="3" s="1"/>
  <c r="V747" i="1" s="1"/>
  <c r="H737" i="3"/>
  <c r="I737" i="3" s="1"/>
  <c r="G738" i="3"/>
  <c r="B458" i="1" l="1"/>
  <c r="N459" i="1"/>
  <c r="E459" i="1" s="1"/>
  <c r="C459" i="1"/>
  <c r="F459" i="1"/>
  <c r="O459" i="1"/>
  <c r="R677" i="1"/>
  <c r="Q677" i="1" s="1"/>
  <c r="P677" i="1" s="1"/>
  <c r="S678" i="1"/>
  <c r="T678" i="1"/>
  <c r="M679" i="1"/>
  <c r="D679" i="1"/>
  <c r="I679" i="1" s="1"/>
  <c r="J679" i="1" s="1"/>
  <c r="K679" i="1"/>
  <c r="A680" i="1"/>
  <c r="J737" i="3"/>
  <c r="K737" i="3" s="1"/>
  <c r="V748" i="1" s="1"/>
  <c r="L737" i="3"/>
  <c r="H738" i="3"/>
  <c r="I738" i="3" s="1"/>
  <c r="G739" i="3"/>
  <c r="L460" i="1" l="1"/>
  <c r="F460" i="1" s="1"/>
  <c r="B459" i="1"/>
  <c r="D680" i="1"/>
  <c r="I680" i="1" s="1"/>
  <c r="J680" i="1" s="1"/>
  <c r="M680" i="1"/>
  <c r="K680" i="1"/>
  <c r="A681" i="1"/>
  <c r="R678" i="1"/>
  <c r="Q678" i="1" s="1"/>
  <c r="P678" i="1" s="1"/>
  <c r="S679" i="1"/>
  <c r="T679" i="1"/>
  <c r="G740" i="3"/>
  <c r="H739" i="3"/>
  <c r="I739" i="3" s="1"/>
  <c r="L738" i="3"/>
  <c r="J738" i="3"/>
  <c r="K738" i="3" s="1"/>
  <c r="V749" i="1" s="1"/>
  <c r="C460" i="1" l="1"/>
  <c r="B460" i="1" s="1"/>
  <c r="N460" i="1"/>
  <c r="E460" i="1" s="1"/>
  <c r="O460" i="1"/>
  <c r="L461" i="1" s="1"/>
  <c r="O461" i="1" s="1"/>
  <c r="R679" i="1"/>
  <c r="Q679" i="1" s="1"/>
  <c r="P679" i="1" s="1"/>
  <c r="D681" i="1"/>
  <c r="I681" i="1" s="1"/>
  <c r="J681" i="1" s="1"/>
  <c r="K681" i="1"/>
  <c r="M681" i="1"/>
  <c r="A682" i="1"/>
  <c r="S680" i="1"/>
  <c r="T680" i="1"/>
  <c r="J739" i="3"/>
  <c r="K739" i="3" s="1"/>
  <c r="V750" i="1" s="1"/>
  <c r="L739" i="3"/>
  <c r="G741" i="3"/>
  <c r="H740" i="3"/>
  <c r="I740" i="3" s="1"/>
  <c r="N461" i="1" l="1"/>
  <c r="E461" i="1" s="1"/>
  <c r="B461" i="1" s="1"/>
  <c r="F461" i="1"/>
  <c r="C461" i="1"/>
  <c r="R680" i="1"/>
  <c r="Q680" i="1" s="1"/>
  <c r="P680" i="1" s="1"/>
  <c r="D682" i="1"/>
  <c r="I682" i="1" s="1"/>
  <c r="J682" i="1" s="1"/>
  <c r="A683" i="1"/>
  <c r="K682" i="1"/>
  <c r="M682" i="1"/>
  <c r="S681" i="1"/>
  <c r="T681" i="1"/>
  <c r="H741" i="3"/>
  <c r="I741" i="3" s="1"/>
  <c r="G742" i="3"/>
  <c r="L740" i="3"/>
  <c r="J740" i="3"/>
  <c r="K740" i="3" s="1"/>
  <c r="V751" i="1" s="1"/>
  <c r="L462" i="1" l="1"/>
  <c r="F462" i="1" s="1"/>
  <c r="R681" i="1"/>
  <c r="Q681" i="1" s="1"/>
  <c r="P681" i="1" s="1"/>
  <c r="D683" i="1"/>
  <c r="I683" i="1" s="1"/>
  <c r="J683" i="1" s="1"/>
  <c r="M683" i="1"/>
  <c r="A684" i="1"/>
  <c r="K683" i="1"/>
  <c r="S682" i="1"/>
  <c r="T682" i="1"/>
  <c r="H742" i="3"/>
  <c r="I742" i="3" s="1"/>
  <c r="G743" i="3"/>
  <c r="J741" i="3"/>
  <c r="K741" i="3" s="1"/>
  <c r="V752" i="1" s="1"/>
  <c r="L741" i="3"/>
  <c r="O462" i="1" l="1"/>
  <c r="C462" i="1"/>
  <c r="N462" i="1"/>
  <c r="E462" i="1" s="1"/>
  <c r="B462" i="1" s="1"/>
  <c r="L463" i="1"/>
  <c r="R682" i="1"/>
  <c r="Q682" i="1" s="1"/>
  <c r="P682" i="1" s="1"/>
  <c r="D684" i="1"/>
  <c r="I684" i="1" s="1"/>
  <c r="J684" i="1" s="1"/>
  <c r="A685" i="1"/>
  <c r="K684" i="1"/>
  <c r="M684" i="1"/>
  <c r="S683" i="1"/>
  <c r="T683" i="1"/>
  <c r="G744" i="3"/>
  <c r="H743" i="3"/>
  <c r="I743" i="3" s="1"/>
  <c r="L742" i="3"/>
  <c r="J742" i="3"/>
  <c r="K742" i="3" s="1"/>
  <c r="V753" i="1" s="1"/>
  <c r="O463" i="1" l="1"/>
  <c r="F463" i="1"/>
  <c r="C463" i="1"/>
  <c r="N463" i="1"/>
  <c r="E463" i="1" s="1"/>
  <c r="R683" i="1"/>
  <c r="Q683" i="1" s="1"/>
  <c r="P683" i="1" s="1"/>
  <c r="S684" i="1"/>
  <c r="T684" i="1"/>
  <c r="D685" i="1"/>
  <c r="I685" i="1" s="1"/>
  <c r="J685" i="1" s="1"/>
  <c r="K685" i="1"/>
  <c r="A686" i="1"/>
  <c r="M685" i="1"/>
  <c r="J743" i="3"/>
  <c r="K743" i="3" s="1"/>
  <c r="V754" i="1" s="1"/>
  <c r="L743" i="3"/>
  <c r="G745" i="3"/>
  <c r="H744" i="3"/>
  <c r="I744" i="3" s="1"/>
  <c r="B463" i="1" l="1"/>
  <c r="L464" i="1"/>
  <c r="T685" i="1"/>
  <c r="S685" i="1"/>
  <c r="R685" i="1" s="1"/>
  <c r="Q685" i="1" s="1"/>
  <c r="P685" i="1" s="1"/>
  <c r="D686" i="1"/>
  <c r="I686" i="1" s="1"/>
  <c r="J686" i="1" s="1"/>
  <c r="K686" i="1"/>
  <c r="M686" i="1"/>
  <c r="A687" i="1"/>
  <c r="R684" i="1"/>
  <c r="Q684" i="1" s="1"/>
  <c r="P684" i="1" s="1"/>
  <c r="L744" i="3"/>
  <c r="J744" i="3"/>
  <c r="K744" i="3" s="1"/>
  <c r="V755" i="1" s="1"/>
  <c r="H745" i="3"/>
  <c r="I745" i="3" s="1"/>
  <c r="G746" i="3"/>
  <c r="O464" i="1" l="1"/>
  <c r="F464" i="1"/>
  <c r="N464" i="1"/>
  <c r="E464" i="1" s="1"/>
  <c r="C464" i="1"/>
  <c r="S686" i="1"/>
  <c r="T686" i="1"/>
  <c r="D687" i="1"/>
  <c r="I687" i="1" s="1"/>
  <c r="J687" i="1" s="1"/>
  <c r="M687" i="1"/>
  <c r="A688" i="1"/>
  <c r="K687" i="1"/>
  <c r="J745" i="3"/>
  <c r="K745" i="3" s="1"/>
  <c r="V756" i="1" s="1"/>
  <c r="L745" i="3"/>
  <c r="H746" i="3"/>
  <c r="I746" i="3" s="1"/>
  <c r="G747" i="3"/>
  <c r="B464" i="1" l="1"/>
  <c r="L465" i="1"/>
  <c r="D688" i="1"/>
  <c r="I688" i="1" s="1"/>
  <c r="J688" i="1" s="1"/>
  <c r="K688" i="1"/>
  <c r="M688" i="1"/>
  <c r="A689" i="1"/>
  <c r="T687" i="1"/>
  <c r="S687" i="1"/>
  <c r="R687" i="1" s="1"/>
  <c r="Q687" i="1" s="1"/>
  <c r="P687" i="1" s="1"/>
  <c r="R686" i="1"/>
  <c r="Q686" i="1" s="1"/>
  <c r="P686" i="1" s="1"/>
  <c r="G748" i="3"/>
  <c r="H747" i="3"/>
  <c r="I747" i="3" s="1"/>
  <c r="L746" i="3"/>
  <c r="J746" i="3"/>
  <c r="K746" i="3" s="1"/>
  <c r="V757" i="1" s="1"/>
  <c r="O465" i="1" l="1"/>
  <c r="N465" i="1"/>
  <c r="E465" i="1" s="1"/>
  <c r="F465" i="1"/>
  <c r="C465" i="1"/>
  <c r="T688" i="1"/>
  <c r="S688" i="1"/>
  <c r="D689" i="1"/>
  <c r="I689" i="1" s="1"/>
  <c r="J689" i="1" s="1"/>
  <c r="K689" i="1"/>
  <c r="M689" i="1"/>
  <c r="A690" i="1"/>
  <c r="J747" i="3"/>
  <c r="K747" i="3" s="1"/>
  <c r="V758" i="1" s="1"/>
  <c r="L747" i="3"/>
  <c r="G749" i="3"/>
  <c r="H748" i="3"/>
  <c r="I748" i="3" s="1"/>
  <c r="B465" i="1" l="1"/>
  <c r="L466" i="1"/>
  <c r="N466" i="1" s="1"/>
  <c r="E466" i="1" s="1"/>
  <c r="F466" i="1"/>
  <c r="R688" i="1"/>
  <c r="Q688" i="1" s="1"/>
  <c r="P688" i="1" s="1"/>
  <c r="D690" i="1"/>
  <c r="I690" i="1" s="1"/>
  <c r="J690" i="1" s="1"/>
  <c r="K690" i="1"/>
  <c r="M690" i="1"/>
  <c r="A691" i="1"/>
  <c r="T689" i="1"/>
  <c r="S689" i="1"/>
  <c r="R689" i="1" s="1"/>
  <c r="Q689" i="1" s="1"/>
  <c r="P689" i="1" s="1"/>
  <c r="L748" i="3"/>
  <c r="J748" i="3"/>
  <c r="K748" i="3" s="1"/>
  <c r="V759" i="1" s="1"/>
  <c r="H749" i="3"/>
  <c r="I749" i="3" s="1"/>
  <c r="G750" i="3"/>
  <c r="C466" i="1" l="1"/>
  <c r="B466" i="1" s="1"/>
  <c r="O466" i="1"/>
  <c r="L467" i="1" s="1"/>
  <c r="O467" i="1" s="1"/>
  <c r="S690" i="1"/>
  <c r="T690" i="1"/>
  <c r="D691" i="1"/>
  <c r="I691" i="1" s="1"/>
  <c r="J691" i="1" s="1"/>
  <c r="K691" i="1"/>
  <c r="A692" i="1"/>
  <c r="M691" i="1"/>
  <c r="H750" i="3"/>
  <c r="I750" i="3" s="1"/>
  <c r="G751" i="3"/>
  <c r="J749" i="3"/>
  <c r="K749" i="3" s="1"/>
  <c r="V760" i="1" s="1"/>
  <c r="L749" i="3"/>
  <c r="F467" i="1" l="1"/>
  <c r="C467" i="1"/>
  <c r="N467" i="1"/>
  <c r="E467" i="1" s="1"/>
  <c r="L468" i="1"/>
  <c r="D692" i="1"/>
  <c r="I692" i="1" s="1"/>
  <c r="J692" i="1" s="1"/>
  <c r="K692" i="1"/>
  <c r="M692" i="1"/>
  <c r="A693" i="1"/>
  <c r="S691" i="1"/>
  <c r="T691" i="1"/>
  <c r="R690" i="1"/>
  <c r="Q690" i="1" s="1"/>
  <c r="P690" i="1" s="1"/>
  <c r="G752" i="3"/>
  <c r="H751" i="3"/>
  <c r="I751" i="3" s="1"/>
  <c r="L750" i="3"/>
  <c r="J750" i="3"/>
  <c r="K750" i="3" s="1"/>
  <c r="V761" i="1" s="1"/>
  <c r="B467" i="1" l="1"/>
  <c r="N468" i="1"/>
  <c r="E468" i="1" s="1"/>
  <c r="C468" i="1"/>
  <c r="F468" i="1"/>
  <c r="O468" i="1"/>
  <c r="S692" i="1"/>
  <c r="T692" i="1"/>
  <c r="D693" i="1"/>
  <c r="I693" i="1" s="1"/>
  <c r="J693" i="1" s="1"/>
  <c r="A694" i="1"/>
  <c r="M693" i="1"/>
  <c r="K693" i="1"/>
  <c r="R691" i="1"/>
  <c r="Q691" i="1" s="1"/>
  <c r="P691" i="1" s="1"/>
  <c r="J751" i="3"/>
  <c r="K751" i="3" s="1"/>
  <c r="V762" i="1" s="1"/>
  <c r="L751" i="3"/>
  <c r="G753" i="3"/>
  <c r="H752" i="3"/>
  <c r="I752" i="3" s="1"/>
  <c r="L469" i="1" l="1"/>
  <c r="C469" i="1" s="1"/>
  <c r="B468" i="1"/>
  <c r="S693" i="1"/>
  <c r="T693" i="1"/>
  <c r="D694" i="1"/>
  <c r="I694" i="1" s="1"/>
  <c r="J694" i="1" s="1"/>
  <c r="K694" i="1"/>
  <c r="M694" i="1"/>
  <c r="A695" i="1"/>
  <c r="R692" i="1"/>
  <c r="Q692" i="1" s="1"/>
  <c r="P692" i="1" s="1"/>
  <c r="H753" i="3"/>
  <c r="I753" i="3" s="1"/>
  <c r="G754" i="3"/>
  <c r="L752" i="3"/>
  <c r="J752" i="3"/>
  <c r="K752" i="3" s="1"/>
  <c r="V763" i="1" s="1"/>
  <c r="F469" i="1" l="1"/>
  <c r="N469" i="1"/>
  <c r="E469" i="1" s="1"/>
  <c r="O469" i="1"/>
  <c r="D695" i="1"/>
  <c r="I695" i="1" s="1"/>
  <c r="J695" i="1" s="1"/>
  <c r="K695" i="1"/>
  <c r="M695" i="1"/>
  <c r="A696" i="1"/>
  <c r="S694" i="1"/>
  <c r="T694" i="1"/>
  <c r="R693" i="1"/>
  <c r="Q693" i="1" s="1"/>
  <c r="P693" i="1" s="1"/>
  <c r="H754" i="3"/>
  <c r="I754" i="3" s="1"/>
  <c r="G755" i="3"/>
  <c r="J753" i="3"/>
  <c r="K753" i="3" s="1"/>
  <c r="V764" i="1" s="1"/>
  <c r="L753" i="3"/>
  <c r="B469" i="1" l="1"/>
  <c r="L470" i="1"/>
  <c r="F470" i="1" s="1"/>
  <c r="T695" i="1"/>
  <c r="S695" i="1"/>
  <c r="R695" i="1" s="1"/>
  <c r="Q695" i="1" s="1"/>
  <c r="P695" i="1" s="1"/>
  <c r="D696" i="1"/>
  <c r="I696" i="1" s="1"/>
  <c r="J696" i="1" s="1"/>
  <c r="K696" i="1"/>
  <c r="M696" i="1"/>
  <c r="A697" i="1"/>
  <c r="R694" i="1"/>
  <c r="Q694" i="1" s="1"/>
  <c r="P694" i="1" s="1"/>
  <c r="G756" i="3"/>
  <c r="H755" i="3"/>
  <c r="I755" i="3" s="1"/>
  <c r="L754" i="3"/>
  <c r="J754" i="3"/>
  <c r="K754" i="3" s="1"/>
  <c r="V765" i="1" s="1"/>
  <c r="O470" i="1" l="1"/>
  <c r="L471" i="1" s="1"/>
  <c r="C471" i="1" s="1"/>
  <c r="C470" i="1"/>
  <c r="N470" i="1"/>
  <c r="E470" i="1" s="1"/>
  <c r="S696" i="1"/>
  <c r="T696" i="1"/>
  <c r="D697" i="1"/>
  <c r="I697" i="1" s="1"/>
  <c r="J697" i="1" s="1"/>
  <c r="A698" i="1"/>
  <c r="K697" i="1"/>
  <c r="M697" i="1"/>
  <c r="J755" i="3"/>
  <c r="K755" i="3" s="1"/>
  <c r="V766" i="1" s="1"/>
  <c r="L755" i="3"/>
  <c r="G757" i="3"/>
  <c r="H756" i="3"/>
  <c r="I756" i="3" s="1"/>
  <c r="B470" i="1" l="1"/>
  <c r="O471" i="1"/>
  <c r="N471" i="1"/>
  <c r="E471" i="1" s="1"/>
  <c r="F471" i="1"/>
  <c r="S697" i="1"/>
  <c r="T697" i="1"/>
  <c r="D698" i="1"/>
  <c r="I698" i="1" s="1"/>
  <c r="J698" i="1" s="1"/>
  <c r="K698" i="1"/>
  <c r="A699" i="1"/>
  <c r="M698" i="1"/>
  <c r="R696" i="1"/>
  <c r="Q696" i="1" s="1"/>
  <c r="P696" i="1" s="1"/>
  <c r="L756" i="3"/>
  <c r="J756" i="3"/>
  <c r="K756" i="3" s="1"/>
  <c r="V767" i="1" s="1"/>
  <c r="H757" i="3"/>
  <c r="I757" i="3" s="1"/>
  <c r="G758" i="3"/>
  <c r="B471" i="1" l="1"/>
  <c r="L472" i="1"/>
  <c r="S698" i="1"/>
  <c r="T698" i="1"/>
  <c r="D699" i="1"/>
  <c r="I699" i="1" s="1"/>
  <c r="J699" i="1" s="1"/>
  <c r="K699" i="1"/>
  <c r="M699" i="1"/>
  <c r="A700" i="1"/>
  <c r="R697" i="1"/>
  <c r="Q697" i="1" s="1"/>
  <c r="P697" i="1" s="1"/>
  <c r="J757" i="3"/>
  <c r="K757" i="3" s="1"/>
  <c r="V768" i="1" s="1"/>
  <c r="L757" i="3"/>
  <c r="H758" i="3"/>
  <c r="I758" i="3" s="1"/>
  <c r="G759" i="3"/>
  <c r="F472" i="1" l="1"/>
  <c r="N472" i="1"/>
  <c r="E472" i="1" s="1"/>
  <c r="C472" i="1"/>
  <c r="O472" i="1"/>
  <c r="D700" i="1"/>
  <c r="I700" i="1" s="1"/>
  <c r="J700" i="1" s="1"/>
  <c r="K700" i="1"/>
  <c r="M700" i="1"/>
  <c r="A701" i="1"/>
  <c r="S699" i="1"/>
  <c r="T699" i="1"/>
  <c r="R698" i="1"/>
  <c r="Q698" i="1" s="1"/>
  <c r="P698" i="1" s="1"/>
  <c r="G760" i="3"/>
  <c r="H759" i="3"/>
  <c r="I759" i="3" s="1"/>
  <c r="L758" i="3"/>
  <c r="J758" i="3"/>
  <c r="K758" i="3" s="1"/>
  <c r="V769" i="1" s="1"/>
  <c r="L473" i="1" l="1"/>
  <c r="B472" i="1"/>
  <c r="R699" i="1"/>
  <c r="Q699" i="1" s="1"/>
  <c r="P699" i="1" s="1"/>
  <c r="D701" i="1"/>
  <c r="I701" i="1" s="1"/>
  <c r="J701" i="1" s="1"/>
  <c r="K701" i="1"/>
  <c r="A702" i="1"/>
  <c r="M701" i="1"/>
  <c r="T700" i="1"/>
  <c r="S700" i="1"/>
  <c r="R700" i="1" s="1"/>
  <c r="Q700" i="1" s="1"/>
  <c r="P700" i="1" s="1"/>
  <c r="J759" i="3"/>
  <c r="K759" i="3" s="1"/>
  <c r="V770" i="1" s="1"/>
  <c r="L759" i="3"/>
  <c r="G761" i="3"/>
  <c r="H760" i="3"/>
  <c r="I760" i="3" s="1"/>
  <c r="N473" i="1" l="1"/>
  <c r="E473" i="1" s="1"/>
  <c r="F473" i="1"/>
  <c r="C473" i="1"/>
  <c r="O473" i="1"/>
  <c r="L474" i="1"/>
  <c r="D702" i="1"/>
  <c r="I702" i="1" s="1"/>
  <c r="J702" i="1" s="1"/>
  <c r="A703" i="1"/>
  <c r="M702" i="1"/>
  <c r="K702" i="1"/>
  <c r="S701" i="1"/>
  <c r="T701" i="1"/>
  <c r="L760" i="3"/>
  <c r="J760" i="3"/>
  <c r="K760" i="3" s="1"/>
  <c r="V771" i="1" s="1"/>
  <c r="H761" i="3"/>
  <c r="I761" i="3" s="1"/>
  <c r="G762" i="3"/>
  <c r="C474" i="1" l="1"/>
  <c r="B474" i="1" s="1"/>
  <c r="F474" i="1"/>
  <c r="N474" i="1"/>
  <c r="E474" i="1" s="1"/>
  <c r="O474" i="1"/>
  <c r="L475" i="1" s="1"/>
  <c r="B473" i="1"/>
  <c r="S702" i="1"/>
  <c r="T702" i="1"/>
  <c r="R701" i="1"/>
  <c r="Q701" i="1" s="1"/>
  <c r="P701" i="1" s="1"/>
  <c r="D703" i="1"/>
  <c r="I703" i="1" s="1"/>
  <c r="J703" i="1" s="1"/>
  <c r="M703" i="1"/>
  <c r="A704" i="1"/>
  <c r="K703" i="1"/>
  <c r="J761" i="3"/>
  <c r="K761" i="3" s="1"/>
  <c r="V772" i="1" s="1"/>
  <c r="G15" i="1" s="1"/>
  <c r="L761" i="3"/>
  <c r="H762" i="3"/>
  <c r="I762" i="3" s="1"/>
  <c r="G763" i="3"/>
  <c r="O475" i="1" l="1"/>
  <c r="N475" i="1"/>
  <c r="E475" i="1" s="1"/>
  <c r="C475" i="1"/>
  <c r="F475" i="1"/>
  <c r="T703" i="1"/>
  <c r="S703" i="1"/>
  <c r="D704" i="1"/>
  <c r="I704" i="1" s="1"/>
  <c r="J704" i="1" s="1"/>
  <c r="A705" i="1"/>
  <c r="M704" i="1"/>
  <c r="K704" i="1"/>
  <c r="R702" i="1"/>
  <c r="Q702" i="1" s="1"/>
  <c r="P702" i="1" s="1"/>
  <c r="G764" i="3"/>
  <c r="H763" i="3"/>
  <c r="I763" i="3" s="1"/>
  <c r="L762" i="3"/>
  <c r="J762" i="3"/>
  <c r="K762" i="3" s="1"/>
  <c r="L476" i="1" l="1"/>
  <c r="B475" i="1"/>
  <c r="S704" i="1"/>
  <c r="T704" i="1"/>
  <c r="D705" i="1"/>
  <c r="I705" i="1" s="1"/>
  <c r="J705" i="1" s="1"/>
  <c r="K705" i="1"/>
  <c r="M705" i="1"/>
  <c r="A706" i="1"/>
  <c r="R703" i="1"/>
  <c r="Q703" i="1" s="1"/>
  <c r="P703" i="1" s="1"/>
  <c r="J763" i="3"/>
  <c r="K763" i="3" s="1"/>
  <c r="L763" i="3"/>
  <c r="G765" i="3"/>
  <c r="H764" i="3"/>
  <c r="I764" i="3" s="1"/>
  <c r="N476" i="1" l="1"/>
  <c r="E476" i="1" s="1"/>
  <c r="C476" i="1"/>
  <c r="F476" i="1"/>
  <c r="O476" i="1"/>
  <c r="L477" i="1"/>
  <c r="C477" i="1" s="1"/>
  <c r="R704" i="1"/>
  <c r="Q704" i="1" s="1"/>
  <c r="P704" i="1" s="1"/>
  <c r="S705" i="1"/>
  <c r="T705" i="1"/>
  <c r="D706" i="1"/>
  <c r="I706" i="1" s="1"/>
  <c r="J706" i="1" s="1"/>
  <c r="A707" i="1"/>
  <c r="K706" i="1"/>
  <c r="M706" i="1"/>
  <c r="L764" i="3"/>
  <c r="J764" i="3"/>
  <c r="K764" i="3" s="1"/>
  <c r="H765" i="3"/>
  <c r="I765" i="3" s="1"/>
  <c r="G766" i="3"/>
  <c r="B476" i="1" l="1"/>
  <c r="N477" i="1"/>
  <c r="E477" i="1" s="1"/>
  <c r="F477" i="1"/>
  <c r="O477" i="1"/>
  <c r="S706" i="1"/>
  <c r="T706" i="1"/>
  <c r="D707" i="1"/>
  <c r="I707" i="1" s="1"/>
  <c r="J707" i="1" s="1"/>
  <c r="K707" i="1"/>
  <c r="A708" i="1"/>
  <c r="M707" i="1"/>
  <c r="R705" i="1"/>
  <c r="Q705" i="1" s="1"/>
  <c r="P705" i="1" s="1"/>
  <c r="J765" i="3"/>
  <c r="K765" i="3" s="1"/>
  <c r="L765" i="3"/>
  <c r="H766" i="3"/>
  <c r="I766" i="3" s="1"/>
  <c r="G767" i="3"/>
  <c r="B477" i="1" l="1"/>
  <c r="L478" i="1"/>
  <c r="R706" i="1"/>
  <c r="Q706" i="1" s="1"/>
  <c r="P706" i="1" s="1"/>
  <c r="T707" i="1"/>
  <c r="S707" i="1"/>
  <c r="R707" i="1" s="1"/>
  <c r="Q707" i="1" s="1"/>
  <c r="P707" i="1" s="1"/>
  <c r="D708" i="1"/>
  <c r="I708" i="1" s="1"/>
  <c r="J708" i="1" s="1"/>
  <c r="A709" i="1"/>
  <c r="K708" i="1"/>
  <c r="M708" i="1"/>
  <c r="L766" i="3"/>
  <c r="J766" i="3"/>
  <c r="K766" i="3" s="1"/>
  <c r="G768" i="3"/>
  <c r="H768" i="3" s="1"/>
  <c r="I768" i="3" s="1"/>
  <c r="H767" i="3"/>
  <c r="I767" i="3" s="1"/>
  <c r="N478" i="1" l="1"/>
  <c r="O478" i="1"/>
  <c r="C478" i="1"/>
  <c r="F478" i="1"/>
  <c r="S708" i="1"/>
  <c r="T708" i="1"/>
  <c r="D709" i="1"/>
  <c r="I709" i="1" s="1"/>
  <c r="J709" i="1" s="1"/>
  <c r="K709" i="1"/>
  <c r="M709" i="1"/>
  <c r="A710" i="1"/>
  <c r="L768" i="3"/>
  <c r="J768" i="3"/>
  <c r="K768" i="3" s="1"/>
  <c r="J767" i="3"/>
  <c r="K767" i="3" s="1"/>
  <c r="L767" i="3"/>
  <c r="E478" i="1" l="1"/>
  <c r="B478" i="1" s="1"/>
  <c r="L479" i="1"/>
  <c r="D710" i="1"/>
  <c r="I710" i="1" s="1"/>
  <c r="J710" i="1" s="1"/>
  <c r="A711" i="1"/>
  <c r="M710" i="1"/>
  <c r="K710" i="1"/>
  <c r="S709" i="1"/>
  <c r="T709" i="1"/>
  <c r="R708" i="1"/>
  <c r="Q708" i="1" s="1"/>
  <c r="P708" i="1" s="1"/>
  <c r="C479" i="1" l="1"/>
  <c r="B479" i="1" s="1"/>
  <c r="O479" i="1"/>
  <c r="N479" i="1"/>
  <c r="E479" i="1" s="1"/>
  <c r="F479" i="1"/>
  <c r="S710" i="1"/>
  <c r="T710" i="1"/>
  <c r="D711" i="1"/>
  <c r="I711" i="1" s="1"/>
  <c r="J711" i="1" s="1"/>
  <c r="A712" i="1"/>
  <c r="K711" i="1"/>
  <c r="M711" i="1"/>
  <c r="R709" i="1"/>
  <c r="Q709" i="1" s="1"/>
  <c r="P709" i="1" s="1"/>
  <c r="L480" i="1" l="1"/>
  <c r="O480" i="1" s="1"/>
  <c r="D712" i="1"/>
  <c r="I712" i="1" s="1"/>
  <c r="J712" i="1" s="1"/>
  <c r="K712" i="1"/>
  <c r="M712" i="1"/>
  <c r="A713" i="1"/>
  <c r="T711" i="1"/>
  <c r="S711" i="1"/>
  <c r="R711" i="1" s="1"/>
  <c r="Q711" i="1" s="1"/>
  <c r="P711" i="1" s="1"/>
  <c r="R710" i="1"/>
  <c r="Q710" i="1" s="1"/>
  <c r="P710" i="1" s="1"/>
  <c r="C480" i="1" l="1"/>
  <c r="B480" i="1" s="1"/>
  <c r="F480" i="1"/>
  <c r="N480" i="1"/>
  <c r="L481" i="1" s="1"/>
  <c r="E480" i="1"/>
  <c r="S712" i="1"/>
  <c r="T712" i="1"/>
  <c r="D713" i="1"/>
  <c r="I713" i="1" s="1"/>
  <c r="J713" i="1" s="1"/>
  <c r="A714" i="1"/>
  <c r="M713" i="1"/>
  <c r="K713" i="1"/>
  <c r="C481" i="1" l="1"/>
  <c r="F481" i="1"/>
  <c r="N481" i="1"/>
  <c r="O481" i="1"/>
  <c r="S713" i="1"/>
  <c r="T713" i="1"/>
  <c r="D714" i="1"/>
  <c r="I714" i="1" s="1"/>
  <c r="J714" i="1" s="1"/>
  <c r="K714" i="1"/>
  <c r="A715" i="1"/>
  <c r="M714" i="1"/>
  <c r="R712" i="1"/>
  <c r="Q712" i="1" s="1"/>
  <c r="P712" i="1" s="1"/>
  <c r="B481" i="1" l="1"/>
  <c r="E481" i="1"/>
  <c r="L482" i="1"/>
  <c r="D715" i="1"/>
  <c r="I715" i="1" s="1"/>
  <c r="J715" i="1" s="1"/>
  <c r="M715" i="1"/>
  <c r="K715" i="1"/>
  <c r="A716" i="1"/>
  <c r="T714" i="1"/>
  <c r="S714" i="1"/>
  <c r="R714" i="1" s="1"/>
  <c r="Q714" i="1" s="1"/>
  <c r="P714" i="1" s="1"/>
  <c r="R713" i="1"/>
  <c r="Q713" i="1" s="1"/>
  <c r="P713" i="1" s="1"/>
  <c r="O482" i="1" l="1"/>
  <c r="F482" i="1"/>
  <c r="C482" i="1"/>
  <c r="N482" i="1"/>
  <c r="E482" i="1" s="1"/>
  <c r="D716" i="1"/>
  <c r="I716" i="1" s="1"/>
  <c r="J716" i="1" s="1"/>
  <c r="A717" i="1"/>
  <c r="M716" i="1"/>
  <c r="K716" i="1"/>
  <c r="T715" i="1"/>
  <c r="S715" i="1"/>
  <c r="R715" i="1" s="1"/>
  <c r="Q715" i="1" s="1"/>
  <c r="P715" i="1" s="1"/>
  <c r="B482" i="1" l="1"/>
  <c r="L483" i="1"/>
  <c r="T716" i="1"/>
  <c r="S716" i="1"/>
  <c r="R716" i="1" s="1"/>
  <c r="Q716" i="1" s="1"/>
  <c r="P716" i="1" s="1"/>
  <c r="D717" i="1"/>
  <c r="I717" i="1" s="1"/>
  <c r="J717" i="1" s="1"/>
  <c r="A718" i="1"/>
  <c r="M717" i="1"/>
  <c r="K717" i="1"/>
  <c r="N483" i="1" l="1"/>
  <c r="E483" i="1" s="1"/>
  <c r="C483" i="1"/>
  <c r="F483" i="1"/>
  <c r="O483" i="1"/>
  <c r="S717" i="1"/>
  <c r="T717" i="1"/>
  <c r="D718" i="1"/>
  <c r="I718" i="1" s="1"/>
  <c r="J718" i="1" s="1"/>
  <c r="M718" i="1"/>
  <c r="A719" i="1"/>
  <c r="K718" i="1"/>
  <c r="B483" i="1" l="1"/>
  <c r="L484" i="1"/>
  <c r="D719" i="1"/>
  <c r="I719" i="1" s="1"/>
  <c r="J719" i="1" s="1"/>
  <c r="K719" i="1"/>
  <c r="M719" i="1"/>
  <c r="A720" i="1"/>
  <c r="T718" i="1"/>
  <c r="S718" i="1"/>
  <c r="R717" i="1"/>
  <c r="Q717" i="1" s="1"/>
  <c r="P717" i="1" s="1"/>
  <c r="F484" i="1" l="1"/>
  <c r="O484" i="1"/>
  <c r="N484" i="1"/>
  <c r="E484" i="1" s="1"/>
  <c r="C484" i="1"/>
  <c r="R718" i="1"/>
  <c r="Q718" i="1" s="1"/>
  <c r="P718" i="1" s="1"/>
  <c r="T719" i="1"/>
  <c r="S719" i="1"/>
  <c r="R719" i="1" s="1"/>
  <c r="Q719" i="1" s="1"/>
  <c r="P719" i="1" s="1"/>
  <c r="D720" i="1"/>
  <c r="I720" i="1" s="1"/>
  <c r="J720" i="1" s="1"/>
  <c r="K720" i="1"/>
  <c r="M720" i="1"/>
  <c r="A721" i="1"/>
  <c r="L485" i="1" l="1"/>
  <c r="N485" i="1" s="1"/>
  <c r="E485" i="1" s="1"/>
  <c r="B484" i="1"/>
  <c r="D721" i="1"/>
  <c r="I721" i="1" s="1"/>
  <c r="J721" i="1" s="1"/>
  <c r="M721" i="1"/>
  <c r="K721" i="1"/>
  <c r="A722" i="1"/>
  <c r="T720" i="1"/>
  <c r="S720" i="1"/>
  <c r="R720" i="1" s="1"/>
  <c r="Q720" i="1" s="1"/>
  <c r="P720" i="1" s="1"/>
  <c r="C485" i="1" l="1"/>
  <c r="O485" i="1"/>
  <c r="F485" i="1"/>
  <c r="L486" i="1"/>
  <c r="B485" i="1"/>
  <c r="S721" i="1"/>
  <c r="T721" i="1"/>
  <c r="D722" i="1"/>
  <c r="I722" i="1" s="1"/>
  <c r="J722" i="1" s="1"/>
  <c r="M722" i="1"/>
  <c r="A723" i="1"/>
  <c r="K722" i="1"/>
  <c r="F486" i="1" l="1"/>
  <c r="C486" i="1"/>
  <c r="N486" i="1"/>
  <c r="E486" i="1" s="1"/>
  <c r="O486" i="1"/>
  <c r="L487" i="1" s="1"/>
  <c r="C487" i="1" s="1"/>
  <c r="S722" i="1"/>
  <c r="T722" i="1"/>
  <c r="D723" i="1"/>
  <c r="I723" i="1" s="1"/>
  <c r="J723" i="1" s="1"/>
  <c r="M723" i="1"/>
  <c r="K723" i="1"/>
  <c r="A724" i="1"/>
  <c r="R721" i="1"/>
  <c r="Q721" i="1" s="1"/>
  <c r="P721" i="1" s="1"/>
  <c r="N487" i="1" l="1"/>
  <c r="E487" i="1" s="1"/>
  <c r="B487" i="1" s="1"/>
  <c r="F487" i="1"/>
  <c r="O487" i="1"/>
  <c r="B486" i="1"/>
  <c r="R722" i="1"/>
  <c r="Q722" i="1" s="1"/>
  <c r="P722" i="1" s="1"/>
  <c r="D724" i="1"/>
  <c r="I724" i="1" s="1"/>
  <c r="J724" i="1" s="1"/>
  <c r="A725" i="1"/>
  <c r="K724" i="1"/>
  <c r="M724" i="1"/>
  <c r="T723" i="1"/>
  <c r="S723" i="1"/>
  <c r="R723" i="1" s="1"/>
  <c r="Q723" i="1" s="1"/>
  <c r="P723" i="1" s="1"/>
  <c r="L488" i="1" l="1"/>
  <c r="S724" i="1"/>
  <c r="T724" i="1"/>
  <c r="D725" i="1"/>
  <c r="I725" i="1" s="1"/>
  <c r="J725" i="1" s="1"/>
  <c r="A726" i="1"/>
  <c r="K725" i="1"/>
  <c r="M725" i="1"/>
  <c r="O488" i="1" l="1"/>
  <c r="L489" i="1" s="1"/>
  <c r="N488" i="1"/>
  <c r="E488" i="1" s="1"/>
  <c r="C488" i="1"/>
  <c r="F488" i="1"/>
  <c r="S725" i="1"/>
  <c r="T725" i="1"/>
  <c r="D726" i="1"/>
  <c r="I726" i="1" s="1"/>
  <c r="J726" i="1" s="1"/>
  <c r="A727" i="1"/>
  <c r="M726" i="1"/>
  <c r="K726" i="1"/>
  <c r="R724" i="1"/>
  <c r="Q724" i="1" s="1"/>
  <c r="P724" i="1" s="1"/>
  <c r="N489" i="1" l="1"/>
  <c r="E489" i="1" s="1"/>
  <c r="F489" i="1"/>
  <c r="C489" i="1"/>
  <c r="O489" i="1"/>
  <c r="B488" i="1"/>
  <c r="T726" i="1"/>
  <c r="S726" i="1"/>
  <c r="R726" i="1" s="1"/>
  <c r="Q726" i="1" s="1"/>
  <c r="P726" i="1" s="1"/>
  <c r="D727" i="1"/>
  <c r="I727" i="1" s="1"/>
  <c r="J727" i="1" s="1"/>
  <c r="A728" i="1"/>
  <c r="K727" i="1"/>
  <c r="M727" i="1"/>
  <c r="R725" i="1"/>
  <c r="Q725" i="1" s="1"/>
  <c r="P725" i="1" s="1"/>
  <c r="L490" i="1" l="1"/>
  <c r="B489" i="1"/>
  <c r="D728" i="1"/>
  <c r="I728" i="1" s="1"/>
  <c r="J728" i="1" s="1"/>
  <c r="M728" i="1"/>
  <c r="A729" i="1"/>
  <c r="K728" i="1"/>
  <c r="S727" i="1"/>
  <c r="T727" i="1"/>
  <c r="N490" i="1" l="1"/>
  <c r="E490" i="1" s="1"/>
  <c r="O490" i="1"/>
  <c r="F490" i="1"/>
  <c r="C490" i="1"/>
  <c r="R727" i="1"/>
  <c r="Q727" i="1" s="1"/>
  <c r="P727" i="1" s="1"/>
  <c r="D729" i="1"/>
  <c r="I729" i="1" s="1"/>
  <c r="J729" i="1" s="1"/>
  <c r="M729" i="1"/>
  <c r="K729" i="1"/>
  <c r="A730" i="1"/>
  <c r="S728" i="1"/>
  <c r="T728" i="1"/>
  <c r="B490" i="1" l="1"/>
  <c r="L491" i="1"/>
  <c r="R728" i="1"/>
  <c r="Q728" i="1" s="1"/>
  <c r="P728" i="1" s="1"/>
  <c r="D730" i="1"/>
  <c r="I730" i="1" s="1"/>
  <c r="J730" i="1" s="1"/>
  <c r="A731" i="1"/>
  <c r="K730" i="1"/>
  <c r="M730" i="1"/>
  <c r="S729" i="1"/>
  <c r="T729" i="1"/>
  <c r="F491" i="1" l="1"/>
  <c r="C491" i="1"/>
  <c r="O491" i="1"/>
  <c r="N491" i="1"/>
  <c r="E491" i="1" s="1"/>
  <c r="L492" i="1"/>
  <c r="R729" i="1"/>
  <c r="Q729" i="1" s="1"/>
  <c r="P729" i="1" s="1"/>
  <c r="T730" i="1"/>
  <c r="S730" i="1"/>
  <c r="R730" i="1" s="1"/>
  <c r="Q730" i="1" s="1"/>
  <c r="P730" i="1" s="1"/>
  <c r="D731" i="1"/>
  <c r="I731" i="1" s="1"/>
  <c r="J731" i="1" s="1"/>
  <c r="K731" i="1"/>
  <c r="M731" i="1"/>
  <c r="A732" i="1"/>
  <c r="F492" i="1" l="1"/>
  <c r="N492" i="1"/>
  <c r="E492" i="1" s="1"/>
  <c r="C492" i="1"/>
  <c r="O492" i="1"/>
  <c r="L493" i="1"/>
  <c r="C493" i="1" s="1"/>
  <c r="B491" i="1"/>
  <c r="T731" i="1"/>
  <c r="S731" i="1"/>
  <c r="D732" i="1"/>
  <c r="I732" i="1" s="1"/>
  <c r="J732" i="1" s="1"/>
  <c r="M732" i="1"/>
  <c r="A733" i="1"/>
  <c r="K732" i="1"/>
  <c r="F493" i="1" l="1"/>
  <c r="O493" i="1"/>
  <c r="N493" i="1"/>
  <c r="E493" i="1" s="1"/>
  <c r="B492" i="1"/>
  <c r="B493" i="1"/>
  <c r="R731" i="1"/>
  <c r="Q731" i="1" s="1"/>
  <c r="P731" i="1" s="1"/>
  <c r="D733" i="1"/>
  <c r="I733" i="1" s="1"/>
  <c r="J733" i="1" s="1"/>
  <c r="K733" i="1"/>
  <c r="M733" i="1"/>
  <c r="A734" i="1"/>
  <c r="S732" i="1"/>
  <c r="T732" i="1"/>
  <c r="L494" i="1" l="1"/>
  <c r="R732" i="1"/>
  <c r="Q732" i="1" s="1"/>
  <c r="P732" i="1" s="1"/>
  <c r="D734" i="1"/>
  <c r="I734" i="1" s="1"/>
  <c r="J734" i="1" s="1"/>
  <c r="K734" i="1"/>
  <c r="M734" i="1"/>
  <c r="A735" i="1"/>
  <c r="T733" i="1"/>
  <c r="S733" i="1"/>
  <c r="R733" i="1" s="1"/>
  <c r="Q733" i="1" s="1"/>
  <c r="P733" i="1" s="1"/>
  <c r="F494" i="1" l="1"/>
  <c r="C494" i="1"/>
  <c r="O494" i="1"/>
  <c r="N494" i="1"/>
  <c r="E494" i="1" s="1"/>
  <c r="T734" i="1"/>
  <c r="S734" i="1"/>
  <c r="R734" i="1" s="1"/>
  <c r="Q734" i="1" s="1"/>
  <c r="P734" i="1" s="1"/>
  <c r="D735" i="1"/>
  <c r="I735" i="1" s="1"/>
  <c r="J735" i="1" s="1"/>
  <c r="K735" i="1"/>
  <c r="A736" i="1"/>
  <c r="M735" i="1"/>
  <c r="L495" i="1" l="1"/>
  <c r="B494" i="1"/>
  <c r="S735" i="1"/>
  <c r="T735" i="1"/>
  <c r="D736" i="1"/>
  <c r="I736" i="1" s="1"/>
  <c r="J736" i="1" s="1"/>
  <c r="A737" i="1"/>
  <c r="M736" i="1"/>
  <c r="K736" i="1"/>
  <c r="O495" i="1" l="1"/>
  <c r="C495" i="1"/>
  <c r="F495" i="1"/>
  <c r="N495" i="1"/>
  <c r="E495" i="1" s="1"/>
  <c r="S736" i="1"/>
  <c r="T736" i="1"/>
  <c r="D737" i="1"/>
  <c r="I737" i="1" s="1"/>
  <c r="J737" i="1" s="1"/>
  <c r="A738" i="1"/>
  <c r="K737" i="1"/>
  <c r="M737" i="1"/>
  <c r="R735" i="1"/>
  <c r="Q735" i="1" s="1"/>
  <c r="P735" i="1" s="1"/>
  <c r="B495" i="1" l="1"/>
  <c r="L496" i="1"/>
  <c r="D738" i="1"/>
  <c r="I738" i="1" s="1"/>
  <c r="J738" i="1" s="1"/>
  <c r="K738" i="1"/>
  <c r="A739" i="1"/>
  <c r="M738" i="1"/>
  <c r="T737" i="1"/>
  <c r="S737" i="1"/>
  <c r="R736" i="1"/>
  <c r="Q736" i="1" s="1"/>
  <c r="P736" i="1" s="1"/>
  <c r="F496" i="1" l="1"/>
  <c r="O496" i="1"/>
  <c r="N496" i="1"/>
  <c r="E496" i="1" s="1"/>
  <c r="C496" i="1"/>
  <c r="B496" i="1" s="1"/>
  <c r="R737" i="1"/>
  <c r="Q737" i="1" s="1"/>
  <c r="P737" i="1" s="1"/>
  <c r="S738" i="1"/>
  <c r="T738" i="1"/>
  <c r="D739" i="1"/>
  <c r="I739" i="1" s="1"/>
  <c r="J739" i="1" s="1"/>
  <c r="K739" i="1"/>
  <c r="A740" i="1"/>
  <c r="M739" i="1"/>
  <c r="L497" i="1" l="1"/>
  <c r="D740" i="1"/>
  <c r="I740" i="1" s="1"/>
  <c r="J740" i="1" s="1"/>
  <c r="M740" i="1"/>
  <c r="K740" i="1"/>
  <c r="A741" i="1"/>
  <c r="S739" i="1"/>
  <c r="T739" i="1"/>
  <c r="R738" i="1"/>
  <c r="Q738" i="1" s="1"/>
  <c r="P738" i="1" s="1"/>
  <c r="F497" i="1" l="1"/>
  <c r="O497" i="1"/>
  <c r="N497" i="1"/>
  <c r="E497" i="1" s="1"/>
  <c r="C497" i="1"/>
  <c r="L498" i="1"/>
  <c r="R739" i="1"/>
  <c r="Q739" i="1" s="1"/>
  <c r="P739" i="1" s="1"/>
  <c r="D741" i="1"/>
  <c r="I741" i="1" s="1"/>
  <c r="J741" i="1" s="1"/>
  <c r="K741" i="1"/>
  <c r="M741" i="1"/>
  <c r="A742" i="1"/>
  <c r="T740" i="1"/>
  <c r="S740" i="1"/>
  <c r="R740" i="1" s="1"/>
  <c r="Q740" i="1" s="1"/>
  <c r="P740" i="1" s="1"/>
  <c r="F498" i="1" l="1"/>
  <c r="O498" i="1"/>
  <c r="C498" i="1"/>
  <c r="N498" i="1"/>
  <c r="E498" i="1" s="1"/>
  <c r="L499" i="1"/>
  <c r="B497" i="1"/>
  <c r="D742" i="1"/>
  <c r="I742" i="1" s="1"/>
  <c r="J742" i="1" s="1"/>
  <c r="M742" i="1"/>
  <c r="K742" i="1"/>
  <c r="A743" i="1"/>
  <c r="T741" i="1"/>
  <c r="S741" i="1"/>
  <c r="R741" i="1" s="1"/>
  <c r="Q741" i="1" s="1"/>
  <c r="P741" i="1" s="1"/>
  <c r="L500" i="1" l="1"/>
  <c r="O500" i="1" s="1"/>
  <c r="B498" i="1"/>
  <c r="O499" i="1"/>
  <c r="F499" i="1"/>
  <c r="C499" i="1"/>
  <c r="B499" i="1" s="1"/>
  <c r="N499" i="1"/>
  <c r="E499" i="1" s="1"/>
  <c r="C500" i="1"/>
  <c r="D743" i="1"/>
  <c r="I743" i="1" s="1"/>
  <c r="J743" i="1" s="1"/>
  <c r="M743" i="1"/>
  <c r="K743" i="1"/>
  <c r="A744" i="1"/>
  <c r="S742" i="1"/>
  <c r="T742" i="1"/>
  <c r="N500" i="1" l="1"/>
  <c r="E500" i="1" s="1"/>
  <c r="B500" i="1" s="1"/>
  <c r="F500" i="1"/>
  <c r="L501" i="1"/>
  <c r="R742" i="1"/>
  <c r="Q742" i="1" s="1"/>
  <c r="P742" i="1" s="1"/>
  <c r="D744" i="1"/>
  <c r="I744" i="1" s="1"/>
  <c r="J744" i="1" s="1"/>
  <c r="K744" i="1"/>
  <c r="M744" i="1"/>
  <c r="A745" i="1"/>
  <c r="S743" i="1"/>
  <c r="T743" i="1"/>
  <c r="O501" i="1" l="1"/>
  <c r="L502" i="1" s="1"/>
  <c r="F501" i="1"/>
  <c r="N501" i="1"/>
  <c r="E501" i="1" s="1"/>
  <c r="C501" i="1"/>
  <c r="B501" i="1" s="1"/>
  <c r="R743" i="1"/>
  <c r="Q743" i="1" s="1"/>
  <c r="P743" i="1" s="1"/>
  <c r="S744" i="1"/>
  <c r="R744" i="1" s="1"/>
  <c r="Q744" i="1" s="1"/>
  <c r="P744" i="1" s="1"/>
  <c r="T744" i="1"/>
  <c r="D745" i="1"/>
  <c r="I745" i="1" s="1"/>
  <c r="J745" i="1" s="1"/>
  <c r="K745" i="1"/>
  <c r="M745" i="1"/>
  <c r="A746" i="1"/>
  <c r="O502" i="1" l="1"/>
  <c r="F502" i="1"/>
  <c r="C502" i="1"/>
  <c r="N502" i="1"/>
  <c r="E502" i="1" s="1"/>
  <c r="L503" i="1"/>
  <c r="S745" i="1"/>
  <c r="T745" i="1"/>
  <c r="D746" i="1"/>
  <c r="I746" i="1" s="1"/>
  <c r="J746" i="1" s="1"/>
  <c r="A747" i="1"/>
  <c r="K746" i="1"/>
  <c r="M746" i="1"/>
  <c r="F503" i="1" l="1"/>
  <c r="N503" i="1"/>
  <c r="E503" i="1" s="1"/>
  <c r="O503" i="1"/>
  <c r="L504" i="1" s="1"/>
  <c r="F504" i="1" s="1"/>
  <c r="B502" i="1"/>
  <c r="C503" i="1"/>
  <c r="B503" i="1" s="1"/>
  <c r="C504" i="1"/>
  <c r="O504" i="1"/>
  <c r="R745" i="1"/>
  <c r="Q745" i="1" s="1"/>
  <c r="P745" i="1" s="1"/>
  <c r="D747" i="1"/>
  <c r="I747" i="1" s="1"/>
  <c r="J747" i="1" s="1"/>
  <c r="M747" i="1"/>
  <c r="A748" i="1"/>
  <c r="K747" i="1"/>
  <c r="S746" i="1"/>
  <c r="T746" i="1"/>
  <c r="B504" i="1" l="1"/>
  <c r="N504" i="1"/>
  <c r="E504" i="1" s="1"/>
  <c r="L505" i="1"/>
  <c r="F505" i="1" s="1"/>
  <c r="R746" i="1"/>
  <c r="Q746" i="1" s="1"/>
  <c r="P746" i="1" s="1"/>
  <c r="D748" i="1"/>
  <c r="I748" i="1" s="1"/>
  <c r="J748" i="1" s="1"/>
  <c r="A749" i="1"/>
  <c r="K748" i="1"/>
  <c r="M748" i="1"/>
  <c r="T747" i="1"/>
  <c r="S747" i="1"/>
  <c r="N505" i="1" l="1"/>
  <c r="E505" i="1" s="1"/>
  <c r="C505" i="1"/>
  <c r="O505" i="1"/>
  <c r="R747" i="1"/>
  <c r="Q747" i="1" s="1"/>
  <c r="P747" i="1" s="1"/>
  <c r="D749" i="1"/>
  <c r="I749" i="1" s="1"/>
  <c r="J749" i="1" s="1"/>
  <c r="A750" i="1"/>
  <c r="M749" i="1"/>
  <c r="K749" i="1"/>
  <c r="S748" i="1"/>
  <c r="T748" i="1"/>
  <c r="L506" i="1" l="1"/>
  <c r="N506" i="1" s="1"/>
  <c r="E506" i="1" s="1"/>
  <c r="B505" i="1"/>
  <c r="R748" i="1"/>
  <c r="Q748" i="1" s="1"/>
  <c r="P748" i="1" s="1"/>
  <c r="S749" i="1"/>
  <c r="T749" i="1"/>
  <c r="D750" i="1"/>
  <c r="I750" i="1" s="1"/>
  <c r="J750" i="1" s="1"/>
  <c r="A751" i="1"/>
  <c r="M750" i="1"/>
  <c r="K750" i="1"/>
  <c r="F506" i="1" l="1"/>
  <c r="C506" i="1"/>
  <c r="O506" i="1"/>
  <c r="L507" i="1"/>
  <c r="O507" i="1" s="1"/>
  <c r="F507" i="1"/>
  <c r="T750" i="1"/>
  <c r="S750" i="1"/>
  <c r="R750" i="1" s="1"/>
  <c r="Q750" i="1" s="1"/>
  <c r="P750" i="1" s="1"/>
  <c r="D751" i="1"/>
  <c r="I751" i="1" s="1"/>
  <c r="J751" i="1" s="1"/>
  <c r="A752" i="1"/>
  <c r="K751" i="1"/>
  <c r="M751" i="1"/>
  <c r="R749" i="1"/>
  <c r="Q749" i="1" s="1"/>
  <c r="P749" i="1" s="1"/>
  <c r="N507" i="1" l="1"/>
  <c r="E507" i="1" s="1"/>
  <c r="B506" i="1"/>
  <c r="C507" i="1"/>
  <c r="S751" i="1"/>
  <c r="T751" i="1"/>
  <c r="D752" i="1"/>
  <c r="I752" i="1" s="1"/>
  <c r="J752" i="1" s="1"/>
  <c r="A753" i="1"/>
  <c r="K752" i="1"/>
  <c r="M752" i="1"/>
  <c r="L508" i="1" l="1"/>
  <c r="O508" i="1" s="1"/>
  <c r="B507" i="1"/>
  <c r="N508" i="1"/>
  <c r="E508" i="1" s="1"/>
  <c r="S752" i="1"/>
  <c r="T752" i="1"/>
  <c r="D753" i="1"/>
  <c r="I753" i="1" s="1"/>
  <c r="J753" i="1" s="1"/>
  <c r="M753" i="1"/>
  <c r="A754" i="1"/>
  <c r="K753" i="1"/>
  <c r="R751" i="1"/>
  <c r="Q751" i="1" s="1"/>
  <c r="P751" i="1" s="1"/>
  <c r="F508" i="1" l="1"/>
  <c r="B508" i="1" s="1"/>
  <c r="C508" i="1"/>
  <c r="L509" i="1"/>
  <c r="D754" i="1"/>
  <c r="I754" i="1" s="1"/>
  <c r="J754" i="1" s="1"/>
  <c r="K754" i="1"/>
  <c r="M754" i="1"/>
  <c r="A755" i="1"/>
  <c r="S753" i="1"/>
  <c r="T753" i="1"/>
  <c r="R752" i="1"/>
  <c r="Q752" i="1" s="1"/>
  <c r="P752" i="1" s="1"/>
  <c r="F509" i="1" l="1"/>
  <c r="O509" i="1"/>
  <c r="C509" i="1"/>
  <c r="N509" i="1"/>
  <c r="E509" i="1" s="1"/>
  <c r="R753" i="1"/>
  <c r="Q753" i="1" s="1"/>
  <c r="P753" i="1" s="1"/>
  <c r="D755" i="1"/>
  <c r="I755" i="1" s="1"/>
  <c r="J755" i="1" s="1"/>
  <c r="K755" i="1"/>
  <c r="M755" i="1"/>
  <c r="A756" i="1"/>
  <c r="S754" i="1"/>
  <c r="T754" i="1"/>
  <c r="B509" i="1" l="1"/>
  <c r="L510" i="1"/>
  <c r="R754" i="1"/>
  <c r="Q754" i="1" s="1"/>
  <c r="P754" i="1" s="1"/>
  <c r="S755" i="1"/>
  <c r="T755" i="1"/>
  <c r="D756" i="1"/>
  <c r="I756" i="1" s="1"/>
  <c r="J756" i="1" s="1"/>
  <c r="M756" i="1"/>
  <c r="A757" i="1"/>
  <c r="K756" i="1"/>
  <c r="O510" i="1" l="1"/>
  <c r="C510" i="1"/>
  <c r="N510" i="1"/>
  <c r="E510" i="1" s="1"/>
  <c r="F510" i="1"/>
  <c r="D757" i="1"/>
  <c r="I757" i="1" s="1"/>
  <c r="J757" i="1" s="1"/>
  <c r="A758" i="1"/>
  <c r="K757" i="1"/>
  <c r="M757" i="1"/>
  <c r="T756" i="1"/>
  <c r="S756" i="1"/>
  <c r="R756" i="1" s="1"/>
  <c r="Q756" i="1" s="1"/>
  <c r="P756" i="1" s="1"/>
  <c r="R755" i="1"/>
  <c r="Q755" i="1" s="1"/>
  <c r="P755" i="1" s="1"/>
  <c r="B510" i="1" l="1"/>
  <c r="L511" i="1"/>
  <c r="D758" i="1"/>
  <c r="I758" i="1" s="1"/>
  <c r="J758" i="1" s="1"/>
  <c r="K758" i="1"/>
  <c r="M758" i="1"/>
  <c r="A759" i="1"/>
  <c r="S757" i="1"/>
  <c r="T757" i="1"/>
  <c r="C511" i="1" l="1"/>
  <c r="N511" i="1"/>
  <c r="E511" i="1" s="1"/>
  <c r="O511" i="1"/>
  <c r="F511" i="1"/>
  <c r="R757" i="1"/>
  <c r="Q757" i="1" s="1"/>
  <c r="P757" i="1" s="1"/>
  <c r="D759" i="1"/>
  <c r="I759" i="1" s="1"/>
  <c r="J759" i="1" s="1"/>
  <c r="M759" i="1"/>
  <c r="A760" i="1"/>
  <c r="K759" i="1"/>
  <c r="T758" i="1"/>
  <c r="S758" i="1"/>
  <c r="R758" i="1" s="1"/>
  <c r="Q758" i="1" s="1"/>
  <c r="P758" i="1" s="1"/>
  <c r="L512" i="1" l="1"/>
  <c r="O512" i="1" s="1"/>
  <c r="B511" i="1"/>
  <c r="T759" i="1"/>
  <c r="S759" i="1"/>
  <c r="R759" i="1" s="1"/>
  <c r="Q759" i="1" s="1"/>
  <c r="P759" i="1" s="1"/>
  <c r="D760" i="1"/>
  <c r="I760" i="1" s="1"/>
  <c r="J760" i="1" s="1"/>
  <c r="A761" i="1"/>
  <c r="K760" i="1"/>
  <c r="M760" i="1"/>
  <c r="L513" i="1" l="1"/>
  <c r="N513" i="1" s="1"/>
  <c r="E513" i="1" s="1"/>
  <c r="C512" i="1"/>
  <c r="N512" i="1"/>
  <c r="E512" i="1" s="1"/>
  <c r="B512" i="1" s="1"/>
  <c r="F512" i="1"/>
  <c r="S760" i="1"/>
  <c r="T760" i="1"/>
  <c r="D761" i="1"/>
  <c r="I761" i="1" s="1"/>
  <c r="J761" i="1" s="1"/>
  <c r="M761" i="1"/>
  <c r="K761" i="1"/>
  <c r="A762" i="1"/>
  <c r="O513" i="1" l="1"/>
  <c r="L514" i="1" s="1"/>
  <c r="C513" i="1"/>
  <c r="F513" i="1"/>
  <c r="D762" i="1"/>
  <c r="I762" i="1" s="1"/>
  <c r="J762" i="1" s="1"/>
  <c r="M762" i="1"/>
  <c r="A763" i="1"/>
  <c r="K762" i="1"/>
  <c r="S761" i="1"/>
  <c r="T761" i="1"/>
  <c r="R760" i="1"/>
  <c r="Q760" i="1" s="1"/>
  <c r="P760" i="1" s="1"/>
  <c r="N514" i="1" l="1"/>
  <c r="E514" i="1" s="1"/>
  <c r="O514" i="1"/>
  <c r="B513" i="1"/>
  <c r="C514" i="1"/>
  <c r="F514" i="1"/>
  <c r="R761" i="1"/>
  <c r="Q761" i="1" s="1"/>
  <c r="P761" i="1" s="1"/>
  <c r="D763" i="1"/>
  <c r="I763" i="1" s="1"/>
  <c r="J763" i="1" s="1"/>
  <c r="M763" i="1"/>
  <c r="A764" i="1"/>
  <c r="K763" i="1"/>
  <c r="T762" i="1"/>
  <c r="S762" i="1"/>
  <c r="L515" i="1" l="1"/>
  <c r="O515" i="1" s="1"/>
  <c r="B514" i="1"/>
  <c r="D764" i="1"/>
  <c r="I764" i="1" s="1"/>
  <c r="J764" i="1" s="1"/>
  <c r="M764" i="1"/>
  <c r="K764" i="1"/>
  <c r="A765" i="1"/>
  <c r="R762" i="1"/>
  <c r="Q762" i="1" s="1"/>
  <c r="P762" i="1" s="1"/>
  <c r="S763" i="1"/>
  <c r="T763" i="1"/>
  <c r="N515" i="1" l="1"/>
  <c r="E515" i="1" s="1"/>
  <c r="B515" i="1" s="1"/>
  <c r="C515" i="1"/>
  <c r="F515" i="1"/>
  <c r="L516" i="1"/>
  <c r="R763" i="1"/>
  <c r="Q763" i="1" s="1"/>
  <c r="P763" i="1" s="1"/>
  <c r="D765" i="1"/>
  <c r="I765" i="1" s="1"/>
  <c r="J765" i="1" s="1"/>
  <c r="M765" i="1"/>
  <c r="A766" i="1"/>
  <c r="K765" i="1"/>
  <c r="T764" i="1"/>
  <c r="S764" i="1"/>
  <c r="R764" i="1" s="1"/>
  <c r="Q764" i="1" s="1"/>
  <c r="P764" i="1" s="1"/>
  <c r="O516" i="1" l="1"/>
  <c r="C516" i="1"/>
  <c r="F516" i="1"/>
  <c r="N516" i="1"/>
  <c r="E516" i="1" s="1"/>
  <c r="D766" i="1"/>
  <c r="I766" i="1" s="1"/>
  <c r="J766" i="1" s="1"/>
  <c r="K766" i="1"/>
  <c r="M766" i="1"/>
  <c r="A767" i="1"/>
  <c r="S765" i="1"/>
  <c r="T765" i="1"/>
  <c r="L517" i="1" l="1"/>
  <c r="N517" i="1" s="1"/>
  <c r="E517" i="1" s="1"/>
  <c r="B516" i="1"/>
  <c r="D767" i="1"/>
  <c r="I767" i="1" s="1"/>
  <c r="J767" i="1" s="1"/>
  <c r="K767" i="1"/>
  <c r="M767" i="1"/>
  <c r="A768" i="1"/>
  <c r="R765" i="1"/>
  <c r="Q765" i="1" s="1"/>
  <c r="P765" i="1" s="1"/>
  <c r="T766" i="1"/>
  <c r="S766" i="1"/>
  <c r="R766" i="1" s="1"/>
  <c r="Q766" i="1" s="1"/>
  <c r="P766" i="1" s="1"/>
  <c r="O517" i="1" l="1"/>
  <c r="L518" i="1" s="1"/>
  <c r="F517" i="1"/>
  <c r="C517" i="1"/>
  <c r="B517" i="1" s="1"/>
  <c r="D768" i="1"/>
  <c r="I768" i="1" s="1"/>
  <c r="J768" i="1" s="1"/>
  <c r="K768" i="1"/>
  <c r="A769" i="1"/>
  <c r="M768" i="1"/>
  <c r="S767" i="1"/>
  <c r="T767" i="1"/>
  <c r="F518" i="1" l="1"/>
  <c r="N518" i="1"/>
  <c r="E518" i="1" s="1"/>
  <c r="O518" i="1"/>
  <c r="C518" i="1"/>
  <c r="R767" i="1"/>
  <c r="Q767" i="1" s="1"/>
  <c r="P767" i="1" s="1"/>
  <c r="D769" i="1"/>
  <c r="I769" i="1" s="1"/>
  <c r="J769" i="1" s="1"/>
  <c r="M769" i="1"/>
  <c r="A770" i="1"/>
  <c r="K769" i="1"/>
  <c r="S768" i="1"/>
  <c r="T768" i="1"/>
  <c r="L519" i="1" l="1"/>
  <c r="O519" i="1" s="1"/>
  <c r="B518" i="1"/>
  <c r="D770" i="1"/>
  <c r="I770" i="1" s="1"/>
  <c r="J770" i="1" s="1"/>
  <c r="A771" i="1"/>
  <c r="K770" i="1"/>
  <c r="M770" i="1"/>
  <c r="R768" i="1"/>
  <c r="Q768" i="1" s="1"/>
  <c r="P768" i="1" s="1"/>
  <c r="T769" i="1"/>
  <c r="S769" i="1"/>
  <c r="R769" i="1" s="1"/>
  <c r="Q769" i="1" s="1"/>
  <c r="P769" i="1" s="1"/>
  <c r="C519" i="1" l="1"/>
  <c r="F519" i="1"/>
  <c r="N519" i="1"/>
  <c r="E519" i="1" s="1"/>
  <c r="S770" i="1"/>
  <c r="T770" i="1"/>
  <c r="D771" i="1"/>
  <c r="I771" i="1" s="1"/>
  <c r="J771" i="1" s="1"/>
  <c r="A772" i="1"/>
  <c r="K771" i="1"/>
  <c r="M771" i="1"/>
  <c r="B519" i="1" l="1"/>
  <c r="L520" i="1"/>
  <c r="C520" i="1" s="1"/>
  <c r="T771" i="1"/>
  <c r="S771" i="1"/>
  <c r="R771" i="1" s="1"/>
  <c r="Q771" i="1" s="1"/>
  <c r="P771" i="1" s="1"/>
  <c r="D772" i="1"/>
  <c r="I772" i="1" s="1"/>
  <c r="J772" i="1" s="1"/>
  <c r="K772" i="1"/>
  <c r="M772" i="1"/>
  <c r="R770" i="1"/>
  <c r="Q770" i="1" s="1"/>
  <c r="P770" i="1" s="1"/>
  <c r="O520" i="1" l="1"/>
  <c r="N520" i="1"/>
  <c r="E520" i="1" s="1"/>
  <c r="F520" i="1"/>
  <c r="S772" i="1"/>
  <c r="T772" i="1"/>
  <c r="B520" i="1" l="1"/>
  <c r="L521" i="1"/>
  <c r="N521" i="1" s="1"/>
  <c r="E521" i="1" s="1"/>
  <c r="R772" i="1"/>
  <c r="Q772" i="1" s="1"/>
  <c r="P772" i="1" s="1"/>
  <c r="C521" i="1" l="1"/>
  <c r="B521" i="1" s="1"/>
  <c r="O521" i="1"/>
  <c r="L522" i="1" s="1"/>
  <c r="C522" i="1" s="1"/>
  <c r="F521" i="1"/>
  <c r="O522" i="1" l="1"/>
  <c r="L523" i="1" s="1"/>
  <c r="F522" i="1"/>
  <c r="N522" i="1"/>
  <c r="E522" i="1" s="1"/>
  <c r="B522" i="1" s="1"/>
  <c r="N523" i="1" l="1"/>
  <c r="E523" i="1" s="1"/>
  <c r="C523" i="1"/>
  <c r="O523" i="1"/>
  <c r="F523" i="1"/>
  <c r="L524" i="1" l="1"/>
  <c r="F524" i="1" s="1"/>
  <c r="B523" i="1"/>
  <c r="O524" i="1" l="1"/>
  <c r="L525" i="1" s="1"/>
  <c r="C524" i="1"/>
  <c r="N524" i="1"/>
  <c r="E524" i="1" s="1"/>
  <c r="B524" i="1" l="1"/>
  <c r="C525" i="1"/>
  <c r="N525" i="1"/>
  <c r="E525" i="1" s="1"/>
  <c r="O525" i="1"/>
  <c r="F525" i="1"/>
  <c r="L526" i="1" l="1"/>
  <c r="B525" i="1"/>
  <c r="O526" i="1" l="1"/>
  <c r="F526" i="1"/>
  <c r="C526" i="1"/>
  <c r="N526" i="1"/>
  <c r="E526" i="1" s="1"/>
  <c r="B526" i="1" l="1"/>
  <c r="L527" i="1"/>
  <c r="C527" i="1" l="1"/>
  <c r="N527" i="1"/>
  <c r="E527" i="1" s="1"/>
  <c r="O527" i="1"/>
  <c r="F527" i="1"/>
  <c r="L528" i="1" l="1"/>
  <c r="F528" i="1" s="1"/>
  <c r="B527" i="1"/>
  <c r="O528" i="1" l="1"/>
  <c r="L529" i="1" s="1"/>
  <c r="C528" i="1"/>
  <c r="N528" i="1"/>
  <c r="E528" i="1" s="1"/>
  <c r="B528" i="1"/>
  <c r="C529" i="1" l="1"/>
  <c r="F529" i="1"/>
  <c r="N529" i="1"/>
  <c r="E529" i="1" s="1"/>
  <c r="O529" i="1"/>
  <c r="L530" i="1" l="1"/>
  <c r="B529" i="1"/>
  <c r="F530" i="1" l="1"/>
  <c r="O530" i="1"/>
  <c r="N530" i="1"/>
  <c r="E530" i="1" s="1"/>
  <c r="C530" i="1"/>
  <c r="L531" i="1" l="1"/>
  <c r="B530" i="1"/>
  <c r="F531" i="1" l="1"/>
  <c r="N531" i="1"/>
  <c r="E531" i="1" s="1"/>
  <c r="C531" i="1"/>
  <c r="O531" i="1"/>
  <c r="B531" i="1" l="1"/>
  <c r="L532" i="1"/>
  <c r="N532" i="1" l="1"/>
  <c r="E532" i="1" s="1"/>
  <c r="O532" i="1"/>
  <c r="C532" i="1"/>
  <c r="F532" i="1"/>
  <c r="L533" i="1" l="1"/>
  <c r="N533" i="1" s="1"/>
  <c r="E533" i="1" s="1"/>
  <c r="B532" i="1"/>
  <c r="O533" i="1" l="1"/>
  <c r="L534" i="1" s="1"/>
  <c r="C533" i="1"/>
  <c r="F533" i="1"/>
  <c r="F534" i="1" l="1"/>
  <c r="N534" i="1"/>
  <c r="E534" i="1" s="1"/>
  <c r="B533" i="1"/>
  <c r="O534" i="1"/>
  <c r="L535" i="1" s="1"/>
  <c r="C534" i="1"/>
  <c r="B534" i="1" l="1"/>
  <c r="O535" i="1"/>
  <c r="F535" i="1"/>
  <c r="N535" i="1"/>
  <c r="E535" i="1" s="1"/>
  <c r="C535" i="1"/>
  <c r="B535" i="1" l="1"/>
  <c r="L536" i="1"/>
  <c r="N536" i="1" l="1"/>
  <c r="E536" i="1" s="1"/>
  <c r="F536" i="1"/>
  <c r="C536" i="1"/>
  <c r="O536" i="1"/>
  <c r="L537" i="1" l="1"/>
  <c r="C537" i="1" s="1"/>
  <c r="B536" i="1"/>
  <c r="O537" i="1" l="1"/>
  <c r="F537" i="1"/>
  <c r="N537" i="1"/>
  <c r="E537" i="1" s="1"/>
  <c r="B537" i="1"/>
  <c r="L538" i="1" l="1"/>
  <c r="N538" i="1" l="1"/>
  <c r="E538" i="1" s="1"/>
  <c r="O538" i="1"/>
  <c r="L539" i="1"/>
  <c r="N539" i="1" s="1"/>
  <c r="E539" i="1" s="1"/>
  <c r="C538" i="1"/>
  <c r="F538" i="1"/>
  <c r="B538" i="1" s="1"/>
  <c r="O539" i="1"/>
  <c r="F539" i="1" l="1"/>
  <c r="C539" i="1"/>
  <c r="L540" i="1"/>
  <c r="O540" i="1" s="1"/>
  <c r="B539" i="1"/>
  <c r="F540" i="1" l="1"/>
  <c r="B540" i="1" s="1"/>
  <c r="N540" i="1"/>
  <c r="E540" i="1" s="1"/>
  <c r="C540" i="1"/>
  <c r="L541" i="1" l="1"/>
  <c r="N541" i="1" l="1"/>
  <c r="E541" i="1" s="1"/>
  <c r="C541" i="1"/>
  <c r="O541" i="1"/>
  <c r="F541" i="1"/>
  <c r="L542" i="1" l="1"/>
  <c r="B541" i="1"/>
  <c r="F542" i="1" l="1"/>
  <c r="N542" i="1"/>
  <c r="E542" i="1" s="1"/>
  <c r="O542" i="1"/>
  <c r="C542" i="1"/>
  <c r="L543" i="1"/>
  <c r="B542" i="1" l="1"/>
  <c r="C543" i="1"/>
  <c r="O543" i="1"/>
  <c r="F543" i="1"/>
  <c r="N543" i="1"/>
  <c r="E543" i="1" s="1"/>
  <c r="L544" i="1" l="1"/>
  <c r="N544" i="1" s="1"/>
  <c r="E544" i="1" s="1"/>
  <c r="B543" i="1"/>
  <c r="O544" i="1" l="1"/>
  <c r="L545" i="1" s="1"/>
  <c r="C545" i="1" s="1"/>
  <c r="C544" i="1"/>
  <c r="F544" i="1"/>
  <c r="B544" i="1" s="1"/>
  <c r="F545" i="1" l="1"/>
  <c r="O545" i="1"/>
  <c r="N545" i="1"/>
  <c r="E545" i="1"/>
  <c r="L546" i="1"/>
  <c r="B545" i="1" l="1"/>
  <c r="F546" i="1"/>
  <c r="N546" i="1"/>
  <c r="C546" i="1"/>
  <c r="O546" i="1"/>
  <c r="E546" i="1" l="1"/>
  <c r="B546" i="1" s="1"/>
  <c r="L547" i="1"/>
  <c r="C547" i="1" l="1"/>
  <c r="O547" i="1"/>
  <c r="F547" i="1"/>
  <c r="N547" i="1"/>
  <c r="E547" i="1" s="1"/>
  <c r="L548" i="1" l="1"/>
  <c r="B547" i="1"/>
  <c r="C548" i="1" l="1"/>
  <c r="O548" i="1"/>
  <c r="F548" i="1"/>
  <c r="N548" i="1"/>
  <c r="E548" i="1" s="1"/>
  <c r="B548" i="1" l="1"/>
  <c r="L549" i="1"/>
  <c r="C549" i="1"/>
  <c r="N549" i="1"/>
  <c r="E549" i="1" s="1"/>
  <c r="F549" i="1"/>
  <c r="O549" i="1"/>
  <c r="B549" i="1" l="1"/>
  <c r="L550" i="1"/>
  <c r="N550" i="1" l="1"/>
  <c r="E550" i="1" s="1"/>
  <c r="F550" i="1"/>
  <c r="C550" i="1"/>
  <c r="O550" i="1"/>
  <c r="L551" i="1" l="1"/>
  <c r="B550" i="1"/>
  <c r="C551" i="1" l="1"/>
  <c r="N551" i="1"/>
  <c r="E551" i="1" s="1"/>
  <c r="F551" i="1"/>
  <c r="O551" i="1"/>
  <c r="B551" i="1" l="1"/>
  <c r="L552" i="1"/>
  <c r="O552" i="1" l="1"/>
  <c r="L553" i="1" s="1"/>
  <c r="F552" i="1"/>
  <c r="N552" i="1"/>
  <c r="E552" i="1" s="1"/>
  <c r="C552" i="1"/>
  <c r="O553" i="1" l="1"/>
  <c r="C553" i="1"/>
  <c r="F553" i="1"/>
  <c r="N553" i="1"/>
  <c r="E553" i="1" s="1"/>
  <c r="B552" i="1"/>
  <c r="B553" i="1" l="1"/>
  <c r="L554" i="1"/>
  <c r="F554" i="1" l="1"/>
  <c r="N554" i="1"/>
  <c r="E554" i="1" s="1"/>
  <c r="C554" i="1"/>
  <c r="O554" i="1"/>
  <c r="L555" i="1"/>
  <c r="B554" i="1" l="1"/>
  <c r="C555" i="1"/>
  <c r="F555" i="1"/>
  <c r="O555" i="1"/>
  <c r="N555" i="1"/>
  <c r="E555" i="1" s="1"/>
  <c r="L556" i="1" l="1"/>
  <c r="N556" i="1" s="1"/>
  <c r="E556" i="1" s="1"/>
  <c r="B555" i="1"/>
  <c r="F556" i="1" l="1"/>
  <c r="C556" i="1"/>
  <c r="O556" i="1"/>
  <c r="L557" i="1"/>
  <c r="B556" i="1"/>
  <c r="N557" i="1" l="1"/>
  <c r="E557" i="1" s="1"/>
  <c r="O557" i="1"/>
  <c r="C557" i="1"/>
  <c r="F557" i="1"/>
  <c r="L558" i="1"/>
  <c r="C558" i="1" l="1"/>
  <c r="F558" i="1"/>
  <c r="O558" i="1"/>
  <c r="N558" i="1"/>
  <c r="E558" i="1" s="1"/>
  <c r="L559" i="1"/>
  <c r="B557" i="1"/>
  <c r="B558" i="1" l="1"/>
  <c r="F559" i="1"/>
  <c r="O559" i="1"/>
  <c r="C559" i="1"/>
  <c r="N559" i="1"/>
  <c r="E559" i="1" s="1"/>
  <c r="L560" i="1" l="1"/>
  <c r="F560" i="1" s="1"/>
  <c r="B559" i="1"/>
  <c r="N560" i="1" l="1"/>
  <c r="E560" i="1" s="1"/>
  <c r="B560" i="1" s="1"/>
  <c r="O560" i="1"/>
  <c r="C560" i="1"/>
  <c r="L561" i="1" l="1"/>
  <c r="F561" i="1" l="1"/>
  <c r="O561" i="1"/>
  <c r="C561" i="1"/>
  <c r="N561" i="1"/>
  <c r="E561" i="1" s="1"/>
  <c r="L562" i="1"/>
  <c r="B561" i="1" l="1"/>
  <c r="C562" i="1"/>
  <c r="F562" i="1"/>
  <c r="N562" i="1"/>
  <c r="E562" i="1" s="1"/>
  <c r="B562" i="1" s="1"/>
  <c r="O562" i="1"/>
  <c r="L563" i="1" l="1"/>
  <c r="C563" i="1" l="1"/>
  <c r="F563" i="1"/>
  <c r="N563" i="1"/>
  <c r="E563" i="1" s="1"/>
  <c r="O563" i="1"/>
  <c r="L564" i="1"/>
  <c r="O564" i="1" s="1"/>
  <c r="C564" i="1" l="1"/>
  <c r="F564" i="1"/>
  <c r="B563" i="1"/>
  <c r="N564" i="1"/>
  <c r="E564" i="1" s="1"/>
  <c r="L565" i="1"/>
  <c r="B564" i="1" l="1"/>
  <c r="C565" i="1"/>
  <c r="O565" i="1"/>
  <c r="F565" i="1"/>
  <c r="N565" i="1"/>
  <c r="E565" i="1" s="1"/>
  <c r="L566" i="1" l="1"/>
  <c r="N566" i="1" s="1"/>
  <c r="E566" i="1" s="1"/>
  <c r="B565" i="1"/>
  <c r="O566" i="1" l="1"/>
  <c r="L567" i="1" s="1"/>
  <c r="N567" i="1" s="1"/>
  <c r="E567" i="1" s="1"/>
  <c r="C566" i="1"/>
  <c r="F566" i="1"/>
  <c r="B566" i="1"/>
  <c r="F567" i="1" l="1"/>
  <c r="C567" i="1"/>
  <c r="O567" i="1"/>
  <c r="L568" i="1" s="1"/>
  <c r="F568" i="1" s="1"/>
  <c r="N568" i="1"/>
  <c r="E568" i="1" s="1"/>
  <c r="O568" i="1" l="1"/>
  <c r="C568" i="1"/>
  <c r="B567" i="1"/>
  <c r="B568" i="1"/>
  <c r="L569" i="1"/>
  <c r="O569" i="1" l="1"/>
  <c r="N569" i="1"/>
  <c r="E569" i="1" s="1"/>
  <c r="F569" i="1"/>
  <c r="C569" i="1"/>
  <c r="B569" i="1" l="1"/>
  <c r="L570" i="1"/>
  <c r="C570" i="1" l="1"/>
  <c r="O570" i="1"/>
  <c r="F570" i="1"/>
  <c r="N570" i="1"/>
  <c r="E570" i="1" s="1"/>
  <c r="L571" i="1" l="1"/>
  <c r="B570" i="1"/>
  <c r="N571" i="1" l="1"/>
  <c r="E571" i="1" s="1"/>
  <c r="F571" i="1"/>
  <c r="O571" i="1"/>
  <c r="C571" i="1"/>
  <c r="L572" i="1" l="1"/>
  <c r="C572" i="1" s="1"/>
  <c r="B571" i="1"/>
  <c r="N572" i="1" l="1"/>
  <c r="E572" i="1" s="1"/>
  <c r="B572" i="1" s="1"/>
  <c r="O572" i="1"/>
  <c r="F572" i="1"/>
  <c r="L573" i="1" l="1"/>
  <c r="N573" i="1" s="1"/>
  <c r="E573" i="1" s="1"/>
  <c r="F573" i="1" l="1"/>
  <c r="C573" i="1"/>
  <c r="O573" i="1"/>
  <c r="L574" i="1"/>
  <c r="N574" i="1" s="1"/>
  <c r="E574" i="1" s="1"/>
  <c r="B573" i="1"/>
  <c r="O574" i="1" l="1"/>
  <c r="L575" i="1" s="1"/>
  <c r="F574" i="1"/>
  <c r="C574" i="1"/>
  <c r="C575" i="1" l="1"/>
  <c r="N575" i="1"/>
  <c r="E575" i="1" s="1"/>
  <c r="O575" i="1"/>
  <c r="L576" i="1" s="1"/>
  <c r="B574" i="1"/>
  <c r="F575" i="1"/>
  <c r="B575" i="1" s="1"/>
  <c r="F576" i="1" l="1"/>
  <c r="N576" i="1"/>
  <c r="E576" i="1" s="1"/>
  <c r="O576" i="1"/>
  <c r="C576" i="1"/>
  <c r="B576" i="1" l="1"/>
  <c r="L577" i="1"/>
  <c r="N577" i="1" l="1"/>
  <c r="E577" i="1" s="1"/>
  <c r="C577" i="1"/>
  <c r="O577" i="1"/>
  <c r="F577" i="1"/>
  <c r="L578" i="1" l="1"/>
  <c r="F578" i="1" s="1"/>
  <c r="B577" i="1"/>
  <c r="C578" i="1" l="1"/>
  <c r="O578" i="1"/>
  <c r="N578" i="1"/>
  <c r="E578" i="1" s="1"/>
  <c r="B578" i="1" l="1"/>
  <c r="L579" i="1"/>
  <c r="O579" i="1" s="1"/>
  <c r="N579" i="1"/>
  <c r="E579" i="1" s="1"/>
  <c r="C579" i="1" l="1"/>
  <c r="B579" i="1" s="1"/>
  <c r="F579" i="1"/>
  <c r="L580" i="1"/>
  <c r="N580" i="1" l="1"/>
  <c r="E580" i="1" s="1"/>
  <c r="O580" i="1"/>
  <c r="C580" i="1"/>
  <c r="F580" i="1"/>
  <c r="L581" i="1" l="1"/>
  <c r="C581" i="1" s="1"/>
  <c r="B580" i="1"/>
  <c r="O581" i="1" l="1"/>
  <c r="F581" i="1"/>
  <c r="N581" i="1"/>
  <c r="E581" i="1" s="1"/>
  <c r="L582" i="1"/>
  <c r="C582" i="1" s="1"/>
  <c r="B581" i="1" l="1"/>
  <c r="F582" i="1"/>
  <c r="O582" i="1"/>
  <c r="N582" i="1"/>
  <c r="E582" i="1" s="1"/>
  <c r="B582" i="1" l="1"/>
  <c r="L583" i="1"/>
  <c r="F583" i="1" l="1"/>
  <c r="O583" i="1"/>
  <c r="N583" i="1"/>
  <c r="E583" i="1" s="1"/>
  <c r="C583" i="1"/>
  <c r="L584" i="1" l="1"/>
  <c r="N584" i="1" s="1"/>
  <c r="E584" i="1" s="1"/>
  <c r="B583" i="1"/>
  <c r="C584" i="1" l="1"/>
  <c r="B584" i="1" s="1"/>
  <c r="O584" i="1"/>
  <c r="L585" i="1" s="1"/>
  <c r="F584" i="1"/>
  <c r="C585" i="1" l="1"/>
  <c r="N585" i="1"/>
  <c r="E585" i="1" s="1"/>
  <c r="O585" i="1"/>
  <c r="F585" i="1"/>
  <c r="B585" i="1" l="1"/>
  <c r="L586" i="1"/>
  <c r="F586" i="1" l="1"/>
  <c r="C586" i="1"/>
  <c r="N586" i="1"/>
  <c r="E586" i="1" s="1"/>
  <c r="O586" i="1"/>
  <c r="L587" i="1" s="1"/>
  <c r="C587" i="1" l="1"/>
  <c r="O587" i="1"/>
  <c r="F587" i="1"/>
  <c r="N587" i="1"/>
  <c r="E587" i="1" s="1"/>
  <c r="B586" i="1"/>
  <c r="L588" i="1" l="1"/>
  <c r="B587" i="1"/>
  <c r="O588" i="1" l="1"/>
  <c r="N588" i="1"/>
  <c r="E588" i="1" s="1"/>
  <c r="F588" i="1"/>
  <c r="C588" i="1"/>
  <c r="B588" i="1" l="1"/>
  <c r="L589" i="1"/>
  <c r="C589" i="1" l="1"/>
  <c r="F589" i="1"/>
  <c r="N589" i="1"/>
  <c r="E589" i="1" s="1"/>
  <c r="O589" i="1"/>
  <c r="L590" i="1" l="1"/>
  <c r="B589" i="1"/>
  <c r="F590" i="1" l="1"/>
  <c r="N590" i="1"/>
  <c r="E590" i="1" s="1"/>
  <c r="C590" i="1"/>
  <c r="O590" i="1"/>
  <c r="B590" i="1" l="1"/>
  <c r="L591" i="1"/>
  <c r="N591" i="1" l="1"/>
  <c r="E591" i="1" s="1"/>
  <c r="F591" i="1"/>
  <c r="O591" i="1"/>
  <c r="C591" i="1"/>
  <c r="B591" i="1" l="1"/>
  <c r="L592" i="1"/>
  <c r="O592" i="1"/>
  <c r="C592" i="1"/>
  <c r="F592" i="1"/>
  <c r="N592" i="1"/>
  <c r="E592" i="1" s="1"/>
  <c r="B592" i="1" l="1"/>
  <c r="L593" i="1"/>
  <c r="O593" i="1" l="1"/>
  <c r="N593" i="1"/>
  <c r="E593" i="1" s="1"/>
  <c r="C593" i="1"/>
  <c r="F593" i="1"/>
  <c r="B593" i="1" l="1"/>
  <c r="L594" i="1"/>
  <c r="F594" i="1" l="1"/>
  <c r="O594" i="1"/>
  <c r="N594" i="1"/>
  <c r="E594" i="1" s="1"/>
  <c r="C594" i="1"/>
  <c r="B594" i="1" l="1"/>
  <c r="L595" i="1"/>
  <c r="F595" i="1" l="1"/>
  <c r="N595" i="1"/>
  <c r="E595" i="1" s="1"/>
  <c r="O595" i="1"/>
  <c r="L596" i="1" s="1"/>
  <c r="C595" i="1"/>
  <c r="B595" i="1" l="1"/>
  <c r="C596" i="1"/>
  <c r="F596" i="1"/>
  <c r="O596" i="1"/>
  <c r="N596" i="1"/>
  <c r="E596" i="1" s="1"/>
  <c r="L597" i="1" l="1"/>
  <c r="B596" i="1"/>
  <c r="C597" i="1" l="1"/>
  <c r="N597" i="1"/>
  <c r="E597" i="1" s="1"/>
  <c r="O597" i="1"/>
  <c r="F597" i="1"/>
  <c r="L598" i="1" l="1"/>
  <c r="B597" i="1"/>
  <c r="C598" i="1" l="1"/>
  <c r="F598" i="1"/>
  <c r="O598" i="1"/>
  <c r="N598" i="1"/>
  <c r="E598" i="1" s="1"/>
  <c r="L599" i="1" l="1"/>
  <c r="B598" i="1"/>
  <c r="F599" i="1" l="1"/>
  <c r="O599" i="1"/>
  <c r="C599" i="1"/>
  <c r="N599" i="1"/>
  <c r="E599" i="1" s="1"/>
  <c r="B599" i="1" l="1"/>
  <c r="L600" i="1"/>
  <c r="O600" i="1" l="1"/>
  <c r="N600" i="1"/>
  <c r="E600" i="1" s="1"/>
  <c r="F600" i="1"/>
  <c r="C600" i="1"/>
  <c r="B600" i="1" l="1"/>
  <c r="L601" i="1"/>
  <c r="O601" i="1" l="1"/>
  <c r="N601" i="1"/>
  <c r="E601" i="1" s="1"/>
  <c r="F601" i="1"/>
  <c r="C601" i="1"/>
  <c r="B601" i="1" s="1"/>
  <c r="L602" i="1"/>
  <c r="F602" i="1" l="1"/>
  <c r="C602" i="1"/>
  <c r="N602" i="1"/>
  <c r="E602" i="1" s="1"/>
  <c r="O602" i="1"/>
  <c r="L603" i="1" s="1"/>
  <c r="C603" i="1" l="1"/>
  <c r="B603" i="1" s="1"/>
  <c r="F603" i="1"/>
  <c r="N603" i="1"/>
  <c r="E603" i="1" s="1"/>
  <c r="O603" i="1"/>
  <c r="L604" i="1" s="1"/>
  <c r="B602" i="1"/>
  <c r="N604" i="1" l="1"/>
  <c r="E604" i="1" s="1"/>
  <c r="C604" i="1"/>
  <c r="F604" i="1"/>
  <c r="O604" i="1"/>
  <c r="L605" i="1" l="1"/>
  <c r="B604" i="1"/>
  <c r="O605" i="1" l="1"/>
  <c r="N605" i="1"/>
  <c r="E605" i="1" s="1"/>
  <c r="F605" i="1"/>
  <c r="C605" i="1"/>
  <c r="B605" i="1" s="1"/>
  <c r="L606" i="1"/>
  <c r="C606" i="1" l="1"/>
  <c r="O606" i="1"/>
  <c r="N606" i="1"/>
  <c r="E606" i="1" s="1"/>
  <c r="F606" i="1"/>
  <c r="L607" i="1" l="1"/>
  <c r="B606" i="1"/>
  <c r="C607" i="1" l="1"/>
  <c r="O607" i="1"/>
  <c r="N607" i="1"/>
  <c r="E607" i="1" s="1"/>
  <c r="F607" i="1"/>
  <c r="L608" i="1" l="1"/>
  <c r="B607" i="1"/>
  <c r="F608" i="1" l="1"/>
  <c r="O608" i="1"/>
  <c r="N608" i="1"/>
  <c r="E608" i="1" s="1"/>
  <c r="C608" i="1"/>
  <c r="B608" i="1" l="1"/>
  <c r="L609" i="1"/>
  <c r="F609" i="1" l="1"/>
  <c r="N609" i="1"/>
  <c r="E609" i="1" s="1"/>
  <c r="C609" i="1"/>
  <c r="O609" i="1"/>
  <c r="L610" i="1" s="1"/>
  <c r="B609" i="1" l="1"/>
  <c r="C610" i="1"/>
  <c r="F610" i="1"/>
  <c r="N610" i="1"/>
  <c r="E610" i="1" s="1"/>
  <c r="O610" i="1"/>
  <c r="L611" i="1" s="1"/>
  <c r="N611" i="1" l="1"/>
  <c r="E611" i="1" s="1"/>
  <c r="C611" i="1"/>
  <c r="F611" i="1"/>
  <c r="O611" i="1"/>
  <c r="B610" i="1"/>
  <c r="B611" i="1" l="1"/>
  <c r="L612" i="1"/>
  <c r="F612" i="1" l="1"/>
  <c r="C612" i="1"/>
  <c r="N612" i="1"/>
  <c r="E612" i="1" s="1"/>
  <c r="O612" i="1"/>
  <c r="B612" i="1" l="1"/>
  <c r="L613" i="1"/>
  <c r="O613" i="1" s="1"/>
  <c r="C613" i="1"/>
  <c r="N613" i="1"/>
  <c r="E613" i="1" s="1"/>
  <c r="F613" i="1"/>
  <c r="B613" i="1" l="1"/>
  <c r="L614" i="1"/>
  <c r="F614" i="1" l="1"/>
  <c r="C614" i="1"/>
  <c r="O614" i="1"/>
  <c r="N614" i="1"/>
  <c r="E614" i="1" s="1"/>
  <c r="L615" i="1"/>
  <c r="B614" i="1" l="1"/>
  <c r="N615" i="1"/>
  <c r="E615" i="1" s="1"/>
  <c r="C615" i="1"/>
  <c r="F615" i="1"/>
  <c r="O615" i="1"/>
  <c r="L616" i="1" s="1"/>
  <c r="B615" i="1" l="1"/>
  <c r="N616" i="1"/>
  <c r="E616" i="1" s="1"/>
  <c r="O616" i="1"/>
  <c r="L617" i="1" s="1"/>
  <c r="C616" i="1"/>
  <c r="F616" i="1"/>
  <c r="C617" i="1" l="1"/>
  <c r="N617" i="1"/>
  <c r="E617" i="1" s="1"/>
  <c r="F617" i="1"/>
  <c r="O617" i="1"/>
  <c r="B616" i="1"/>
  <c r="L618" i="1" l="1"/>
  <c r="B617" i="1"/>
  <c r="O618" i="1" l="1"/>
  <c r="N618" i="1"/>
  <c r="E618" i="1" s="1"/>
  <c r="C618" i="1"/>
  <c r="F618" i="1"/>
  <c r="B618" i="1" l="1"/>
  <c r="L619" i="1"/>
  <c r="F619" i="1" l="1"/>
  <c r="O619" i="1"/>
  <c r="C619" i="1"/>
  <c r="N619" i="1"/>
  <c r="E619" i="1" s="1"/>
  <c r="L620" i="1"/>
  <c r="O620" i="1" l="1"/>
  <c r="L621" i="1" s="1"/>
  <c r="C620" i="1"/>
  <c r="F620" i="1"/>
  <c r="N620" i="1"/>
  <c r="E620" i="1" s="1"/>
  <c r="B619" i="1"/>
  <c r="O621" i="1" l="1"/>
  <c r="F621" i="1"/>
  <c r="N621" i="1"/>
  <c r="E621" i="1" s="1"/>
  <c r="C621" i="1"/>
  <c r="B620" i="1"/>
  <c r="B621" i="1" l="1"/>
  <c r="L622" i="1"/>
  <c r="F622" i="1" l="1"/>
  <c r="N622" i="1"/>
  <c r="E622" i="1" s="1"/>
  <c r="C622" i="1"/>
  <c r="O622" i="1"/>
  <c r="L623" i="1" l="1"/>
  <c r="F623" i="1" s="1"/>
  <c r="B622" i="1"/>
  <c r="C623" i="1" l="1"/>
  <c r="B623" i="1" s="1"/>
  <c r="O623" i="1"/>
  <c r="N623" i="1"/>
  <c r="E623" i="1" s="1"/>
  <c r="L624" i="1" l="1"/>
  <c r="N624" i="1" l="1"/>
  <c r="E624" i="1" s="1"/>
  <c r="F624" i="1"/>
  <c r="C624" i="1"/>
  <c r="O624" i="1"/>
  <c r="L625" i="1" l="1"/>
  <c r="B624" i="1"/>
  <c r="O625" i="1" l="1"/>
  <c r="N625" i="1"/>
  <c r="E625" i="1" s="1"/>
  <c r="C625" i="1"/>
  <c r="F625" i="1"/>
  <c r="B625" i="1" l="1"/>
  <c r="L626" i="1"/>
  <c r="C626" i="1" l="1"/>
  <c r="N626" i="1"/>
  <c r="E626" i="1" s="1"/>
  <c r="L627" i="1"/>
  <c r="F626" i="1"/>
  <c r="O626" i="1"/>
  <c r="B626" i="1" l="1"/>
  <c r="N627" i="1"/>
  <c r="E627" i="1" s="1"/>
  <c r="O627" i="1"/>
  <c r="L628" i="1" s="1"/>
  <c r="C627" i="1"/>
  <c r="F627" i="1"/>
  <c r="F628" i="1" l="1"/>
  <c r="O628" i="1"/>
  <c r="N628" i="1"/>
  <c r="E628" i="1" s="1"/>
  <c r="C628" i="1"/>
  <c r="B627" i="1"/>
  <c r="B628" i="1" l="1"/>
  <c r="L629" i="1"/>
  <c r="C629" i="1" l="1"/>
  <c r="N629" i="1"/>
  <c r="E629" i="1" s="1"/>
  <c r="F629" i="1"/>
  <c r="O629" i="1"/>
  <c r="L630" i="1" l="1"/>
  <c r="B629" i="1"/>
  <c r="C630" i="1" l="1"/>
  <c r="N630" i="1"/>
  <c r="E630" i="1" s="1"/>
  <c r="F630" i="1"/>
  <c r="O630" i="1"/>
  <c r="L631" i="1" l="1"/>
  <c r="B630" i="1"/>
  <c r="F631" i="1" l="1"/>
  <c r="C631" i="1"/>
  <c r="N631" i="1"/>
  <c r="E631" i="1" s="1"/>
  <c r="O631" i="1"/>
  <c r="L632" i="1"/>
  <c r="N632" i="1" l="1"/>
  <c r="E632" i="1" s="1"/>
  <c r="C632" i="1"/>
  <c r="O632" i="1"/>
  <c r="F632" i="1"/>
  <c r="B631" i="1"/>
  <c r="L633" i="1" l="1"/>
  <c r="B632" i="1"/>
  <c r="F633" i="1" l="1"/>
  <c r="C633" i="1"/>
  <c r="N633" i="1"/>
  <c r="E633" i="1" s="1"/>
  <c r="O633" i="1"/>
  <c r="L634" i="1"/>
  <c r="B633" i="1" l="1"/>
  <c r="F634" i="1"/>
  <c r="N634" i="1"/>
  <c r="E634" i="1" s="1"/>
  <c r="O634" i="1"/>
  <c r="L635" i="1" s="1"/>
  <c r="C634" i="1"/>
  <c r="B634" i="1" s="1"/>
  <c r="F635" i="1" l="1"/>
  <c r="C635" i="1"/>
  <c r="O635" i="1"/>
  <c r="N635" i="1"/>
  <c r="E635" i="1" s="1"/>
  <c r="L636" i="1" l="1"/>
  <c r="B635" i="1"/>
  <c r="C636" i="1" l="1"/>
  <c r="F636" i="1"/>
  <c r="O636" i="1"/>
  <c r="N636" i="1"/>
  <c r="E636" i="1" s="1"/>
  <c r="L637" i="1" l="1"/>
  <c r="B636" i="1"/>
  <c r="N637" i="1" l="1"/>
  <c r="E637" i="1" s="1"/>
  <c r="F637" i="1"/>
  <c r="O637" i="1"/>
  <c r="L638" i="1" s="1"/>
  <c r="C637" i="1"/>
  <c r="N638" i="1" l="1"/>
  <c r="E638" i="1" s="1"/>
  <c r="O638" i="1"/>
  <c r="C638" i="1"/>
  <c r="F638" i="1"/>
  <c r="B637" i="1"/>
  <c r="B638" i="1" l="1"/>
  <c r="L639" i="1"/>
  <c r="F639" i="1" l="1"/>
  <c r="C639" i="1"/>
  <c r="N639" i="1"/>
  <c r="O639" i="1"/>
  <c r="E639" i="1" l="1"/>
  <c r="B639" i="1" s="1"/>
  <c r="L640" i="1"/>
  <c r="F640" i="1" l="1"/>
  <c r="O640" i="1"/>
  <c r="C640" i="1"/>
  <c r="N640" i="1"/>
  <c r="B640" i="1" l="1"/>
  <c r="E640" i="1"/>
  <c r="L641" i="1"/>
  <c r="C641" i="1" l="1"/>
  <c r="B641" i="1" s="1"/>
  <c r="N641" i="1"/>
  <c r="E641" i="1" s="1"/>
  <c r="F641" i="1"/>
  <c r="O641" i="1"/>
  <c r="L642" i="1" s="1"/>
  <c r="F642" i="1" l="1"/>
  <c r="C642" i="1"/>
  <c r="O642" i="1"/>
  <c r="N642" i="1"/>
  <c r="E642" i="1" s="1"/>
  <c r="L643" i="1" l="1"/>
  <c r="B642" i="1"/>
  <c r="C643" i="1" l="1"/>
  <c r="O643" i="1"/>
  <c r="N643" i="1"/>
  <c r="E643" i="1" s="1"/>
  <c r="F643" i="1"/>
  <c r="L644" i="1"/>
  <c r="C644" i="1" l="1"/>
  <c r="B644" i="1" s="1"/>
  <c r="O644" i="1"/>
  <c r="N644" i="1"/>
  <c r="E644" i="1" s="1"/>
  <c r="F644" i="1"/>
  <c r="L645" i="1"/>
  <c r="B643" i="1"/>
  <c r="N645" i="1" l="1"/>
  <c r="E645" i="1" s="1"/>
  <c r="C645" i="1"/>
  <c r="O645" i="1"/>
  <c r="F645" i="1"/>
  <c r="L646" i="1" l="1"/>
  <c r="B645" i="1"/>
  <c r="N646" i="1" l="1"/>
  <c r="E646" i="1" s="1"/>
  <c r="O646" i="1"/>
  <c r="F646" i="1"/>
  <c r="C646" i="1"/>
  <c r="B646" i="1" l="1"/>
  <c r="L647" i="1"/>
  <c r="C647" i="1" l="1"/>
  <c r="B647" i="1" s="1"/>
  <c r="O647" i="1"/>
  <c r="F647" i="1"/>
  <c r="N647" i="1"/>
  <c r="E647" i="1" s="1"/>
  <c r="L648" i="1"/>
  <c r="O648" i="1" l="1"/>
  <c r="C648" i="1"/>
  <c r="F648" i="1"/>
  <c r="N648" i="1"/>
  <c r="E648" i="1" s="1"/>
  <c r="B648" i="1" s="1"/>
  <c r="L649" i="1"/>
  <c r="O649" i="1" l="1"/>
  <c r="L650" i="1" s="1"/>
  <c r="N649" i="1"/>
  <c r="E649" i="1" s="1"/>
  <c r="C649" i="1"/>
  <c r="B649" i="1" s="1"/>
  <c r="F649" i="1"/>
  <c r="F650" i="1" l="1"/>
  <c r="O650" i="1"/>
  <c r="N650" i="1"/>
  <c r="E650" i="1" s="1"/>
  <c r="B650" i="1" s="1"/>
  <c r="C650" i="1"/>
  <c r="L651" i="1" l="1"/>
  <c r="C651" i="1" s="1"/>
  <c r="O651" i="1" l="1"/>
  <c r="L652" i="1" s="1"/>
  <c r="N651" i="1"/>
  <c r="E651" i="1" s="1"/>
  <c r="F651" i="1"/>
  <c r="C652" i="1" l="1"/>
  <c r="O652" i="1"/>
  <c r="B651" i="1"/>
  <c r="F652" i="1"/>
  <c r="N652" i="1"/>
  <c r="E652" i="1" s="1"/>
  <c r="B652" i="1" s="1"/>
  <c r="L653" i="1" l="1"/>
  <c r="N653" i="1" s="1"/>
  <c r="E653" i="1" s="1"/>
  <c r="F653" i="1" l="1"/>
  <c r="B653" i="1" s="1"/>
  <c r="O653" i="1"/>
  <c r="C653" i="1"/>
  <c r="L654" i="1"/>
  <c r="O654" i="1" l="1"/>
  <c r="N654" i="1"/>
  <c r="E654" i="1" s="1"/>
  <c r="C654" i="1"/>
  <c r="F654" i="1"/>
  <c r="B654" i="1" l="1"/>
  <c r="L655" i="1"/>
  <c r="O655" i="1" l="1"/>
  <c r="N655" i="1"/>
  <c r="E655" i="1" s="1"/>
  <c r="C655" i="1"/>
  <c r="F655" i="1"/>
  <c r="B655" i="1" l="1"/>
  <c r="L656" i="1"/>
  <c r="O656" i="1" l="1"/>
  <c r="C656" i="1"/>
  <c r="F656" i="1"/>
  <c r="N656" i="1"/>
  <c r="E656" i="1" s="1"/>
  <c r="B656" i="1" l="1"/>
  <c r="L657" i="1"/>
  <c r="N657" i="1" l="1"/>
  <c r="E657" i="1" s="1"/>
  <c r="F657" i="1"/>
  <c r="C657" i="1"/>
  <c r="O657" i="1"/>
  <c r="L658" i="1" l="1"/>
  <c r="O658" i="1" s="1"/>
  <c r="B657" i="1"/>
  <c r="C658" i="1" l="1"/>
  <c r="B658" i="1" s="1"/>
  <c r="N658" i="1"/>
  <c r="E658" i="1" s="1"/>
  <c r="F658" i="1"/>
  <c r="L659" i="1" l="1"/>
  <c r="F659" i="1" s="1"/>
  <c r="N659" i="1" l="1"/>
  <c r="E659" i="1" s="1"/>
  <c r="C659" i="1"/>
  <c r="O659" i="1"/>
  <c r="L660" i="1" l="1"/>
  <c r="O660" i="1" s="1"/>
  <c r="B659" i="1"/>
  <c r="C660" i="1" l="1"/>
  <c r="N660" i="1"/>
  <c r="E660" i="1" s="1"/>
  <c r="F660" i="1"/>
  <c r="L661" i="1" l="1"/>
  <c r="B660" i="1"/>
  <c r="N661" i="1" l="1"/>
  <c r="O661" i="1"/>
  <c r="C661" i="1"/>
  <c r="F661" i="1"/>
  <c r="E661" i="1" l="1"/>
  <c r="B661" i="1" s="1"/>
  <c r="L662" i="1"/>
  <c r="C662" i="1" l="1"/>
  <c r="F662" i="1"/>
  <c r="N662" i="1"/>
  <c r="O662" i="1"/>
  <c r="E662" i="1" l="1"/>
  <c r="B662" i="1" s="1"/>
  <c r="L663" i="1"/>
  <c r="C663" i="1" l="1"/>
  <c r="N663" i="1"/>
  <c r="E663" i="1" s="1"/>
  <c r="O663" i="1"/>
  <c r="L664" i="1" s="1"/>
  <c r="F663" i="1"/>
  <c r="O664" i="1" l="1"/>
  <c r="F664" i="1"/>
  <c r="C664" i="1"/>
  <c r="N664" i="1"/>
  <c r="E664" i="1" s="1"/>
  <c r="L665" i="1"/>
  <c r="B663" i="1"/>
  <c r="C665" i="1" l="1"/>
  <c r="F665" i="1"/>
  <c r="N665" i="1"/>
  <c r="E665" i="1" s="1"/>
  <c r="O665" i="1"/>
  <c r="L666" i="1"/>
  <c r="B664" i="1"/>
  <c r="F666" i="1" l="1"/>
  <c r="C666" i="1"/>
  <c r="N666" i="1"/>
  <c r="E666" i="1" s="1"/>
  <c r="O666" i="1"/>
  <c r="L667" i="1" s="1"/>
  <c r="F667" i="1" s="1"/>
  <c r="B665" i="1"/>
  <c r="O667" i="1"/>
  <c r="C667" i="1" l="1"/>
  <c r="B667" i="1" s="1"/>
  <c r="N667" i="1"/>
  <c r="E667" i="1" s="1"/>
  <c r="B666" i="1"/>
  <c r="L668" i="1"/>
  <c r="C668" i="1" l="1"/>
  <c r="O668" i="1"/>
  <c r="N668" i="1"/>
  <c r="E668" i="1" s="1"/>
  <c r="F668" i="1"/>
  <c r="L669" i="1" l="1"/>
  <c r="B668" i="1"/>
  <c r="N669" i="1" l="1"/>
  <c r="E669" i="1" s="1"/>
  <c r="F669" i="1"/>
  <c r="O669" i="1"/>
  <c r="C669" i="1"/>
  <c r="L670" i="1" l="1"/>
  <c r="N670" i="1" s="1"/>
  <c r="E670" i="1" s="1"/>
  <c r="B669" i="1"/>
  <c r="O670" i="1" l="1"/>
  <c r="L671" i="1" s="1"/>
  <c r="F670" i="1"/>
  <c r="C670" i="1"/>
  <c r="B670" i="1" s="1"/>
  <c r="F671" i="1" l="1"/>
  <c r="N671" i="1"/>
  <c r="E671" i="1" s="1"/>
  <c r="O671" i="1"/>
  <c r="C671" i="1"/>
  <c r="B671" i="1" l="1"/>
  <c r="L672" i="1"/>
  <c r="N672" i="1" s="1"/>
  <c r="E672" i="1" s="1"/>
  <c r="O672" i="1" l="1"/>
  <c r="L673" i="1" s="1"/>
  <c r="O673" i="1" s="1"/>
  <c r="C672" i="1"/>
  <c r="F672" i="1"/>
  <c r="B672" i="1" l="1"/>
  <c r="N673" i="1"/>
  <c r="E673" i="1" s="1"/>
  <c r="F673" i="1"/>
  <c r="C673" i="1"/>
  <c r="L674" i="1" l="1"/>
  <c r="B673" i="1"/>
  <c r="O674" i="1"/>
  <c r="C674" i="1"/>
  <c r="N674" i="1"/>
  <c r="E674" i="1" s="1"/>
  <c r="F674" i="1"/>
  <c r="B674" i="1" l="1"/>
  <c r="L675" i="1"/>
  <c r="F675" i="1" l="1"/>
  <c r="C675" i="1"/>
  <c r="N675" i="1"/>
  <c r="E675" i="1" s="1"/>
  <c r="O675" i="1"/>
  <c r="L676" i="1" s="1"/>
  <c r="B675" i="1" l="1"/>
  <c r="F676" i="1"/>
  <c r="O676" i="1"/>
  <c r="C676" i="1"/>
  <c r="N676" i="1"/>
  <c r="E676" i="1" s="1"/>
  <c r="L677" i="1" l="1"/>
  <c r="C677" i="1" s="1"/>
  <c r="B676" i="1"/>
  <c r="N677" i="1" l="1"/>
  <c r="E677" i="1" s="1"/>
  <c r="F677" i="1"/>
  <c r="B677" i="1" s="1"/>
  <c r="O677" i="1"/>
  <c r="L678" i="1"/>
  <c r="C678" i="1" l="1"/>
  <c r="O678" i="1"/>
  <c r="F678" i="1"/>
  <c r="N678" i="1"/>
  <c r="E678" i="1" s="1"/>
  <c r="L679" i="1" l="1"/>
  <c r="B678" i="1"/>
  <c r="N679" i="1" l="1"/>
  <c r="E679" i="1" s="1"/>
  <c r="F679" i="1"/>
  <c r="O679" i="1"/>
  <c r="C679" i="1"/>
  <c r="L680" i="1" l="1"/>
  <c r="N680" i="1" s="1"/>
  <c r="E680" i="1" s="1"/>
  <c r="B679" i="1"/>
  <c r="O680" i="1" l="1"/>
  <c r="L681" i="1" s="1"/>
  <c r="F680" i="1"/>
  <c r="C680" i="1"/>
  <c r="C681" i="1" l="1"/>
  <c r="N681" i="1"/>
  <c r="E681" i="1" s="1"/>
  <c r="O681" i="1"/>
  <c r="B680" i="1"/>
  <c r="F681" i="1"/>
  <c r="B681" i="1" l="1"/>
  <c r="L682" i="1"/>
  <c r="O682" i="1" l="1"/>
  <c r="C682" i="1"/>
  <c r="N682" i="1"/>
  <c r="F682" i="1"/>
  <c r="E682" i="1" l="1"/>
  <c r="B682" i="1" s="1"/>
  <c r="L683" i="1"/>
  <c r="N683" i="1" l="1"/>
  <c r="E683" i="1" s="1"/>
  <c r="F683" i="1"/>
  <c r="C683" i="1"/>
  <c r="O683" i="1"/>
  <c r="L684" i="1" l="1"/>
  <c r="C684" i="1" s="1"/>
  <c r="B683" i="1"/>
  <c r="N684" i="1" l="1"/>
  <c r="E684" i="1" s="1"/>
  <c r="B684" i="1" s="1"/>
  <c r="O684" i="1"/>
  <c r="F684" i="1"/>
  <c r="L685" i="1" l="1"/>
  <c r="F685" i="1" s="1"/>
  <c r="O685" i="1"/>
  <c r="N685" i="1" l="1"/>
  <c r="E685" i="1" s="1"/>
  <c r="C685" i="1"/>
  <c r="B685" i="1"/>
  <c r="L686" i="1" l="1"/>
  <c r="F686" i="1" l="1"/>
  <c r="C686" i="1"/>
  <c r="N686" i="1"/>
  <c r="O686" i="1"/>
  <c r="E686" i="1" l="1"/>
  <c r="L687" i="1"/>
  <c r="B686" i="1"/>
  <c r="C687" i="1" l="1"/>
  <c r="B687" i="1" s="1"/>
  <c r="N687" i="1"/>
  <c r="E687" i="1" s="1"/>
  <c r="O687" i="1"/>
  <c r="F687" i="1"/>
  <c r="L688" i="1"/>
  <c r="C688" i="1" l="1"/>
  <c r="O688" i="1"/>
  <c r="N688" i="1"/>
  <c r="E688" i="1" s="1"/>
  <c r="F688" i="1"/>
  <c r="L689" i="1"/>
  <c r="O689" i="1" l="1"/>
  <c r="N689" i="1"/>
  <c r="E689" i="1" s="1"/>
  <c r="C689" i="1"/>
  <c r="F689" i="1"/>
  <c r="L690" i="1"/>
  <c r="F690" i="1" s="1"/>
  <c r="B688" i="1"/>
  <c r="C690" i="1"/>
  <c r="N690" i="1" l="1"/>
  <c r="E690" i="1" s="1"/>
  <c r="B690" i="1" s="1"/>
  <c r="O690" i="1"/>
  <c r="B689" i="1"/>
  <c r="L691" i="1" l="1"/>
  <c r="F691" i="1" s="1"/>
  <c r="O691" i="1"/>
  <c r="C691" i="1" l="1"/>
  <c r="N691" i="1"/>
  <c r="E691" i="1" l="1"/>
  <c r="B691" i="1" s="1"/>
  <c r="L692" i="1"/>
  <c r="C692" i="1" l="1"/>
  <c r="L693" i="1"/>
  <c r="F692" i="1"/>
  <c r="N692" i="1"/>
  <c r="E692" i="1" s="1"/>
  <c r="O692" i="1"/>
  <c r="F693" i="1" l="1"/>
  <c r="O693" i="1"/>
  <c r="N693" i="1"/>
  <c r="E693" i="1" s="1"/>
  <c r="C693" i="1"/>
  <c r="B692" i="1"/>
  <c r="L694" i="1"/>
  <c r="N694" i="1" s="1"/>
  <c r="E694" i="1" s="1"/>
  <c r="F694" i="1" l="1"/>
  <c r="C694" i="1"/>
  <c r="B693" i="1"/>
  <c r="O694" i="1"/>
  <c r="L695" i="1"/>
  <c r="C695" i="1" s="1"/>
  <c r="B694" i="1"/>
  <c r="F695" i="1"/>
  <c r="O695" i="1" l="1"/>
  <c r="N695" i="1"/>
  <c r="E695" i="1" s="1"/>
  <c r="B695" i="1" s="1"/>
  <c r="L696" i="1" l="1"/>
  <c r="N696" i="1" s="1"/>
  <c r="E696" i="1" s="1"/>
  <c r="C696" i="1" l="1"/>
  <c r="B696" i="1" s="1"/>
  <c r="F696" i="1"/>
  <c r="O696" i="1"/>
  <c r="L697" i="1"/>
  <c r="N697" i="1" l="1"/>
  <c r="E697" i="1" s="1"/>
  <c r="C697" i="1"/>
  <c r="F697" i="1"/>
  <c r="O697" i="1"/>
  <c r="L698" i="1"/>
  <c r="B697" i="1" l="1"/>
  <c r="N698" i="1"/>
  <c r="E698" i="1" s="1"/>
  <c r="C698" i="1"/>
  <c r="O698" i="1"/>
  <c r="F698" i="1"/>
  <c r="B698" i="1" l="1"/>
  <c r="L699" i="1"/>
  <c r="N699" i="1" l="1"/>
  <c r="E699" i="1" s="1"/>
  <c r="C699" i="1"/>
  <c r="O699" i="1"/>
  <c r="F699" i="1"/>
  <c r="B699" i="1" l="1"/>
  <c r="L700" i="1"/>
  <c r="N700" i="1" l="1"/>
  <c r="E700" i="1" s="1"/>
  <c r="F700" i="1"/>
  <c r="C700" i="1"/>
  <c r="O700" i="1"/>
  <c r="L701" i="1" l="1"/>
  <c r="B700" i="1"/>
  <c r="N701" i="1" l="1"/>
  <c r="E701" i="1" s="1"/>
  <c r="C701" i="1"/>
  <c r="O701" i="1"/>
  <c r="F701" i="1"/>
  <c r="L702" i="1"/>
  <c r="B701" i="1" l="1"/>
  <c r="N702" i="1"/>
  <c r="E702" i="1" s="1"/>
  <c r="O702" i="1"/>
  <c r="C702" i="1"/>
  <c r="F702" i="1"/>
  <c r="L703" i="1" l="1"/>
  <c r="F703" i="1" s="1"/>
  <c r="C703" i="1"/>
  <c r="B702" i="1"/>
  <c r="O703" i="1" l="1"/>
  <c r="N703" i="1"/>
  <c r="E703" i="1" l="1"/>
  <c r="B703" i="1" s="1"/>
  <c r="L704" i="1"/>
  <c r="C704" i="1" l="1"/>
  <c r="F704" i="1"/>
  <c r="N704" i="1"/>
  <c r="E704" i="1" s="1"/>
  <c r="O704" i="1"/>
  <c r="L705" i="1" l="1"/>
  <c r="B704" i="1"/>
  <c r="C705" i="1" l="1"/>
  <c r="O705" i="1"/>
  <c r="L706" i="1" s="1"/>
  <c r="N705" i="1"/>
  <c r="E705" i="1" s="1"/>
  <c r="F705" i="1"/>
  <c r="C706" i="1" l="1"/>
  <c r="B706" i="1" s="1"/>
  <c r="O706" i="1"/>
  <c r="L707" i="1" s="1"/>
  <c r="N706" i="1"/>
  <c r="E706" i="1" s="1"/>
  <c r="F706" i="1"/>
  <c r="B705" i="1"/>
  <c r="C707" i="1" l="1"/>
  <c r="O707" i="1"/>
  <c r="L708" i="1" s="1"/>
  <c r="N707" i="1"/>
  <c r="F707" i="1"/>
  <c r="E707" i="1"/>
  <c r="B707" i="1" s="1"/>
  <c r="F708" i="1" l="1"/>
  <c r="N708" i="1"/>
  <c r="E708" i="1" s="1"/>
  <c r="O708" i="1"/>
  <c r="C708" i="1"/>
  <c r="L709" i="1" l="1"/>
  <c r="B708" i="1"/>
  <c r="C709" i="1" l="1"/>
  <c r="F709" i="1"/>
  <c r="O709" i="1"/>
  <c r="N709" i="1"/>
  <c r="E709" i="1" s="1"/>
  <c r="L710" i="1" l="1"/>
  <c r="N710" i="1" s="1"/>
  <c r="E710" i="1" s="1"/>
  <c r="O710" i="1"/>
  <c r="B709" i="1"/>
  <c r="F710" i="1" l="1"/>
  <c r="B710" i="1" s="1"/>
  <c r="L711" i="1"/>
  <c r="F711" i="1" s="1"/>
  <c r="C710" i="1"/>
  <c r="N711" i="1" l="1"/>
  <c r="E711" i="1" s="1"/>
  <c r="B711" i="1" s="1"/>
  <c r="C711" i="1"/>
  <c r="O711" i="1"/>
  <c r="L712" i="1" l="1"/>
  <c r="C712" i="1" s="1"/>
  <c r="N712" i="1" l="1"/>
  <c r="E712" i="1" s="1"/>
  <c r="F712" i="1"/>
  <c r="B712" i="1" s="1"/>
  <c r="O712" i="1"/>
  <c r="L713" i="1"/>
  <c r="N713" i="1" l="1"/>
  <c r="E713" i="1" s="1"/>
  <c r="O713" i="1"/>
  <c r="C713" i="1"/>
  <c r="F713" i="1"/>
  <c r="L714" i="1" l="1"/>
  <c r="N714" i="1" s="1"/>
  <c r="E714" i="1" s="1"/>
  <c r="B713" i="1"/>
  <c r="C714" i="1" l="1"/>
  <c r="O714" i="1"/>
  <c r="L715" i="1" s="1"/>
  <c r="F714" i="1"/>
  <c r="B714" i="1" l="1"/>
  <c r="N715" i="1"/>
  <c r="E715" i="1" s="1"/>
  <c r="C715" i="1"/>
  <c r="F715" i="1"/>
  <c r="O715" i="1"/>
  <c r="B715" i="1" l="1"/>
  <c r="L716" i="1"/>
  <c r="O716" i="1" l="1"/>
  <c r="N716" i="1"/>
  <c r="E716" i="1" s="1"/>
  <c r="C716" i="1"/>
  <c r="F716" i="1"/>
  <c r="L717" i="1" l="1"/>
  <c r="N717" i="1" s="1"/>
  <c r="E717" i="1" s="1"/>
  <c r="C717" i="1"/>
  <c r="B716" i="1"/>
  <c r="O717" i="1" l="1"/>
  <c r="L718" i="1" s="1"/>
  <c r="F717" i="1"/>
  <c r="B717" i="1" s="1"/>
  <c r="N718" i="1" l="1"/>
  <c r="E718" i="1" s="1"/>
  <c r="F718" i="1"/>
  <c r="O718" i="1"/>
  <c r="C718" i="1"/>
  <c r="B718" i="1" l="1"/>
  <c r="L719" i="1"/>
  <c r="N719" i="1" l="1"/>
  <c r="E719" i="1" s="1"/>
  <c r="C719" i="1"/>
  <c r="F719" i="1"/>
  <c r="O719" i="1"/>
  <c r="L720" i="1" l="1"/>
  <c r="O720" i="1" s="1"/>
  <c r="B719" i="1"/>
  <c r="C720" i="1"/>
  <c r="N720" i="1"/>
  <c r="E720" i="1" s="1"/>
  <c r="F720" i="1" l="1"/>
  <c r="B720" i="1" s="1"/>
  <c r="L721" i="1"/>
  <c r="O721" i="1" s="1"/>
  <c r="C721" i="1" l="1"/>
  <c r="F721" i="1"/>
  <c r="B721" i="1" s="1"/>
  <c r="N721" i="1"/>
  <c r="E721" i="1" s="1"/>
  <c r="L722" i="1"/>
  <c r="F722" i="1" l="1"/>
  <c r="O722" i="1"/>
  <c r="C722" i="1"/>
  <c r="N722" i="1"/>
  <c r="E722" i="1" s="1"/>
  <c r="L723" i="1" l="1"/>
  <c r="O723" i="1" s="1"/>
  <c r="B722" i="1"/>
  <c r="F723" i="1" l="1"/>
  <c r="N723" i="1"/>
  <c r="E723" i="1" s="1"/>
  <c r="C723" i="1"/>
  <c r="L724" i="1" l="1"/>
  <c r="B723" i="1"/>
  <c r="O724" i="1" l="1"/>
  <c r="L725" i="1" s="1"/>
  <c r="N725" i="1" s="1"/>
  <c r="E725" i="1" s="1"/>
  <c r="F724" i="1"/>
  <c r="C724" i="1"/>
  <c r="N724" i="1"/>
  <c r="E724" i="1" s="1"/>
  <c r="F725" i="1" l="1"/>
  <c r="C725" i="1"/>
  <c r="O725" i="1"/>
  <c r="L726" i="1" s="1"/>
  <c r="C726" i="1" s="1"/>
  <c r="B724" i="1"/>
  <c r="F726" i="1"/>
  <c r="O726" i="1"/>
  <c r="L727" i="1" s="1"/>
  <c r="C727" i="1" s="1"/>
  <c r="N726" i="1"/>
  <c r="E726" i="1" s="1"/>
  <c r="B725" i="1" l="1"/>
  <c r="B726" i="1"/>
  <c r="N727" i="1"/>
  <c r="E727" i="1" s="1"/>
  <c r="F727" i="1"/>
  <c r="O727" i="1"/>
  <c r="L728" i="1" l="1"/>
  <c r="F728" i="1" s="1"/>
  <c r="B727" i="1"/>
  <c r="N728" i="1" l="1"/>
  <c r="E728" i="1" s="1"/>
  <c r="B728" i="1" s="1"/>
  <c r="O728" i="1"/>
  <c r="L729" i="1" s="1"/>
  <c r="C728" i="1"/>
  <c r="C729" i="1" l="1"/>
  <c r="N729" i="1"/>
  <c r="E729" i="1" s="1"/>
  <c r="O729" i="1"/>
  <c r="L730" i="1" s="1"/>
  <c r="F729" i="1"/>
  <c r="B729" i="1" l="1"/>
  <c r="C730" i="1"/>
  <c r="N730" i="1"/>
  <c r="E730" i="1" s="1"/>
  <c r="F730" i="1"/>
  <c r="O730" i="1"/>
  <c r="L731" i="1" s="1"/>
  <c r="C731" i="1" s="1"/>
  <c r="B730" i="1" l="1"/>
  <c r="O731" i="1"/>
  <c r="N731" i="1"/>
  <c r="E731" i="1" s="1"/>
  <c r="F731" i="1"/>
  <c r="B731" i="1" l="1"/>
  <c r="L732" i="1"/>
  <c r="C732" i="1" s="1"/>
  <c r="O732" i="1" l="1"/>
  <c r="N732" i="1"/>
  <c r="E732" i="1" s="1"/>
  <c r="F732" i="1"/>
  <c r="B732" i="1" l="1"/>
  <c r="L733" i="1"/>
  <c r="C733" i="1" s="1"/>
  <c r="F733" i="1"/>
  <c r="N733" i="1" l="1"/>
  <c r="E733" i="1" s="1"/>
  <c r="B733" i="1" s="1"/>
  <c r="O733" i="1"/>
  <c r="L734" i="1" l="1"/>
  <c r="C734" i="1" s="1"/>
  <c r="O734" i="1" l="1"/>
  <c r="F734" i="1"/>
  <c r="N734" i="1"/>
  <c r="E734" i="1" s="1"/>
  <c r="B734" i="1" s="1"/>
  <c r="L735" i="1" l="1"/>
  <c r="N735" i="1" s="1"/>
  <c r="E735" i="1" s="1"/>
  <c r="F735" i="1"/>
  <c r="C735" i="1" l="1"/>
  <c r="B735" i="1" s="1"/>
  <c r="O735" i="1"/>
  <c r="L736" i="1"/>
  <c r="N736" i="1" s="1"/>
  <c r="E736" i="1" s="1"/>
  <c r="O736" i="1" l="1"/>
  <c r="L737" i="1" s="1"/>
  <c r="O737" i="1" s="1"/>
  <c r="F736" i="1"/>
  <c r="C736" i="1"/>
  <c r="B736" i="1" l="1"/>
  <c r="C737" i="1"/>
  <c r="N737" i="1"/>
  <c r="E737" i="1" s="1"/>
  <c r="F737" i="1"/>
  <c r="B737" i="1" l="1"/>
  <c r="L738" i="1"/>
  <c r="O738" i="1" s="1"/>
  <c r="F738" i="1"/>
  <c r="N738" i="1"/>
  <c r="E738" i="1" s="1"/>
  <c r="C738" i="1"/>
  <c r="L739" i="1" l="1"/>
  <c r="B738" i="1"/>
  <c r="N739" i="1" l="1"/>
  <c r="O739" i="1"/>
  <c r="C739" i="1"/>
  <c r="F739" i="1"/>
  <c r="E739" i="1" l="1"/>
  <c r="B739" i="1" s="1"/>
  <c r="L740" i="1"/>
  <c r="C740" i="1" l="1"/>
  <c r="F740" i="1"/>
  <c r="N740" i="1"/>
  <c r="O740" i="1"/>
  <c r="B740" i="1" l="1"/>
  <c r="E740" i="1"/>
  <c r="L741" i="1"/>
  <c r="F741" i="1" l="1"/>
  <c r="C741" i="1"/>
  <c r="O741" i="1"/>
  <c r="N741" i="1"/>
  <c r="E741" i="1" l="1"/>
  <c r="B741" i="1" s="1"/>
  <c r="L742" i="1"/>
  <c r="N742" i="1" l="1"/>
  <c r="E742" i="1" s="1"/>
  <c r="O742" i="1"/>
  <c r="F742" i="1"/>
  <c r="C742" i="1"/>
  <c r="B742" i="1" l="1"/>
  <c r="L743" i="1"/>
  <c r="O743" i="1" l="1"/>
  <c r="L744" i="1" s="1"/>
  <c r="N743" i="1"/>
  <c r="E743" i="1" s="1"/>
  <c r="F743" i="1"/>
  <c r="C743" i="1"/>
  <c r="B743" i="1" l="1"/>
  <c r="F744" i="1"/>
  <c r="C744" i="1"/>
  <c r="N744" i="1"/>
  <c r="E744" i="1" s="1"/>
  <c r="O744" i="1"/>
  <c r="L745" i="1" s="1"/>
  <c r="C745" i="1" l="1"/>
  <c r="F745" i="1"/>
  <c r="O745" i="1"/>
  <c r="N745" i="1"/>
  <c r="E745" i="1" s="1"/>
  <c r="L746" i="1"/>
  <c r="B744" i="1"/>
  <c r="F746" i="1" l="1"/>
  <c r="O746" i="1"/>
  <c r="C746" i="1"/>
  <c r="N746" i="1"/>
  <c r="B745" i="1"/>
  <c r="E746" i="1" l="1"/>
  <c r="B746" i="1" s="1"/>
  <c r="L747" i="1"/>
  <c r="O747" i="1" l="1"/>
  <c r="N747" i="1"/>
  <c r="E747" i="1" s="1"/>
  <c r="C747" i="1"/>
  <c r="F747" i="1"/>
  <c r="L748" i="1"/>
  <c r="F748" i="1" l="1"/>
  <c r="N748" i="1"/>
  <c r="E748" i="1" s="1"/>
  <c r="O748" i="1"/>
  <c r="C748" i="1"/>
  <c r="L749" i="1"/>
  <c r="N749" i="1" s="1"/>
  <c r="E749" i="1" s="1"/>
  <c r="B747" i="1"/>
  <c r="F749" i="1" l="1"/>
  <c r="C749" i="1"/>
  <c r="B748" i="1"/>
  <c r="O749" i="1"/>
  <c r="L750" i="1"/>
  <c r="B749" i="1" l="1"/>
  <c r="F750" i="1"/>
  <c r="C750" i="1"/>
  <c r="O750" i="1"/>
  <c r="N750" i="1"/>
  <c r="E750" i="1" s="1"/>
  <c r="B750" i="1" l="1"/>
  <c r="L751" i="1"/>
  <c r="C751" i="1" l="1"/>
  <c r="F751" i="1"/>
  <c r="O751" i="1"/>
  <c r="N751" i="1"/>
  <c r="E751" i="1" s="1"/>
  <c r="L752" i="1" l="1"/>
  <c r="B751" i="1"/>
  <c r="N752" i="1" l="1"/>
  <c r="E752" i="1" s="1"/>
  <c r="C752" i="1"/>
  <c r="O752" i="1"/>
  <c r="F752" i="1"/>
  <c r="L753" i="1" l="1"/>
  <c r="F753" i="1" s="1"/>
  <c r="B752" i="1"/>
  <c r="O753" i="1" l="1"/>
  <c r="C753" i="1"/>
  <c r="N753" i="1"/>
  <c r="E753" i="1" s="1"/>
  <c r="B753" i="1" l="1"/>
  <c r="L754" i="1"/>
  <c r="C754" i="1" l="1"/>
  <c r="F754" i="1"/>
  <c r="O754" i="1"/>
  <c r="N754" i="1"/>
  <c r="E754" i="1" s="1"/>
  <c r="L755" i="1" l="1"/>
  <c r="C755" i="1" s="1"/>
  <c r="B754" i="1"/>
  <c r="F755" i="1" l="1"/>
  <c r="O755" i="1"/>
  <c r="N755" i="1"/>
  <c r="E755" i="1" s="1"/>
  <c r="B755" i="1"/>
  <c r="L756" i="1" l="1"/>
  <c r="C756" i="1" l="1"/>
  <c r="B756" i="1" s="1"/>
  <c r="O756" i="1"/>
  <c r="N756" i="1"/>
  <c r="E756" i="1" s="1"/>
  <c r="F756" i="1"/>
  <c r="L757" i="1"/>
  <c r="N757" i="1" l="1"/>
  <c r="E757" i="1" s="1"/>
  <c r="C757" i="1"/>
  <c r="F757" i="1"/>
  <c r="O757" i="1"/>
  <c r="L758" i="1" l="1"/>
  <c r="B757" i="1"/>
  <c r="F758" i="1" l="1"/>
  <c r="C758" i="1"/>
  <c r="N758" i="1"/>
  <c r="E758" i="1" s="1"/>
  <c r="O758" i="1"/>
  <c r="L759" i="1"/>
  <c r="N759" i="1" l="1"/>
  <c r="E759" i="1" s="1"/>
  <c r="O759" i="1"/>
  <c r="F759" i="1"/>
  <c r="C759" i="1"/>
  <c r="B759" i="1" s="1"/>
  <c r="B758" i="1"/>
  <c r="L760" i="1" l="1"/>
  <c r="F760" i="1" l="1"/>
  <c r="O760" i="1"/>
  <c r="N760" i="1"/>
  <c r="E760" i="1" s="1"/>
  <c r="C760" i="1"/>
  <c r="B760" i="1" s="1"/>
  <c r="L761" i="1" l="1"/>
  <c r="O761" i="1" l="1"/>
  <c r="L762" i="1" s="1"/>
  <c r="C761" i="1"/>
  <c r="F761" i="1"/>
  <c r="N761" i="1"/>
  <c r="E761" i="1" s="1"/>
  <c r="O762" i="1" l="1"/>
  <c r="F762" i="1"/>
  <c r="C762" i="1"/>
  <c r="N762" i="1"/>
  <c r="E762" i="1" s="1"/>
  <c r="L763" i="1"/>
  <c r="C763" i="1" s="1"/>
  <c r="B761" i="1"/>
  <c r="F763" i="1" l="1"/>
  <c r="O763" i="1"/>
  <c r="N763" i="1"/>
  <c r="E763" i="1" s="1"/>
  <c r="B763" i="1" s="1"/>
  <c r="B762" i="1"/>
  <c r="L764" i="1"/>
  <c r="F764" i="1" s="1"/>
  <c r="C764" i="1" l="1"/>
  <c r="N764" i="1"/>
  <c r="E764" i="1" s="1"/>
  <c r="O764" i="1"/>
  <c r="B764" i="1" l="1"/>
  <c r="L765" i="1"/>
  <c r="F765" i="1" s="1"/>
  <c r="O765" i="1" l="1"/>
  <c r="L766" i="1" s="1"/>
  <c r="C765" i="1"/>
  <c r="N765" i="1"/>
  <c r="E765" i="1" s="1"/>
  <c r="B765" i="1" l="1"/>
  <c r="O766" i="1"/>
  <c r="N766" i="1"/>
  <c r="E766" i="1" s="1"/>
  <c r="C766" i="1"/>
  <c r="F766" i="1"/>
  <c r="B766" i="1" l="1"/>
  <c r="L767" i="1"/>
  <c r="F767" i="1" l="1"/>
  <c r="O767" i="1"/>
  <c r="N767" i="1"/>
  <c r="E767" i="1" s="1"/>
  <c r="C767" i="1"/>
  <c r="B767" i="1" l="1"/>
  <c r="L768" i="1"/>
  <c r="N768" i="1" l="1"/>
  <c r="E768" i="1" s="1"/>
  <c r="O768" i="1"/>
  <c r="C768" i="1"/>
  <c r="F768" i="1"/>
  <c r="L769" i="1" l="1"/>
  <c r="C769" i="1" s="1"/>
  <c r="B768" i="1"/>
  <c r="O769" i="1" l="1"/>
  <c r="L770" i="1" s="1"/>
  <c r="O770" i="1" s="1"/>
  <c r="F769" i="1"/>
  <c r="N769" i="1"/>
  <c r="E769" i="1" s="1"/>
  <c r="B769" i="1" l="1"/>
  <c r="F770" i="1"/>
  <c r="N770" i="1"/>
  <c r="E770" i="1" s="1"/>
  <c r="C770" i="1"/>
  <c r="L771" i="1"/>
  <c r="B770" i="1" l="1"/>
  <c r="O771" i="1"/>
  <c r="F771" i="1"/>
  <c r="N771" i="1"/>
  <c r="E771" i="1" s="1"/>
  <c r="C771" i="1"/>
  <c r="B771" i="1" l="1"/>
  <c r="L772" i="1"/>
  <c r="O772" i="1" l="1"/>
  <c r="F772" i="1"/>
  <c r="F15" i="1" s="1"/>
  <c r="S7" i="1" s="1"/>
  <c r="C772" i="1"/>
  <c r="N772" i="1"/>
  <c r="E772" i="1" s="1"/>
  <c r="E15" i="1" s="1"/>
  <c r="S6" i="1" s="1"/>
  <c r="B772" i="1" l="1"/>
  <c r="C15" i="1"/>
  <c r="O5" i="1" l="1"/>
  <c r="O6" i="1" s="1"/>
  <c r="S5" i="1" l="1"/>
  <c r="S9" i="1" s="1"/>
</calcChain>
</file>

<file path=xl/comments1.xml><?xml version="1.0" encoding="utf-8"?>
<comments xmlns="http://schemas.openxmlformats.org/spreadsheetml/2006/main">
  <authors>
    <author>Lewis Fogden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Lewis Fogden:</t>
        </r>
        <r>
          <rPr>
            <sz val="9"/>
            <color indexed="81"/>
            <rFont val="Tahoma"/>
            <family val="2"/>
          </rPr>
          <t xml:space="preserve">
In practice a time/term dependent lapse rate would be used.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Lewis Fogden:</t>
        </r>
        <r>
          <rPr>
            <sz val="9"/>
            <color indexed="81"/>
            <rFont val="Tahoma"/>
            <charset val="1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<sst xmlns="http://schemas.openxmlformats.org/spreadsheetml/2006/main" count="77" uniqueCount="71">
  <si>
    <t>Data</t>
  </si>
  <si>
    <t>Assumptions</t>
  </si>
  <si>
    <t>Params</t>
  </si>
  <si>
    <t>t</t>
  </si>
  <si>
    <t>annual_premium</t>
  </si>
  <si>
    <t>sum_assured</t>
  </si>
  <si>
    <t>term_y</t>
  </si>
  <si>
    <t>Key</t>
  </si>
  <si>
    <t>Value</t>
  </si>
  <si>
    <t>level</t>
  </si>
  <si>
    <t>cost_inflation_pa</t>
  </si>
  <si>
    <t>init_pols_if</t>
  </si>
  <si>
    <t>q_x_rated</t>
  </si>
  <si>
    <t>q_x_12</t>
  </si>
  <si>
    <t>num_exits</t>
  </si>
  <si>
    <t>num_deaths</t>
  </si>
  <si>
    <t>duration</t>
  </si>
  <si>
    <t>num_pols_if</t>
  </si>
  <si>
    <t>inflation_factor</t>
  </si>
  <si>
    <t>claim_pp</t>
  </si>
  <si>
    <t>premium_pp</t>
  </si>
  <si>
    <t>expenses</t>
  </si>
  <si>
    <t>claims</t>
  </si>
  <si>
    <t>premiums</t>
  </si>
  <si>
    <t>net_cf</t>
  </si>
  <si>
    <t>q_x</t>
  </si>
  <si>
    <t>age</t>
  </si>
  <si>
    <t>age_at_entry</t>
  </si>
  <si>
    <t>extra_mortality</t>
  </si>
  <si>
    <t>Age exact x</t>
  </si>
  <si>
    <t>5+</t>
  </si>
  <si>
    <t>duration_max_5</t>
  </si>
  <si>
    <t>proj_len</t>
  </si>
  <si>
    <t>S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</si>
  <si>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</si>
  <si>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</si>
  <si>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</si>
  <si>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</si>
  <si>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</si>
  <si>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</si>
  <si>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</si>
  <si>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</si>
  <si>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</si>
  <si>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v_t</t>
  </si>
  <si>
    <t>npvs</t>
  </si>
  <si>
    <t>commission</t>
  </si>
  <si>
    <t>annual_risk_premium</t>
  </si>
  <si>
    <t>monthly_risk_premium</t>
  </si>
  <si>
    <t>Results</t>
  </si>
  <si>
    <t>Intermediate Calcs (For decreasing)</t>
  </si>
  <si>
    <t>r</t>
  </si>
  <si>
    <t>T</t>
  </si>
  <si>
    <t>decreasing_SA</t>
  </si>
  <si>
    <t>input_smoker(S/N)</t>
  </si>
  <si>
    <t>shape (level/decreasing)</t>
  </si>
  <si>
    <t>Protection Risk Model</t>
  </si>
  <si>
    <t>Check that NPVs net to zero on proposed RP</t>
  </si>
  <si>
    <t>PV Prems</t>
  </si>
  <si>
    <t>PV Claims</t>
  </si>
  <si>
    <t>PV Expenses</t>
  </si>
  <si>
    <t>PV Commission</t>
  </si>
  <si>
    <t>net PV</t>
  </si>
  <si>
    <t>expense_pp_pa</t>
  </si>
  <si>
    <t>lapse_pa</t>
  </si>
  <si>
    <t>This model calculates the monthly risk premium required to be charged, in order to meet the claim liability.</t>
  </si>
  <si>
    <t>Scaled from unit NPV</t>
  </si>
  <si>
    <t>&lt;&lt; duration in force</t>
  </si>
  <si>
    <t>a</t>
  </si>
  <si>
    <t>b</t>
  </si>
  <si>
    <t>c</t>
  </si>
  <si>
    <t>initial_expense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</si>
</sst>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8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2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1" applyNumberFormat="1" applyFont="1"/>
    <xf numFmtId="9" fontId="0" fillId="0" borderId="0" xfId="2" applyFont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1" fontId="0" fillId="0" borderId="9" xfId="0" applyNumberFormat="1" applyBorder="1"/>
    <xf numFmtId="0" fontId="0" fillId="0" borderId="10" xfId="0" applyBorder="1"/>
    <xf numFmtId="0" fontId="0" fillId="0" borderId="1" xfId="0" applyBorder="1" applyAlignment="1">
      <alignment horizontal="right"/>
    </xf>
    <xf numFmtId="2" fontId="0" fillId="0" borderId="11" xfId="0" applyNumberFormat="1" applyBorder="1"/>
    <xf numFmtId="0" fontId="0" fillId="2" borderId="0" xfId="0" applyFill="1"/>
  </cellXfs>
  <cellStyles count="3">
    <cellStyle name="パーセント" xfId="2" builtinId="5"/>
    <cellStyle name="桁区切り [0.00]" xfId="1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mortality!$L$3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mortality!$L$4:$L$76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mortality!$M$3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mortality!$M$4:$M$76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mortality!$N$3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mortality!$N$4:$N$76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mortality!$O$3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mortality!$O$4:$O$76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mortality!$P$3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mortality!$P$4:$P$76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mortality!$Q$3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mortality!$Q$4:$Q$76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86816"/>
        <c:axId val="279209088"/>
      </c:scatterChart>
      <c:valAx>
        <c:axId val="2791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09088"/>
        <c:crosses val="autoZero"/>
        <c:crossBetween val="midCat"/>
      </c:valAx>
      <c:valAx>
        <c:axId val="2792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1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190499</xdr:rowOff>
    </xdr:from>
    <xdr:to>
      <xdr:col>26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72"/>
  <sheetViews>
    <sheetView tabSelected="1" workbookViewId="0">
      <selection activeCell="J11" sqref="J11"/>
    </sheetView>
  </sheetViews>
  <sheetFormatPr defaultRowHeight="18" x14ac:dyDescent="0.55000000000000004"/>
  <cols>
    <col min="2" max="2" width="18.75" customWidth="1"/>
    <col min="3" max="3" width="9.25" bestFit="1" customWidth="1"/>
    <col min="5" max="5" width="17.4140625" customWidth="1"/>
    <col min="6" max="6" width="9.58203125" bestFit="1" customWidth="1"/>
    <col min="7" max="7" width="9.25" bestFit="1" customWidth="1"/>
    <col min="11" max="12" width="9.58203125" bestFit="1" customWidth="1"/>
    <col min="13" max="13" width="9.25" bestFit="1" customWidth="1"/>
    <col min="14" max="15" width="12.1640625" bestFit="1" customWidth="1"/>
    <col min="18" max="18" width="15.4140625" customWidth="1"/>
  </cols>
  <sheetData>
    <row r="1" spans="1:20" x14ac:dyDescent="0.55000000000000004">
      <c r="A1" s="1" t="s">
        <v>55</v>
      </c>
    </row>
    <row r="2" spans="1:20" x14ac:dyDescent="0.55000000000000004">
      <c r="A2" s="2" t="s">
        <v>64</v>
      </c>
    </row>
    <row r="3" spans="1:20" x14ac:dyDescent="0.55000000000000004">
      <c r="R3" t="s">
        <v>56</v>
      </c>
    </row>
    <row r="4" spans="1:20" x14ac:dyDescent="0.55000000000000004">
      <c r="B4" s="1" t="s">
        <v>0</v>
      </c>
      <c r="E4" s="1" t="s">
        <v>1</v>
      </c>
      <c r="H4" s="1" t="s">
        <v>2</v>
      </c>
      <c r="M4" s="9"/>
      <c r="N4" s="10" t="s">
        <v>48</v>
      </c>
      <c r="O4" s="11"/>
    </row>
    <row r="5" spans="1:20" x14ac:dyDescent="0.55000000000000004">
      <c r="B5" s="1" t="s">
        <v>7</v>
      </c>
      <c r="C5" s="1" t="s">
        <v>8</v>
      </c>
      <c r="D5" s="1"/>
      <c r="E5" s="2" t="s">
        <v>10</v>
      </c>
      <c r="F5" s="3">
        <v>0.02</v>
      </c>
      <c r="G5" s="3"/>
      <c r="H5" t="s">
        <v>32</v>
      </c>
      <c r="I5">
        <f>C9*12+1</f>
        <v>361</v>
      </c>
      <c r="M5" s="12"/>
      <c r="N5" s="13" t="s">
        <v>46</v>
      </c>
      <c r="O5" s="14">
        <f>(E15+F15+G15)/C15</f>
        <v>480.20605449011885</v>
      </c>
      <c r="R5" t="s">
        <v>57</v>
      </c>
      <c r="S5" s="7">
        <f>C15*O5/C6</f>
        <v>3895.20194714428</v>
      </c>
      <c r="T5" t="s">
        <v>65</v>
      </c>
    </row>
    <row r="6" spans="1:20" x14ac:dyDescent="0.55000000000000004">
      <c r="B6" t="s">
        <v>4</v>
      </c>
      <c r="C6">
        <v>1</v>
      </c>
      <c r="E6" t="s">
        <v>62</v>
      </c>
      <c r="F6">
        <v>10</v>
      </c>
      <c r="M6" s="15"/>
      <c r="N6" s="16" t="s">
        <v>47</v>
      </c>
      <c r="O6" s="17">
        <f>O5/12</f>
        <v>40.017171207509904</v>
      </c>
      <c r="R6" t="s">
        <v>58</v>
      </c>
      <c r="S6" s="7">
        <f>-E15</f>
        <v>-3302.4571978481144</v>
      </c>
    </row>
    <row r="7" spans="1:20" x14ac:dyDescent="0.55000000000000004">
      <c r="B7" t="s">
        <v>5</v>
      </c>
      <c r="C7">
        <v>100000</v>
      </c>
      <c r="E7" t="s">
        <v>63</v>
      </c>
      <c r="F7" s="8">
        <v>0.1</v>
      </c>
      <c r="R7" t="s">
        <v>59</v>
      </c>
      <c r="S7" s="7">
        <f>-F15</f>
        <v>-592.74474929616542</v>
      </c>
    </row>
    <row r="8" spans="1:20" x14ac:dyDescent="0.55000000000000004">
      <c r="B8" t="s">
        <v>27</v>
      </c>
      <c r="C8">
        <v>49</v>
      </c>
      <c r="E8" t="s">
        <v>70</v>
      </c>
      <c r="F8">
        <v>500</v>
      </c>
      <c r="R8" t="s">
        <v>60</v>
      </c>
      <c r="S8" s="7">
        <f>-G15</f>
        <v>0</v>
      </c>
    </row>
    <row r="9" spans="1:20" x14ac:dyDescent="0.55000000000000004">
      <c r="B9" t="s">
        <v>6</v>
      </c>
      <c r="C9">
        <v>30</v>
      </c>
      <c r="R9" t="s">
        <v>61</v>
      </c>
      <c r="S9" s="7">
        <f>SUM(S5:S8)</f>
        <v>1.1368683772161603E-13</v>
      </c>
    </row>
    <row r="10" spans="1:20" x14ac:dyDescent="0.55000000000000004">
      <c r="B10" t="s">
        <v>54</v>
      </c>
      <c r="C10" t="s">
        <v>9</v>
      </c>
      <c r="E10" t="s">
        <v>49</v>
      </c>
    </row>
    <row r="11" spans="1:20" x14ac:dyDescent="0.55000000000000004">
      <c r="B11" t="s">
        <v>11</v>
      </c>
      <c r="C11">
        <v>1</v>
      </c>
      <c r="E11" t="s">
        <v>50</v>
      </c>
      <c r="F11">
        <f>(1+0.07)^(1/12)-1</f>
        <v>5.6541453874052738E-3</v>
      </c>
    </row>
    <row r="12" spans="1:20" x14ac:dyDescent="0.55000000000000004">
      <c r="B12" t="s">
        <v>28</v>
      </c>
      <c r="C12">
        <f>IF(C13="S",1,0)</f>
        <v>1</v>
      </c>
      <c r="E12" t="s">
        <v>33</v>
      </c>
      <c r="F12">
        <f>C7</f>
        <v>100000</v>
      </c>
    </row>
    <row r="13" spans="1:20" x14ac:dyDescent="0.55000000000000004">
      <c r="B13" t="s">
        <v>53</v>
      </c>
      <c r="C13" t="s">
        <v>33</v>
      </c>
      <c r="E13" t="s">
        <v>51</v>
      </c>
      <c r="F13">
        <f>C9*12</f>
        <v>360</v>
      </c>
    </row>
    <row r="15" spans="1:20" x14ac:dyDescent="0.55000000000000004">
      <c r="B15" s="4" t="s">
        <v>44</v>
      </c>
      <c r="C15" s="5">
        <f>SUMPRODUCT(C18:C772,$V$18:$V$772)</f>
        <v>8.1115219408888795</v>
      </c>
      <c r="D15" s="5"/>
      <c r="E15" s="5">
        <f>SUMPRODUCT(E18:E772,$V$18:$V$772)</f>
        <v>3302.4571978481144</v>
      </c>
      <c r="F15" s="5">
        <f>SUMPRODUCT(F18:F772,$V$18:$V$772)</f>
        <v>592.74474929616542</v>
      </c>
      <c r="G15" s="6">
        <f>SUMPRODUCT(G18:G772,$V$18:$V$772)</f>
        <v>0</v>
      </c>
    </row>
    <row r="17" spans="1:22" x14ac:dyDescent="0.55000000000000004">
      <c r="A17" t="s">
        <v>3</v>
      </c>
      <c r="B17" t="s">
        <v>24</v>
      </c>
      <c r="C17" t="s">
        <v>23</v>
      </c>
      <c r="D17" t="s">
        <v>52</v>
      </c>
      <c r="E17" t="s">
        <v>22</v>
      </c>
      <c r="F17" t="s">
        <v>21</v>
      </c>
      <c r="G17" t="s">
        <v>45</v>
      </c>
      <c r="H17" t="s">
        <v>20</v>
      </c>
      <c r="I17" t="s">
        <v>5</v>
      </c>
      <c r="J17" t="s">
        <v>19</v>
      </c>
      <c r="K17" t="s">
        <v>18</v>
      </c>
      <c r="L17" t="s">
        <v>17</v>
      </c>
      <c r="M17" t="s">
        <v>16</v>
      </c>
      <c r="N17" t="s">
        <v>15</v>
      </c>
      <c r="O17" t="s">
        <v>14</v>
      </c>
      <c r="P17" t="s">
        <v>13</v>
      </c>
      <c r="Q17" t="s">
        <v>12</v>
      </c>
      <c r="R17" t="s">
        <v>25</v>
      </c>
      <c r="S17" t="s">
        <v>26</v>
      </c>
      <c r="T17" t="s">
        <v>31</v>
      </c>
      <c r="V17" t="s">
        <v>43</v>
      </c>
    </row>
    <row r="18" spans="1:22" x14ac:dyDescent="0.55000000000000004">
      <c r="A18">
        <v>0</v>
      </c>
      <c r="B18">
        <f>C18-E18-F18</f>
        <v>-512.2454812493072</v>
      </c>
      <c r="C18">
        <f>H18*L18</f>
        <v>8.3333333333333329E-2</v>
      </c>
      <c r="D18">
        <f t="shared" ref="D18:D81" si="0">MAX($C$7*((1+$F$11)^$F$13-(1+$F$11)^A18)/((1+$F$11)^$F$13-1),0)</f>
        <v>99999.999999999985</v>
      </c>
      <c r="E18">
        <f>J18*N18</f>
        <v>12.328814582640568</v>
      </c>
      <c r="F18" s="18">
        <f>F8</f>
        <v>500</v>
      </c>
      <c r="G18">
        <v>0</v>
      </c>
      <c r="H18">
        <f>$C$6/12</f>
        <v>8.3333333333333329E-2</v>
      </c>
      <c r="I18">
        <f>IF(A18=0,$C$7,IF($C$10="level",$C$7,IF($C$10="decreasing",D18,"KeyError")))</f>
        <v>100000</v>
      </c>
      <c r="J18">
        <f>I18</f>
        <v>100000</v>
      </c>
      <c r="K18">
        <f>(1+$F$5)^FLOOR(A18/12,0)</f>
        <v>1</v>
      </c>
      <c r="L18">
        <f>IF(A18=0,$C$11,IF(A18=$C$9*12+1,0,L17-N17-O17))</f>
        <v>1</v>
      </c>
      <c r="M18">
        <f>FLOOR(A18/12,1)</f>
        <v>0</v>
      </c>
      <c r="N18">
        <f>IFERROR(L18*P18,0)</f>
        <v>1.2328814582640568E-4</v>
      </c>
      <c r="O18">
        <f>L18*(1-(1-$F$7)^(1/12))</f>
        <v>8.7416109546967213E-3</v>
      </c>
      <c r="P18">
        <f>1-(1-Q18)^(1/12)</f>
        <v>1.2328814582640568E-4</v>
      </c>
      <c r="Q18">
        <f>MAX(0,MIN(1,R18*(1+$C$12)))</f>
        <v>1.4784549642618862E-3</v>
      </c>
      <c r="R18">
        <f>VLOOKUP(S18,mortality!$A$4:$G$76,prot_model!T18+2,FALSE)</f>
        <v>7.3922748213094309E-4</v>
      </c>
      <c r="S18">
        <f>$C$8+M18</f>
        <v>49</v>
      </c>
      <c r="T18">
        <f>MIN(M18,5)</f>
        <v>0</v>
      </c>
      <c r="V18">
        <f>discount_curve!K7</f>
        <v>1</v>
      </c>
    </row>
    <row r="19" spans="1:22" x14ac:dyDescent="0.55000000000000004">
      <c r="A19">
        <f>A18+1</f>
        <v>1</v>
      </c>
      <c r="B19">
        <f t="shared" ref="B19:B35" si="1">C19-E19-F19</f>
        <v>-12.962872211011009</v>
      </c>
      <c r="C19">
        <f t="shared" ref="C19:C35" si="2">H19*L19</f>
        <v>8.2594591741623063E-2</v>
      </c>
      <c r="D19">
        <f t="shared" si="0"/>
        <v>99914.489907740644</v>
      </c>
      <c r="E19">
        <f t="shared" ref="E19:E35" si="3">J19*N19</f>
        <v>12.219520885336401</v>
      </c>
      <c r="F19">
        <f t="shared" ref="F19:F35" si="4">L19*$F$6/12*K19</f>
        <v>0.8259459174162308</v>
      </c>
      <c r="G19">
        <v>0</v>
      </c>
      <c r="H19">
        <f t="shared" ref="H19:H82" si="5">$C$6/12</f>
        <v>8.3333333333333329E-2</v>
      </c>
      <c r="I19">
        <f t="shared" ref="I19:I82" si="6">IF(A19=0,$C$7,IF($C$10="level",$C$7,IF($C$10="decreasing",D19,"KeyError")))</f>
        <v>100000</v>
      </c>
      <c r="J19">
        <f t="shared" ref="J19:J82" si="7">I19</f>
        <v>100000</v>
      </c>
      <c r="K19">
        <f>(1+$F$5)^FLOOR(A19/12,1)</f>
        <v>1</v>
      </c>
      <c r="L19">
        <f t="shared" ref="L19:L35" si="8">IF(A19=0,$C$11,IF(A19=$C$9*12+1,0,L18-N18-O18))</f>
        <v>0.99113510089947687</v>
      </c>
      <c r="M19">
        <f t="shared" ref="M19:M35" si="9">FLOOR(A19/12,1)</f>
        <v>0</v>
      </c>
      <c r="N19">
        <f t="shared" ref="N19:N82" si="10">IFERROR(L19*P19,0)</f>
        <v>1.2219520885336401E-4</v>
      </c>
      <c r="O19">
        <f t="shared" ref="O19:O35" si="11">L19*(1-(1-$F$7)^(1/12))</f>
        <v>8.6641174556073078E-3</v>
      </c>
      <c r="P19">
        <f t="shared" ref="P19:P82" si="12">1-(1-Q19)^(1/12)</f>
        <v>1.2328814582640568E-4</v>
      </c>
      <c r="Q19">
        <f t="shared" ref="Q19:Q82" si="13">MAX(0,MIN(1,R19*(1+$C$12)))</f>
        <v>1.4784549642618862E-3</v>
      </c>
      <c r="R19">
        <f>VLOOKUP(S19,mortality!$A$4:$G$76,prot_model!T19+2,FALSE)</f>
        <v>7.3922748213094309E-4</v>
      </c>
      <c r="S19">
        <f t="shared" ref="S19:S35" si="14">$C$8+M19</f>
        <v>49</v>
      </c>
      <c r="T19">
        <f t="shared" ref="T19:T35" si="15">MIN(M19,5)</f>
        <v>0</v>
      </c>
      <c r="V19">
        <f>discount_curve!K8</f>
        <v>1</v>
      </c>
    </row>
    <row r="20" spans="1:22" x14ac:dyDescent="0.55000000000000004">
      <c r="A20">
        <f t="shared" ref="A20:A35" si="16">A19+1</f>
        <v>2</v>
      </c>
      <c r="B20">
        <f t="shared" si="1"/>
        <v>-12.84795765680742</v>
      </c>
      <c r="C20">
        <f t="shared" si="2"/>
        <v>8.186239901958467E-2</v>
      </c>
      <c r="D20">
        <f t="shared" si="0"/>
        <v>99828.496328987516</v>
      </c>
      <c r="E20">
        <f t="shared" si="3"/>
        <v>12.111196065631159</v>
      </c>
      <c r="F20">
        <f t="shared" si="4"/>
        <v>0.81862399019584675</v>
      </c>
      <c r="G20">
        <v>0</v>
      </c>
      <c r="H20">
        <f t="shared" si="5"/>
        <v>8.3333333333333329E-2</v>
      </c>
      <c r="I20">
        <f t="shared" si="6"/>
        <v>100000</v>
      </c>
      <c r="J20">
        <f t="shared" si="7"/>
        <v>100000</v>
      </c>
      <c r="K20">
        <f t="shared" ref="K20:K35" si="17">(1+$F$5)^FLOOR(A20/12,1)</f>
        <v>1</v>
      </c>
      <c r="L20">
        <f t="shared" si="8"/>
        <v>0.98234878823501615</v>
      </c>
      <c r="M20">
        <f t="shared" si="9"/>
        <v>0</v>
      </c>
      <c r="N20">
        <f t="shared" si="10"/>
        <v>1.2111196065631158E-4</v>
      </c>
      <c r="O20">
        <f t="shared" si="11"/>
        <v>8.5873109285682665E-3</v>
      </c>
      <c r="P20">
        <f t="shared" si="12"/>
        <v>1.2328814582640568E-4</v>
      </c>
      <c r="Q20">
        <f t="shared" si="13"/>
        <v>1.4784549642618862E-3</v>
      </c>
      <c r="R20">
        <f>VLOOKUP(S20,mortality!$A$4:$G$76,prot_model!T20+2,FALSE)</f>
        <v>7.3922748213094309E-4</v>
      </c>
      <c r="S20">
        <f t="shared" si="14"/>
        <v>49</v>
      </c>
      <c r="T20">
        <f t="shared" si="15"/>
        <v>0</v>
      </c>
      <c r="V20">
        <f>discount_curve!K9</f>
        <v>1</v>
      </c>
    </row>
    <row r="21" spans="1:22" x14ac:dyDescent="0.55000000000000004">
      <c r="A21">
        <f t="shared" si="16"/>
        <v>3</v>
      </c>
      <c r="B21">
        <f t="shared" si="1"/>
        <v>-12.734061808532029</v>
      </c>
      <c r="C21">
        <f t="shared" si="2"/>
        <v>8.1136697112149297E-2</v>
      </c>
      <c r="D21">
        <f t="shared" si="0"/>
        <v>99742.016530037785</v>
      </c>
      <c r="E21">
        <f t="shared" si="3"/>
        <v>12.003831534522686</v>
      </c>
      <c r="F21">
        <f t="shared" si="4"/>
        <v>0.81136697112149303</v>
      </c>
      <c r="G21">
        <v>0</v>
      </c>
      <c r="H21">
        <f t="shared" si="5"/>
        <v>8.3333333333333329E-2</v>
      </c>
      <c r="I21">
        <f t="shared" si="6"/>
        <v>100000</v>
      </c>
      <c r="J21">
        <f t="shared" si="7"/>
        <v>100000</v>
      </c>
      <c r="K21">
        <f t="shared" si="17"/>
        <v>1</v>
      </c>
      <c r="L21">
        <f t="shared" si="8"/>
        <v>0.97364036534579157</v>
      </c>
      <c r="M21">
        <f t="shared" si="9"/>
        <v>0</v>
      </c>
      <c r="N21">
        <f t="shared" si="10"/>
        <v>1.2003831534522685E-4</v>
      </c>
      <c r="O21">
        <f t="shared" si="11"/>
        <v>8.5111852836416892E-3</v>
      </c>
      <c r="P21">
        <f t="shared" si="12"/>
        <v>1.2328814582640568E-4</v>
      </c>
      <c r="Q21">
        <f t="shared" si="13"/>
        <v>1.4784549642618862E-3</v>
      </c>
      <c r="R21">
        <f>VLOOKUP(S21,mortality!$A$4:$G$76,prot_model!T21+2,FALSE)</f>
        <v>7.3922748213094309E-4</v>
      </c>
      <c r="S21">
        <f t="shared" si="14"/>
        <v>49</v>
      </c>
      <c r="T21">
        <f t="shared" si="15"/>
        <v>0</v>
      </c>
      <c r="V21">
        <f>discount_curve!K10</f>
        <v>1</v>
      </c>
    </row>
    <row r="22" spans="1:22" x14ac:dyDescent="0.55000000000000004">
      <c r="A22">
        <f t="shared" si="16"/>
        <v>4</v>
      </c>
      <c r="B22">
        <f t="shared" si="1"/>
        <v>-12.621175635459567</v>
      </c>
      <c r="C22">
        <f t="shared" si="2"/>
        <v>8.0417428478900377E-2</v>
      </c>
      <c r="D22">
        <f t="shared" si="0"/>
        <v>99655.047761731694</v>
      </c>
      <c r="E22">
        <f t="shared" si="3"/>
        <v>11.897418779149463</v>
      </c>
      <c r="F22">
        <f t="shared" si="4"/>
        <v>0.80417428478900377</v>
      </c>
      <c r="G22">
        <v>0</v>
      </c>
      <c r="H22">
        <f t="shared" si="5"/>
        <v>8.3333333333333329E-2</v>
      </c>
      <c r="I22">
        <f t="shared" si="6"/>
        <v>100000</v>
      </c>
      <c r="J22">
        <f t="shared" si="7"/>
        <v>100000</v>
      </c>
      <c r="K22">
        <f t="shared" si="17"/>
        <v>1</v>
      </c>
      <c r="L22">
        <f t="shared" si="8"/>
        <v>0.96500914174680463</v>
      </c>
      <c r="M22">
        <f t="shared" si="9"/>
        <v>0</v>
      </c>
      <c r="N22">
        <f t="shared" si="10"/>
        <v>1.1897418779149464E-4</v>
      </c>
      <c r="O22">
        <f t="shared" si="11"/>
        <v>8.4357344848763477E-3</v>
      </c>
      <c r="P22">
        <f t="shared" si="12"/>
        <v>1.2328814582640568E-4</v>
      </c>
      <c r="Q22">
        <f t="shared" si="13"/>
        <v>1.4784549642618862E-3</v>
      </c>
      <c r="R22">
        <f>VLOOKUP(S22,mortality!$A$4:$G$76,prot_model!T22+2,FALSE)</f>
        <v>7.3922748213094309E-4</v>
      </c>
      <c r="S22">
        <f t="shared" si="14"/>
        <v>49</v>
      </c>
      <c r="T22">
        <f t="shared" si="15"/>
        <v>0</v>
      </c>
      <c r="V22">
        <f>discount_curve!K11</f>
        <v>1</v>
      </c>
    </row>
    <row r="23" spans="1:22" x14ac:dyDescent="0.55000000000000004">
      <c r="A23">
        <f t="shared" si="16"/>
        <v>5</v>
      </c>
      <c r="B23">
        <f t="shared" si="1"/>
        <v>-12.509290186921238</v>
      </c>
      <c r="C23">
        <f t="shared" si="2"/>
        <v>7.9704536089511391E-2</v>
      </c>
      <c r="D23">
        <f t="shared" si="0"/>
        <v>99567.587259365449</v>
      </c>
      <c r="E23">
        <f t="shared" si="3"/>
        <v>11.791949362115636</v>
      </c>
      <c r="F23">
        <f t="shared" si="4"/>
        <v>0.79704536089511402</v>
      </c>
      <c r="G23">
        <v>0</v>
      </c>
      <c r="H23">
        <f t="shared" si="5"/>
        <v>8.3333333333333329E-2</v>
      </c>
      <c r="I23">
        <f t="shared" si="6"/>
        <v>100000</v>
      </c>
      <c r="J23">
        <f t="shared" si="7"/>
        <v>100000</v>
      </c>
      <c r="K23">
        <f t="shared" si="17"/>
        <v>1</v>
      </c>
      <c r="L23">
        <f t="shared" si="8"/>
        <v>0.9564544330741368</v>
      </c>
      <c r="M23">
        <f t="shared" si="9"/>
        <v>0</v>
      </c>
      <c r="N23">
        <f t="shared" si="10"/>
        <v>1.1791949362115635E-4</v>
      </c>
      <c r="O23">
        <f t="shared" si="11"/>
        <v>8.3609525498291159E-3</v>
      </c>
      <c r="P23">
        <f t="shared" si="12"/>
        <v>1.2328814582640568E-4</v>
      </c>
      <c r="Q23">
        <f t="shared" si="13"/>
        <v>1.4784549642618862E-3</v>
      </c>
      <c r="R23">
        <f>VLOOKUP(S23,mortality!$A$4:$G$76,prot_model!T23+2,FALSE)</f>
        <v>7.3922748213094309E-4</v>
      </c>
      <c r="S23">
        <f t="shared" si="14"/>
        <v>49</v>
      </c>
      <c r="T23">
        <f t="shared" si="15"/>
        <v>0</v>
      </c>
      <c r="V23">
        <f>discount_curve!K12</f>
        <v>1</v>
      </c>
    </row>
    <row r="24" spans="1:22" x14ac:dyDescent="0.55000000000000004">
      <c r="A24">
        <f t="shared" si="16"/>
        <v>6</v>
      </c>
      <c r="B24">
        <f t="shared" si="1"/>
        <v>-12.398396591595017</v>
      </c>
      <c r="C24">
        <f t="shared" si="2"/>
        <v>7.8997963419223868E-2</v>
      </c>
      <c r="D24">
        <f t="shared" si="0"/>
        <v>99479.632242603169</v>
      </c>
      <c r="E24">
        <f t="shared" si="3"/>
        <v>11.687414920822002</v>
      </c>
      <c r="F24">
        <f t="shared" si="4"/>
        <v>0.78997963419223882</v>
      </c>
      <c r="G24">
        <v>0</v>
      </c>
      <c r="H24">
        <f t="shared" si="5"/>
        <v>8.3333333333333329E-2</v>
      </c>
      <c r="I24">
        <f t="shared" si="6"/>
        <v>100000</v>
      </c>
      <c r="J24">
        <f t="shared" si="7"/>
        <v>100000</v>
      </c>
      <c r="K24">
        <f t="shared" si="17"/>
        <v>1</v>
      </c>
      <c r="L24">
        <f t="shared" si="8"/>
        <v>0.94797556103068648</v>
      </c>
      <c r="M24">
        <f t="shared" si="9"/>
        <v>0</v>
      </c>
      <c r="N24">
        <f t="shared" si="10"/>
        <v>1.1687414920822002E-4</v>
      </c>
      <c r="O24">
        <f t="shared" si="11"/>
        <v>8.2868335490906189E-3</v>
      </c>
      <c r="P24">
        <f t="shared" si="12"/>
        <v>1.2328814582640568E-4</v>
      </c>
      <c r="Q24">
        <f t="shared" si="13"/>
        <v>1.4784549642618862E-3</v>
      </c>
      <c r="R24">
        <f>VLOOKUP(S24,mortality!$A$4:$G$76,prot_model!T24+2,FALSE)</f>
        <v>7.3922748213094309E-4</v>
      </c>
      <c r="S24">
        <f t="shared" si="14"/>
        <v>49</v>
      </c>
      <c r="T24">
        <f t="shared" si="15"/>
        <v>0</v>
      </c>
      <c r="V24">
        <f>discount_curve!K13</f>
        <v>1</v>
      </c>
    </row>
    <row r="25" spans="1:22" x14ac:dyDescent="0.55000000000000004">
      <c r="A25">
        <f t="shared" si="16"/>
        <v>7</v>
      </c>
      <c r="B25">
        <f t="shared" si="1"/>
        <v>-12.288486056802254</v>
      </c>
      <c r="C25">
        <f t="shared" si="2"/>
        <v>7.8297654444365622E-2</v>
      </c>
      <c r="D25">
        <f t="shared" si="0"/>
        <v>99391.179915388551</v>
      </c>
      <c r="E25">
        <f t="shared" si="3"/>
        <v>11.583807166802965</v>
      </c>
      <c r="F25">
        <f t="shared" si="4"/>
        <v>0.78297654444365639</v>
      </c>
      <c r="G25">
        <v>0</v>
      </c>
      <c r="H25">
        <f t="shared" si="5"/>
        <v>8.3333333333333329E-2</v>
      </c>
      <c r="I25">
        <f t="shared" si="6"/>
        <v>100000</v>
      </c>
      <c r="J25">
        <f t="shared" si="7"/>
        <v>100000</v>
      </c>
      <c r="K25">
        <f t="shared" si="17"/>
        <v>1</v>
      </c>
      <c r="L25">
        <f t="shared" si="8"/>
        <v>0.93957185333238757</v>
      </c>
      <c r="M25">
        <f t="shared" si="9"/>
        <v>0</v>
      </c>
      <c r="N25">
        <f t="shared" si="10"/>
        <v>1.1583807166802965E-4</v>
      </c>
      <c r="O25">
        <f t="shared" si="11"/>
        <v>8.2133716058151E-3</v>
      </c>
      <c r="P25">
        <f t="shared" si="12"/>
        <v>1.2328814582640568E-4</v>
      </c>
      <c r="Q25">
        <f t="shared" si="13"/>
        <v>1.4784549642618862E-3</v>
      </c>
      <c r="R25">
        <f>VLOOKUP(S25,mortality!$A$4:$G$76,prot_model!T25+2,FALSE)</f>
        <v>7.3922748213094309E-4</v>
      </c>
      <c r="S25">
        <f t="shared" si="14"/>
        <v>49</v>
      </c>
      <c r="T25">
        <f t="shared" si="15"/>
        <v>0</v>
      </c>
      <c r="V25">
        <f>discount_curve!K14</f>
        <v>1</v>
      </c>
    </row>
    <row r="26" spans="1:22" x14ac:dyDescent="0.55000000000000004">
      <c r="A26">
        <f t="shared" si="16"/>
        <v>8</v>
      </c>
      <c r="B26">
        <f t="shared" si="1"/>
        <v>-12.179549867810518</v>
      </c>
      <c r="C26">
        <f t="shared" si="2"/>
        <v>7.760355363790869E-2</v>
      </c>
      <c r="D26">
        <f t="shared" si="0"/>
        <v>99302.227465855991</v>
      </c>
      <c r="E26">
        <f t="shared" si="3"/>
        <v>11.48111788506934</v>
      </c>
      <c r="F26">
        <f t="shared" si="4"/>
        <v>0.77603553637908707</v>
      </c>
      <c r="G26">
        <v>0</v>
      </c>
      <c r="H26">
        <f t="shared" si="5"/>
        <v>8.3333333333333329E-2</v>
      </c>
      <c r="I26">
        <f t="shared" si="6"/>
        <v>100000</v>
      </c>
      <c r="J26">
        <f t="shared" si="7"/>
        <v>100000</v>
      </c>
      <c r="K26">
        <f t="shared" si="17"/>
        <v>1</v>
      </c>
      <c r="L26">
        <f t="shared" si="8"/>
        <v>0.93124264365490439</v>
      </c>
      <c r="M26">
        <f t="shared" si="9"/>
        <v>0</v>
      </c>
      <c r="N26">
        <f t="shared" si="10"/>
        <v>1.1481117885069339E-4</v>
      </c>
      <c r="O26">
        <f t="shared" si="11"/>
        <v>8.1405608952544468E-3</v>
      </c>
      <c r="P26">
        <f t="shared" si="12"/>
        <v>1.2328814582640568E-4</v>
      </c>
      <c r="Q26">
        <f t="shared" si="13"/>
        <v>1.4784549642618862E-3</v>
      </c>
      <c r="R26">
        <f>VLOOKUP(S26,mortality!$A$4:$G$76,prot_model!T26+2,FALSE)</f>
        <v>7.3922748213094309E-4</v>
      </c>
      <c r="S26">
        <f t="shared" si="14"/>
        <v>49</v>
      </c>
      <c r="T26">
        <f t="shared" si="15"/>
        <v>0</v>
      </c>
      <c r="V26">
        <f>discount_curve!K15</f>
        <v>1</v>
      </c>
    </row>
    <row r="27" spans="1:22" x14ac:dyDescent="0.55000000000000004">
      <c r="A27">
        <f t="shared" si="16"/>
        <v>9</v>
      </c>
      <c r="B27">
        <f t="shared" si="1"/>
        <v>-12.071579387142586</v>
      </c>
      <c r="C27">
        <f t="shared" si="2"/>
        <v>7.6915605965066594E-2</v>
      </c>
      <c r="D27">
        <f t="shared" si="0"/>
        <v>99212.772066241247</v>
      </c>
      <c r="E27">
        <f t="shared" si="3"/>
        <v>11.379338933456987</v>
      </c>
      <c r="F27">
        <f t="shared" si="4"/>
        <v>0.76915605965066602</v>
      </c>
      <c r="G27">
        <v>0</v>
      </c>
      <c r="H27">
        <f t="shared" si="5"/>
        <v>8.3333333333333329E-2</v>
      </c>
      <c r="I27">
        <f t="shared" si="6"/>
        <v>100000</v>
      </c>
      <c r="J27">
        <f t="shared" si="7"/>
        <v>100000</v>
      </c>
      <c r="K27">
        <f t="shared" si="17"/>
        <v>1</v>
      </c>
      <c r="L27">
        <f t="shared" si="8"/>
        <v>0.92298727158079918</v>
      </c>
      <c r="M27">
        <f t="shared" si="9"/>
        <v>0</v>
      </c>
      <c r="N27">
        <f t="shared" si="10"/>
        <v>1.1379338933456987E-4</v>
      </c>
      <c r="O27">
        <f t="shared" si="11"/>
        <v>8.0683956442963514E-3</v>
      </c>
      <c r="P27">
        <f t="shared" si="12"/>
        <v>1.2328814582640568E-4</v>
      </c>
      <c r="Q27">
        <f t="shared" si="13"/>
        <v>1.4784549642618862E-3</v>
      </c>
      <c r="R27">
        <f>VLOOKUP(S27,mortality!$A$4:$G$76,prot_model!T27+2,FALSE)</f>
        <v>7.3922748213094309E-4</v>
      </c>
      <c r="S27">
        <f t="shared" si="14"/>
        <v>49</v>
      </c>
      <c r="T27">
        <f t="shared" si="15"/>
        <v>0</v>
      </c>
      <c r="V27">
        <f>discount_curve!K16</f>
        <v>1</v>
      </c>
    </row>
    <row r="28" spans="1:22" x14ac:dyDescent="0.55000000000000004">
      <c r="A28">
        <f t="shared" si="16"/>
        <v>10</v>
      </c>
      <c r="B28">
        <f t="shared" si="1"/>
        <v>-11.964566053891613</v>
      </c>
      <c r="C28">
        <f t="shared" si="2"/>
        <v>7.6233756878930678E-2</v>
      </c>
      <c r="D28">
        <f t="shared" si="0"/>
        <v>99122.810872791364</v>
      </c>
      <c r="E28">
        <f t="shared" si="3"/>
        <v>11.278462241981236</v>
      </c>
      <c r="F28">
        <f t="shared" si="4"/>
        <v>0.76233756878930681</v>
      </c>
      <c r="G28">
        <v>0</v>
      </c>
      <c r="H28">
        <f t="shared" si="5"/>
        <v>8.3333333333333329E-2</v>
      </c>
      <c r="I28">
        <f t="shared" si="6"/>
        <v>100000</v>
      </c>
      <c r="J28">
        <f t="shared" si="7"/>
        <v>100000</v>
      </c>
      <c r="K28">
        <f t="shared" si="17"/>
        <v>1</v>
      </c>
      <c r="L28">
        <f t="shared" si="8"/>
        <v>0.91480508254716819</v>
      </c>
      <c r="M28">
        <f t="shared" si="9"/>
        <v>0</v>
      </c>
      <c r="N28">
        <f t="shared" si="10"/>
        <v>1.1278462241981236E-4</v>
      </c>
      <c r="O28">
        <f t="shared" si="11"/>
        <v>7.9968701310065646E-3</v>
      </c>
      <c r="P28">
        <f t="shared" si="12"/>
        <v>1.2328814582640568E-4</v>
      </c>
      <c r="Q28">
        <f t="shared" si="13"/>
        <v>1.4784549642618862E-3</v>
      </c>
      <c r="R28">
        <f>VLOOKUP(S28,mortality!$A$4:$G$76,prot_model!T28+2,FALSE)</f>
        <v>7.3922748213094309E-4</v>
      </c>
      <c r="S28">
        <f t="shared" si="14"/>
        <v>49</v>
      </c>
      <c r="T28">
        <f t="shared" si="15"/>
        <v>0</v>
      </c>
      <c r="V28">
        <f>discount_curve!K17</f>
        <v>1</v>
      </c>
    </row>
    <row r="29" spans="1:22" x14ac:dyDescent="0.55000000000000004">
      <c r="A29">
        <f t="shared" si="16"/>
        <v>11</v>
      </c>
      <c r="B29">
        <f t="shared" si="1"/>
        <v>-11.858501383042318</v>
      </c>
      <c r="C29">
        <f t="shared" si="2"/>
        <v>7.5557952316145149E-2</v>
      </c>
      <c r="D29">
        <f t="shared" si="0"/>
        <v>99032.341025674512</v>
      </c>
      <c r="E29">
        <f t="shared" si="3"/>
        <v>11.178479812197013</v>
      </c>
      <c r="F29">
        <f t="shared" si="4"/>
        <v>0.75557952316145149</v>
      </c>
      <c r="G29">
        <v>0</v>
      </c>
      <c r="H29">
        <f t="shared" si="5"/>
        <v>8.3333333333333329E-2</v>
      </c>
      <c r="I29">
        <f t="shared" si="6"/>
        <v>100000</v>
      </c>
      <c r="J29">
        <f t="shared" si="7"/>
        <v>100000</v>
      </c>
      <c r="K29">
        <f t="shared" si="17"/>
        <v>1</v>
      </c>
      <c r="L29">
        <f t="shared" si="8"/>
        <v>0.90669542779374179</v>
      </c>
      <c r="M29">
        <f t="shared" si="9"/>
        <v>0</v>
      </c>
      <c r="N29">
        <f t="shared" si="10"/>
        <v>1.1178479812197012E-4</v>
      </c>
      <c r="O29">
        <f t="shared" si="11"/>
        <v>7.9259786841752028E-3</v>
      </c>
      <c r="P29">
        <f t="shared" si="12"/>
        <v>1.2328814582640568E-4</v>
      </c>
      <c r="Q29">
        <f t="shared" si="13"/>
        <v>1.4784549642618862E-3</v>
      </c>
      <c r="R29">
        <f>VLOOKUP(S29,mortality!$A$4:$G$76,prot_model!T29+2,FALSE)</f>
        <v>7.3922748213094309E-4</v>
      </c>
      <c r="S29">
        <f t="shared" si="14"/>
        <v>49</v>
      </c>
      <c r="T29">
        <f t="shared" si="15"/>
        <v>0</v>
      </c>
      <c r="V29">
        <f>discount_curve!K18</f>
        <v>1</v>
      </c>
    </row>
    <row r="30" spans="1:22" x14ac:dyDescent="0.55000000000000004">
      <c r="A30">
        <f t="shared" si="16"/>
        <v>12</v>
      </c>
      <c r="B30">
        <f t="shared" si="1"/>
        <v>-13.623805621551785</v>
      </c>
      <c r="C30">
        <f t="shared" si="2"/>
        <v>7.4888138692620371E-2</v>
      </c>
      <c r="D30">
        <f t="shared" si="0"/>
        <v>98941.359648888872</v>
      </c>
      <c r="E30">
        <f t="shared" si="3"/>
        <v>12.934834745579677</v>
      </c>
      <c r="F30">
        <f t="shared" si="4"/>
        <v>0.76385901466472794</v>
      </c>
      <c r="G30">
        <v>0</v>
      </c>
      <c r="H30">
        <f t="shared" si="5"/>
        <v>8.3333333333333329E-2</v>
      </c>
      <c r="I30">
        <f t="shared" si="6"/>
        <v>100000</v>
      </c>
      <c r="J30">
        <f t="shared" si="7"/>
        <v>100000</v>
      </c>
      <c r="K30">
        <f t="shared" si="17"/>
        <v>1.02</v>
      </c>
      <c r="L30">
        <f t="shared" si="8"/>
        <v>0.89865766431144456</v>
      </c>
      <c r="M30">
        <f t="shared" si="9"/>
        <v>1</v>
      </c>
      <c r="N30">
        <f t="shared" si="10"/>
        <v>1.2934834745579677E-4</v>
      </c>
      <c r="O30">
        <f t="shared" si="11"/>
        <v>7.855715682867092E-3</v>
      </c>
      <c r="P30">
        <f t="shared" si="12"/>
        <v>1.4393506291954239E-4</v>
      </c>
      <c r="Q30">
        <f t="shared" si="13"/>
        <v>1.7258540688962951E-3</v>
      </c>
      <c r="R30">
        <f>VLOOKUP(S30,mortality!$A$4:$G$76,prot_model!T30+2,FALSE)</f>
        <v>8.6292703444814755E-4</v>
      </c>
      <c r="S30">
        <f t="shared" si="14"/>
        <v>50</v>
      </c>
      <c r="T30">
        <f t="shared" si="15"/>
        <v>1</v>
      </c>
      <c r="V30">
        <f>discount_curve!K19</f>
        <v>0.99448063248968344</v>
      </c>
    </row>
    <row r="31" spans="1:22" x14ac:dyDescent="0.55000000000000004">
      <c r="A31">
        <f t="shared" si="16"/>
        <v>13</v>
      </c>
      <c r="B31">
        <f t="shared" si="1"/>
        <v>-13.502750669766428</v>
      </c>
      <c r="C31">
        <f t="shared" si="2"/>
        <v>7.4222716690093463E-2</v>
      </c>
      <c r="D31">
        <f t="shared" si="0"/>
        <v>98849.863850171343</v>
      </c>
      <c r="E31">
        <f t="shared" si="3"/>
        <v>12.819901676217567</v>
      </c>
      <c r="F31">
        <f t="shared" si="4"/>
        <v>0.75707171023895325</v>
      </c>
      <c r="G31">
        <v>0</v>
      </c>
      <c r="H31">
        <f t="shared" si="5"/>
        <v>8.3333333333333329E-2</v>
      </c>
      <c r="I31">
        <f t="shared" si="6"/>
        <v>100000</v>
      </c>
      <c r="J31">
        <f t="shared" si="7"/>
        <v>100000</v>
      </c>
      <c r="K31">
        <f t="shared" si="17"/>
        <v>1.02</v>
      </c>
      <c r="L31">
        <f t="shared" si="8"/>
        <v>0.89067260028112161</v>
      </c>
      <c r="M31">
        <f t="shared" si="9"/>
        <v>1</v>
      </c>
      <c r="N31">
        <f t="shared" si="10"/>
        <v>1.2819901676217567E-4</v>
      </c>
      <c r="O31">
        <f t="shared" si="11"/>
        <v>7.7859133596656664E-3</v>
      </c>
      <c r="P31">
        <f t="shared" si="12"/>
        <v>1.4393506291954239E-4</v>
      </c>
      <c r="Q31">
        <f t="shared" si="13"/>
        <v>1.7258540688962951E-3</v>
      </c>
      <c r="R31">
        <f>VLOOKUP(S31,mortality!$A$4:$G$76,prot_model!T31+2,FALSE)</f>
        <v>8.6292703444814755E-4</v>
      </c>
      <c r="S31">
        <f t="shared" si="14"/>
        <v>50</v>
      </c>
      <c r="T31">
        <f t="shared" si="15"/>
        <v>1</v>
      </c>
      <c r="V31">
        <f>discount_curve!K20</f>
        <v>0.99402206260718129</v>
      </c>
    </row>
    <row r="32" spans="1:22" x14ac:dyDescent="0.55000000000000004">
      <c r="A32">
        <f t="shared" si="16"/>
        <v>14</v>
      </c>
      <c r="B32">
        <f t="shared" si="1"/>
        <v>-13.382771357325817</v>
      </c>
      <c r="C32">
        <f t="shared" si="2"/>
        <v>7.3563207325391136E-2</v>
      </c>
      <c r="D32">
        <f t="shared" si="0"/>
        <v>98757.850720905539</v>
      </c>
      <c r="E32">
        <f t="shared" si="3"/>
        <v>12.705989849932218</v>
      </c>
      <c r="F32">
        <f t="shared" si="4"/>
        <v>0.75034471471898956</v>
      </c>
      <c r="G32">
        <v>0</v>
      </c>
      <c r="H32">
        <f t="shared" si="5"/>
        <v>8.3333333333333329E-2</v>
      </c>
      <c r="I32">
        <f t="shared" si="6"/>
        <v>100000</v>
      </c>
      <c r="J32">
        <f t="shared" si="7"/>
        <v>100000</v>
      </c>
      <c r="K32">
        <f t="shared" si="17"/>
        <v>1.02</v>
      </c>
      <c r="L32">
        <f t="shared" si="8"/>
        <v>0.88275848790469369</v>
      </c>
      <c r="M32">
        <f t="shared" si="9"/>
        <v>1</v>
      </c>
      <c r="N32">
        <f t="shared" si="10"/>
        <v>1.2705989849932218E-4</v>
      </c>
      <c r="O32">
        <f t="shared" si="11"/>
        <v>7.716731268219184E-3</v>
      </c>
      <c r="P32">
        <f t="shared" si="12"/>
        <v>1.4393506291954239E-4</v>
      </c>
      <c r="Q32">
        <f t="shared" si="13"/>
        <v>1.7258540688962951E-3</v>
      </c>
      <c r="R32">
        <f>VLOOKUP(S32,mortality!$A$4:$G$76,prot_model!T32+2,FALSE)</f>
        <v>8.6292703444814755E-4</v>
      </c>
      <c r="S32">
        <f t="shared" si="14"/>
        <v>50</v>
      </c>
      <c r="T32">
        <f t="shared" si="15"/>
        <v>1</v>
      </c>
      <c r="V32">
        <f>discount_curve!K21</f>
        <v>0.99356370417810547</v>
      </c>
    </row>
    <row r="33" spans="1:22" x14ac:dyDescent="0.55000000000000004">
      <c r="A33">
        <f t="shared" si="16"/>
        <v>15</v>
      </c>
      <c r="B33">
        <f t="shared" si="1"/>
        <v>-13.263858126587062</v>
      </c>
      <c r="C33">
        <f t="shared" si="2"/>
        <v>7.2909558061497931E-2</v>
      </c>
      <c r="D33">
        <f t="shared" si="0"/>
        <v>98665.3173360293</v>
      </c>
      <c r="E33">
        <f t="shared" si="3"/>
        <v>12.593090192421281</v>
      </c>
      <c r="F33">
        <f t="shared" si="4"/>
        <v>0.74367749222727886</v>
      </c>
      <c r="G33">
        <v>0</v>
      </c>
      <c r="H33">
        <f t="shared" si="5"/>
        <v>8.3333333333333329E-2</v>
      </c>
      <c r="I33">
        <f t="shared" si="6"/>
        <v>100000</v>
      </c>
      <c r="J33">
        <f t="shared" si="7"/>
        <v>100000</v>
      </c>
      <c r="K33">
        <f t="shared" si="17"/>
        <v>1.02</v>
      </c>
      <c r="L33">
        <f t="shared" si="8"/>
        <v>0.87491469673797517</v>
      </c>
      <c r="M33">
        <f t="shared" si="9"/>
        <v>1</v>
      </c>
      <c r="N33">
        <f t="shared" si="10"/>
        <v>1.2593090192421281E-4</v>
      </c>
      <c r="O33">
        <f t="shared" si="11"/>
        <v>7.6481638974298435E-3</v>
      </c>
      <c r="P33">
        <f t="shared" si="12"/>
        <v>1.4393506291954239E-4</v>
      </c>
      <c r="Q33">
        <f t="shared" si="13"/>
        <v>1.7258540688962951E-3</v>
      </c>
      <c r="R33">
        <f>VLOOKUP(S33,mortality!$A$4:$G$76,prot_model!T33+2,FALSE)</f>
        <v>8.6292703444814755E-4</v>
      </c>
      <c r="S33">
        <f t="shared" si="14"/>
        <v>50</v>
      </c>
      <c r="T33">
        <f t="shared" si="15"/>
        <v>1</v>
      </c>
      <c r="V33">
        <f>discount_curve!K22</f>
        <v>0.99310555710495174</v>
      </c>
    </row>
    <row r="34" spans="1:22" x14ac:dyDescent="0.55000000000000004">
      <c r="A34">
        <f t="shared" si="16"/>
        <v>16</v>
      </c>
      <c r="B34">
        <f t="shared" si="1"/>
        <v>-13.146001504832137</v>
      </c>
      <c r="C34">
        <f t="shared" si="2"/>
        <v>7.2261716828218414E-2</v>
      </c>
      <c r="D34">
        <f t="shared" si="0"/>
        <v>98572.26075394178</v>
      </c>
      <c r="E34">
        <f t="shared" si="3"/>
        <v>12.481193710012528</v>
      </c>
      <c r="F34">
        <f t="shared" si="4"/>
        <v>0.73706951164782797</v>
      </c>
      <c r="G34">
        <v>0</v>
      </c>
      <c r="H34">
        <f t="shared" si="5"/>
        <v>8.3333333333333329E-2</v>
      </c>
      <c r="I34">
        <f t="shared" si="6"/>
        <v>100000</v>
      </c>
      <c r="J34">
        <f t="shared" si="7"/>
        <v>100000</v>
      </c>
      <c r="K34">
        <f t="shared" si="17"/>
        <v>1.02</v>
      </c>
      <c r="L34">
        <f t="shared" si="8"/>
        <v>0.86714060193862108</v>
      </c>
      <c r="M34">
        <f t="shared" si="9"/>
        <v>1</v>
      </c>
      <c r="N34">
        <f t="shared" si="10"/>
        <v>1.2481193710012529E-4</v>
      </c>
      <c r="O34">
        <f t="shared" si="11"/>
        <v>7.5802057851689589E-3</v>
      </c>
      <c r="P34">
        <f t="shared" si="12"/>
        <v>1.4393506291954239E-4</v>
      </c>
      <c r="Q34">
        <f t="shared" si="13"/>
        <v>1.7258540688962951E-3</v>
      </c>
      <c r="R34">
        <f>VLOOKUP(S34,mortality!$A$4:$G$76,prot_model!T34+2,FALSE)</f>
        <v>8.6292703444814755E-4</v>
      </c>
      <c r="S34">
        <f t="shared" si="14"/>
        <v>50</v>
      </c>
      <c r="T34">
        <f t="shared" si="15"/>
        <v>1</v>
      </c>
      <c r="V34">
        <f>discount_curve!K23</f>
        <v>0.99264762129026063</v>
      </c>
    </row>
    <row r="35" spans="1:22" x14ac:dyDescent="0.55000000000000004">
      <c r="A35">
        <f t="shared" si="16"/>
        <v>17</v>
      </c>
      <c r="B35">
        <f t="shared" si="1"/>
        <v>-13.029192103513299</v>
      </c>
      <c r="C35">
        <f t="shared" si="2"/>
        <v>7.1619632018029331E-2</v>
      </c>
      <c r="D35">
        <f t="shared" si="0"/>
        <v>98478.678016409904</v>
      </c>
      <c r="E35">
        <f t="shared" si="3"/>
        <v>12.37029148894743</v>
      </c>
      <c r="F35">
        <f t="shared" si="4"/>
        <v>0.73052024658389925</v>
      </c>
      <c r="G35">
        <v>0</v>
      </c>
      <c r="H35">
        <f t="shared" si="5"/>
        <v>8.3333333333333329E-2</v>
      </c>
      <c r="I35">
        <f t="shared" si="6"/>
        <v>100000</v>
      </c>
      <c r="J35">
        <f t="shared" si="7"/>
        <v>100000</v>
      </c>
      <c r="K35">
        <f t="shared" si="17"/>
        <v>1.02</v>
      </c>
      <c r="L35">
        <f t="shared" si="8"/>
        <v>0.85943558421635202</v>
      </c>
      <c r="M35">
        <f t="shared" si="9"/>
        <v>1</v>
      </c>
      <c r="N35">
        <f t="shared" si="10"/>
        <v>1.2370291488947429E-4</v>
      </c>
      <c r="O35">
        <f t="shared" si="11"/>
        <v>7.5128515178418398E-3</v>
      </c>
      <c r="P35">
        <f t="shared" si="12"/>
        <v>1.4393506291954239E-4</v>
      </c>
      <c r="Q35">
        <f t="shared" si="13"/>
        <v>1.7258540688962951E-3</v>
      </c>
      <c r="R35">
        <f>VLOOKUP(S35,mortality!$A$4:$G$76,prot_model!T35+2,FALSE)</f>
        <v>8.6292703444814755E-4</v>
      </c>
      <c r="S35">
        <f t="shared" si="14"/>
        <v>50</v>
      </c>
      <c r="T35">
        <f t="shared" si="15"/>
        <v>1</v>
      </c>
      <c r="V35">
        <f>discount_curve!K24</f>
        <v>0.9921898966366175</v>
      </c>
    </row>
    <row r="36" spans="1:22" x14ac:dyDescent="0.55000000000000004">
      <c r="A36">
        <f t="shared" ref="A36:A98" si="18">A35+1</f>
        <v>18</v>
      </c>
      <c r="B36">
        <f t="shared" ref="B36:B98" si="19">C36-E36-F36</f>
        <v>-12.913420617505171</v>
      </c>
      <c r="C36">
        <f t="shared" ref="C36:C98" si="20">H36*L36</f>
        <v>7.0983252481968379E-2</v>
      </c>
      <c r="D36">
        <f t="shared" si="0"/>
        <v>98384.566148474245</v>
      </c>
      <c r="E36">
        <f t="shared" ref="E36:E98" si="21">J36*N36</f>
        <v>12.260374694671061</v>
      </c>
      <c r="F36">
        <f t="shared" ref="F36:F98" si="22">L36*$F$6/12*K36</f>
        <v>0.72402917531607758</v>
      </c>
      <c r="G36">
        <v>0</v>
      </c>
      <c r="H36">
        <f t="shared" si="5"/>
        <v>8.3333333333333329E-2</v>
      </c>
      <c r="I36">
        <f t="shared" si="6"/>
        <v>100000</v>
      </c>
      <c r="J36">
        <f t="shared" si="7"/>
        <v>100000</v>
      </c>
      <c r="K36">
        <f t="shared" ref="K36:K98" si="23">(1+$F$5)^FLOOR(A36/12,1)</f>
        <v>1.02</v>
      </c>
      <c r="L36">
        <f t="shared" ref="L36:L98" si="24">IF(A36=0,$C$11,IF(A36=$C$9*12+1,0,L35-N35-O35))</f>
        <v>0.85179902978362065</v>
      </c>
      <c r="M36">
        <f t="shared" ref="M36:M98" si="25">FLOOR(A36/12,1)</f>
        <v>1</v>
      </c>
      <c r="N36">
        <f t="shared" si="10"/>
        <v>1.2260374694671061E-4</v>
      </c>
      <c r="O36">
        <f t="shared" ref="O36:O98" si="26">L36*(1-(1-$F$7)^(1/12))</f>
        <v>7.4460957299565369E-3</v>
      </c>
      <c r="P36">
        <f t="shared" si="12"/>
        <v>1.4393506291954239E-4</v>
      </c>
      <c r="Q36">
        <f t="shared" si="13"/>
        <v>1.7258540688962951E-3</v>
      </c>
      <c r="R36">
        <f>VLOOKUP(S36,mortality!$A$4:$G$76,prot_model!T36+2,FALSE)</f>
        <v>8.6292703444814755E-4</v>
      </c>
      <c r="S36">
        <f t="shared" ref="S36:S98" si="27">$C$8+M36</f>
        <v>50</v>
      </c>
      <c r="T36">
        <f t="shared" ref="T36:T98" si="28">MIN(M36,5)</f>
        <v>1</v>
      </c>
      <c r="V36">
        <f>discount_curve!K25</f>
        <v>0.99173238304665323</v>
      </c>
    </row>
    <row r="37" spans="1:22" x14ac:dyDescent="0.55000000000000004">
      <c r="A37">
        <f t="shared" si="18"/>
        <v>19</v>
      </c>
      <c r="B37">
        <f t="shared" si="19"/>
        <v>-12.798677824363493</v>
      </c>
      <c r="C37">
        <f t="shared" si="20"/>
        <v>7.0352527525559774E-2</v>
      </c>
      <c r="D37">
        <f t="shared" si="0"/>
        <v>98289.922158354617</v>
      </c>
      <c r="E37">
        <f t="shared" si="21"/>
        <v>12.151434571128341</v>
      </c>
      <c r="F37">
        <f t="shared" si="22"/>
        <v>0.71759578076070984</v>
      </c>
      <c r="G37">
        <v>0</v>
      </c>
      <c r="H37">
        <f t="shared" si="5"/>
        <v>8.3333333333333329E-2</v>
      </c>
      <c r="I37">
        <f t="shared" si="6"/>
        <v>100000</v>
      </c>
      <c r="J37">
        <f t="shared" si="7"/>
        <v>100000</v>
      </c>
      <c r="K37">
        <f t="shared" si="23"/>
        <v>1.02</v>
      </c>
      <c r="L37">
        <f t="shared" si="24"/>
        <v>0.84423033030671735</v>
      </c>
      <c r="M37">
        <f t="shared" si="25"/>
        <v>1</v>
      </c>
      <c r="N37">
        <f t="shared" si="10"/>
        <v>1.2151434571128341E-4</v>
      </c>
      <c r="O37">
        <f t="shared" si="26"/>
        <v>7.3799331036964316E-3</v>
      </c>
      <c r="P37">
        <f t="shared" si="12"/>
        <v>1.4393506291954239E-4</v>
      </c>
      <c r="Q37">
        <f t="shared" si="13"/>
        <v>1.7258540688962951E-3</v>
      </c>
      <c r="R37">
        <f>VLOOKUP(S37,mortality!$A$4:$G$76,prot_model!T37+2,FALSE)</f>
        <v>8.6292703444814755E-4</v>
      </c>
      <c r="S37">
        <f t="shared" si="27"/>
        <v>50</v>
      </c>
      <c r="T37">
        <f t="shared" si="28"/>
        <v>1</v>
      </c>
      <c r="V37">
        <f>discount_curve!K26</f>
        <v>0.99127508042304291</v>
      </c>
    </row>
    <row r="38" spans="1:22" x14ac:dyDescent="0.55000000000000004">
      <c r="A38">
        <f t="shared" si="18"/>
        <v>20</v>
      </c>
      <c r="B38">
        <f t="shared" si="19"/>
        <v>-12.684954583590466</v>
      </c>
      <c r="C38">
        <f t="shared" si="20"/>
        <v>6.9727406904775802E-2</v>
      </c>
      <c r="D38">
        <f t="shared" si="0"/>
        <v>98194.743037354812</v>
      </c>
      <c r="E38">
        <f t="shared" si="21"/>
        <v>12.043462440066527</v>
      </c>
      <c r="F38">
        <f t="shared" si="22"/>
        <v>0.71121955042871321</v>
      </c>
      <c r="G38">
        <v>0</v>
      </c>
      <c r="H38">
        <f t="shared" si="5"/>
        <v>8.3333333333333329E-2</v>
      </c>
      <c r="I38">
        <f t="shared" si="6"/>
        <v>100000</v>
      </c>
      <c r="J38">
        <f t="shared" si="7"/>
        <v>100000</v>
      </c>
      <c r="K38">
        <f t="shared" si="23"/>
        <v>1.02</v>
      </c>
      <c r="L38">
        <f t="shared" si="24"/>
        <v>0.83672888285730962</v>
      </c>
      <c r="M38">
        <f t="shared" si="25"/>
        <v>1</v>
      </c>
      <c r="N38">
        <f t="shared" si="10"/>
        <v>1.2043462440066528E-4</v>
      </c>
      <c r="O38">
        <f t="shared" si="26"/>
        <v>7.3143583684966073E-3</v>
      </c>
      <c r="P38">
        <f t="shared" si="12"/>
        <v>1.4393506291954239E-4</v>
      </c>
      <c r="Q38">
        <f t="shared" si="13"/>
        <v>1.7258540688962951E-3</v>
      </c>
      <c r="R38">
        <f>VLOOKUP(S38,mortality!$A$4:$G$76,prot_model!T38+2,FALSE)</f>
        <v>8.6292703444814755E-4</v>
      </c>
      <c r="S38">
        <f t="shared" si="27"/>
        <v>50</v>
      </c>
      <c r="T38">
        <f t="shared" si="28"/>
        <v>1</v>
      </c>
      <c r="V38">
        <f>discount_curve!K27</f>
        <v>0.9908179886685069</v>
      </c>
    </row>
    <row r="39" spans="1:22" x14ac:dyDescent="0.55000000000000004">
      <c r="A39">
        <f t="shared" si="18"/>
        <v>21</v>
      </c>
      <c r="B39">
        <f t="shared" si="19"/>
        <v>-12.572241835906597</v>
      </c>
      <c r="C39">
        <f t="shared" si="20"/>
        <v>6.9107840822034361E-2</v>
      </c>
      <c r="D39">
        <f t="shared" si="0"/>
        <v>98099.025759767013</v>
      </c>
      <c r="E39">
        <f t="shared" si="21"/>
        <v>11.936449700343882</v>
      </c>
      <c r="F39">
        <f t="shared" si="22"/>
        <v>0.70489997638475033</v>
      </c>
      <c r="G39">
        <v>0</v>
      </c>
      <c r="H39">
        <f t="shared" si="5"/>
        <v>8.3333333333333329E-2</v>
      </c>
      <c r="I39">
        <f t="shared" si="6"/>
        <v>100000</v>
      </c>
      <c r="J39">
        <f t="shared" si="7"/>
        <v>100000</v>
      </c>
      <c r="K39">
        <f t="shared" si="23"/>
        <v>1.02</v>
      </c>
      <c r="L39">
        <f t="shared" si="24"/>
        <v>0.82929408986441233</v>
      </c>
      <c r="M39">
        <f t="shared" si="25"/>
        <v>1</v>
      </c>
      <c r="N39">
        <f t="shared" si="10"/>
        <v>1.1936449700343883E-4</v>
      </c>
      <c r="O39">
        <f t="shared" si="26"/>
        <v>7.2493663006239937E-3</v>
      </c>
      <c r="P39">
        <f t="shared" si="12"/>
        <v>1.4393506291954239E-4</v>
      </c>
      <c r="Q39">
        <f t="shared" si="13"/>
        <v>1.7258540688962951E-3</v>
      </c>
      <c r="R39">
        <f>VLOOKUP(S39,mortality!$A$4:$G$76,prot_model!T39+2,FALSE)</f>
        <v>8.6292703444814755E-4</v>
      </c>
      <c r="S39">
        <f t="shared" si="27"/>
        <v>50</v>
      </c>
      <c r="T39">
        <f t="shared" si="28"/>
        <v>1</v>
      </c>
      <c r="V39">
        <f>discount_curve!K28</f>
        <v>0.99036110768581043</v>
      </c>
    </row>
    <row r="40" spans="1:22" x14ac:dyDescent="0.55000000000000004">
      <c r="A40">
        <f t="shared" si="18"/>
        <v>22</v>
      </c>
      <c r="B40">
        <f t="shared" si="19"/>
        <v>-12.460530602529051</v>
      </c>
      <c r="C40">
        <f t="shared" si="20"/>
        <v>6.8493779922232073E-2</v>
      </c>
      <c r="D40">
        <f t="shared" si="0"/>
        <v>98002.767282775647</v>
      </c>
      <c r="E40">
        <f t="shared" si="21"/>
        <v>11.830387827244515</v>
      </c>
      <c r="F40">
        <f t="shared" si="22"/>
        <v>0.69863655520676726</v>
      </c>
      <c r="G40">
        <v>0</v>
      </c>
      <c r="H40">
        <f t="shared" si="5"/>
        <v>8.3333333333333329E-2</v>
      </c>
      <c r="I40">
        <f t="shared" si="6"/>
        <v>100000</v>
      </c>
      <c r="J40">
        <f t="shared" si="7"/>
        <v>100000</v>
      </c>
      <c r="K40">
        <f t="shared" si="23"/>
        <v>1.02</v>
      </c>
      <c r="L40">
        <f t="shared" si="24"/>
        <v>0.82192535906678488</v>
      </c>
      <c r="M40">
        <f t="shared" si="25"/>
        <v>1</v>
      </c>
      <c r="N40">
        <f t="shared" si="10"/>
        <v>1.1830387827244515E-4</v>
      </c>
      <c r="O40">
        <f t="shared" si="26"/>
        <v>7.1849517227612425E-3</v>
      </c>
      <c r="P40">
        <f t="shared" si="12"/>
        <v>1.4393506291954239E-4</v>
      </c>
      <c r="Q40">
        <f t="shared" si="13"/>
        <v>1.7258540688962951E-3</v>
      </c>
      <c r="R40">
        <f>VLOOKUP(S40,mortality!$A$4:$G$76,prot_model!T40+2,FALSE)</f>
        <v>8.6292703444814755E-4</v>
      </c>
      <c r="S40">
        <f t="shared" si="27"/>
        <v>50</v>
      </c>
      <c r="T40">
        <f t="shared" si="28"/>
        <v>1</v>
      </c>
      <c r="V40">
        <f>discount_curve!K29</f>
        <v>0.98990443737776301</v>
      </c>
    </row>
    <row r="41" spans="1:22" x14ac:dyDescent="0.55000000000000004">
      <c r="A41">
        <f t="shared" si="18"/>
        <v>23</v>
      </c>
      <c r="B41">
        <f t="shared" si="19"/>
        <v>-12.349811984456361</v>
      </c>
      <c r="C41">
        <f t="shared" si="20"/>
        <v>6.7885175288812591E-2</v>
      </c>
      <c r="D41">
        <f t="shared" si="0"/>
        <v>97905.964546360614</v>
      </c>
      <c r="E41">
        <f t="shared" si="21"/>
        <v>11.725268371799286</v>
      </c>
      <c r="F41">
        <f t="shared" si="22"/>
        <v>0.69242878794588847</v>
      </c>
      <c r="G41">
        <v>0</v>
      </c>
      <c r="H41">
        <f t="shared" si="5"/>
        <v>8.3333333333333329E-2</v>
      </c>
      <c r="I41">
        <f t="shared" si="6"/>
        <v>100000</v>
      </c>
      <c r="J41">
        <f t="shared" si="7"/>
        <v>100000</v>
      </c>
      <c r="K41">
        <f t="shared" si="23"/>
        <v>1.02</v>
      </c>
      <c r="L41">
        <f t="shared" si="24"/>
        <v>0.81462210346575115</v>
      </c>
      <c r="M41">
        <f t="shared" si="25"/>
        <v>1</v>
      </c>
      <c r="N41">
        <f t="shared" si="10"/>
        <v>1.1725268371799286E-4</v>
      </c>
      <c r="O41">
        <f t="shared" si="26"/>
        <v>7.1211095035942961E-3</v>
      </c>
      <c r="P41">
        <f t="shared" si="12"/>
        <v>1.4393506291954239E-4</v>
      </c>
      <c r="Q41">
        <f t="shared" si="13"/>
        <v>1.7258540688962951E-3</v>
      </c>
      <c r="R41">
        <f>VLOOKUP(S41,mortality!$A$4:$G$76,prot_model!T41+2,FALSE)</f>
        <v>8.6292703444814755E-4</v>
      </c>
      <c r="S41">
        <f t="shared" si="27"/>
        <v>50</v>
      </c>
      <c r="T41">
        <f t="shared" si="28"/>
        <v>1</v>
      </c>
      <c r="V41">
        <f>discount_curve!K30</f>
        <v>0.98944797764722014</v>
      </c>
    </row>
    <row r="42" spans="1:22" x14ac:dyDescent="0.55000000000000004">
      <c r="A42">
        <f t="shared" si="18"/>
        <v>24</v>
      </c>
      <c r="B42">
        <f t="shared" si="19"/>
        <v>-14.219842928713202</v>
      </c>
      <c r="C42">
        <f t="shared" si="20"/>
        <v>6.7281978439869897E-2</v>
      </c>
      <c r="D42">
        <f t="shared" si="0"/>
        <v>97808.614473199981</v>
      </c>
      <c r="E42">
        <f t="shared" si="21"/>
        <v>13.587123203464666</v>
      </c>
      <c r="F42">
        <f t="shared" si="22"/>
        <v>0.70000170368840653</v>
      </c>
      <c r="G42">
        <v>0</v>
      </c>
      <c r="H42">
        <f t="shared" si="5"/>
        <v>8.3333333333333329E-2</v>
      </c>
      <c r="I42">
        <f t="shared" si="6"/>
        <v>100000</v>
      </c>
      <c r="J42">
        <f t="shared" si="7"/>
        <v>100000</v>
      </c>
      <c r="K42">
        <f t="shared" si="23"/>
        <v>1.0404</v>
      </c>
      <c r="L42">
        <f t="shared" si="24"/>
        <v>0.80738374127843882</v>
      </c>
      <c r="M42">
        <f t="shared" si="25"/>
        <v>2</v>
      </c>
      <c r="N42">
        <f t="shared" si="10"/>
        <v>1.3587123203464665E-4</v>
      </c>
      <c r="O42">
        <f t="shared" si="26"/>
        <v>7.0578345574036239E-3</v>
      </c>
      <c r="P42">
        <f t="shared" si="12"/>
        <v>1.682858163820633E-4</v>
      </c>
      <c r="Q42">
        <f t="shared" si="13"/>
        <v>2.0175617170250359E-3</v>
      </c>
      <c r="R42">
        <f>VLOOKUP(S42,mortality!$A$4:$G$76,prot_model!T42+2,FALSE)</f>
        <v>1.0087808585125179E-3</v>
      </c>
      <c r="S42">
        <f t="shared" si="27"/>
        <v>51</v>
      </c>
      <c r="T42">
        <f t="shared" si="28"/>
        <v>2</v>
      </c>
      <c r="V42">
        <f>discount_curve!K31</f>
        <v>0.98645908760132384</v>
      </c>
    </row>
    <row r="43" spans="1:22" x14ac:dyDescent="0.55000000000000004">
      <c r="A43">
        <f t="shared" si="18"/>
        <v>25</v>
      </c>
      <c r="B43">
        <f t="shared" si="19"/>
        <v>-14.093145596117415</v>
      </c>
      <c r="C43">
        <f t="shared" si="20"/>
        <v>6.6682502957416706E-2</v>
      </c>
      <c r="D43">
        <f t="shared" si="0"/>
        <v>97710.713968572221</v>
      </c>
      <c r="E43">
        <f t="shared" si="21"/>
        <v>13.466063338305867</v>
      </c>
      <c r="F43">
        <f t="shared" si="22"/>
        <v>0.69376476076896354</v>
      </c>
      <c r="G43">
        <v>0</v>
      </c>
      <c r="H43">
        <f t="shared" si="5"/>
        <v>8.3333333333333329E-2</v>
      </c>
      <c r="I43">
        <f t="shared" si="6"/>
        <v>100000</v>
      </c>
      <c r="J43">
        <f t="shared" si="7"/>
        <v>100000</v>
      </c>
      <c r="K43">
        <f t="shared" si="23"/>
        <v>1.0404</v>
      </c>
      <c r="L43">
        <f t="shared" si="24"/>
        <v>0.80019003548900058</v>
      </c>
      <c r="M43">
        <f t="shared" si="25"/>
        <v>2</v>
      </c>
      <c r="N43">
        <f t="shared" si="10"/>
        <v>1.3466063338305866E-4</v>
      </c>
      <c r="O43">
        <f t="shared" si="26"/>
        <v>6.994949980069806E-3</v>
      </c>
      <c r="P43">
        <f t="shared" si="12"/>
        <v>1.682858163820633E-4</v>
      </c>
      <c r="Q43">
        <f t="shared" si="13"/>
        <v>2.0175617170250359E-3</v>
      </c>
      <c r="R43">
        <f>VLOOKUP(S43,mortality!$A$4:$G$76,prot_model!T43+2,FALSE)</f>
        <v>1.0087808585125179E-3</v>
      </c>
      <c r="S43">
        <f t="shared" si="27"/>
        <v>51</v>
      </c>
      <c r="T43">
        <f t="shared" si="28"/>
        <v>2</v>
      </c>
      <c r="V43">
        <f>discount_curve!K32</f>
        <v>0.9858988793314446</v>
      </c>
    </row>
    <row r="44" spans="1:22" x14ac:dyDescent="0.55000000000000004">
      <c r="A44">
        <f t="shared" si="18"/>
        <v>26</v>
      </c>
      <c r="B44">
        <f t="shared" si="19"/>
        <v>-13.967577123676225</v>
      </c>
      <c r="C44">
        <f t="shared" si="20"/>
        <v>6.6088368739628978E-2</v>
      </c>
      <c r="D44">
        <f t="shared" si="0"/>
        <v>97612.259920257799</v>
      </c>
      <c r="E44">
        <f t="shared" si="21"/>
        <v>13.346082104048755</v>
      </c>
      <c r="F44">
        <f t="shared" si="22"/>
        <v>0.68758338836709987</v>
      </c>
      <c r="G44">
        <v>0</v>
      </c>
      <c r="H44">
        <f t="shared" si="5"/>
        <v>8.3333333333333329E-2</v>
      </c>
      <c r="I44">
        <f t="shared" si="6"/>
        <v>100000</v>
      </c>
      <c r="J44">
        <f t="shared" si="7"/>
        <v>100000</v>
      </c>
      <c r="K44">
        <f t="shared" si="23"/>
        <v>1.0404</v>
      </c>
      <c r="L44">
        <f t="shared" si="24"/>
        <v>0.79306042487554773</v>
      </c>
      <c r="M44">
        <f t="shared" si="25"/>
        <v>2</v>
      </c>
      <c r="N44">
        <f t="shared" si="10"/>
        <v>1.3346082104048754E-4</v>
      </c>
      <c r="O44">
        <f t="shared" si="26"/>
        <v>6.9326256978285246E-3</v>
      </c>
      <c r="P44">
        <f t="shared" si="12"/>
        <v>1.682858163820633E-4</v>
      </c>
      <c r="Q44">
        <f t="shared" si="13"/>
        <v>2.0175617170250359E-3</v>
      </c>
      <c r="R44">
        <f>VLOOKUP(S44,mortality!$A$4:$G$76,prot_model!T44+2,FALSE)</f>
        <v>1.0087808585125179E-3</v>
      </c>
      <c r="S44">
        <f t="shared" si="27"/>
        <v>51</v>
      </c>
      <c r="T44">
        <f t="shared" si="28"/>
        <v>2</v>
      </c>
      <c r="V44">
        <f>discount_curve!K33</f>
        <v>0.98533898920279328</v>
      </c>
    </row>
    <row r="45" spans="1:22" x14ac:dyDescent="0.55000000000000004">
      <c r="A45">
        <f t="shared" si="18"/>
        <v>27</v>
      </c>
      <c r="B45">
        <f t="shared" si="19"/>
        <v>-13.843127453362188</v>
      </c>
      <c r="C45">
        <f t="shared" si="20"/>
        <v>6.5499528196389892E-2</v>
      </c>
      <c r="D45">
        <f t="shared" si="0"/>
        <v>97513.24919844023</v>
      </c>
      <c r="E45">
        <f t="shared" si="21"/>
        <v>13.227169890203339</v>
      </c>
      <c r="F45">
        <f t="shared" si="22"/>
        <v>0.68145709135524046</v>
      </c>
      <c r="G45">
        <v>0</v>
      </c>
      <c r="H45">
        <f t="shared" si="5"/>
        <v>8.3333333333333329E-2</v>
      </c>
      <c r="I45">
        <f t="shared" si="6"/>
        <v>100000</v>
      </c>
      <c r="J45">
        <f t="shared" si="7"/>
        <v>100000</v>
      </c>
      <c r="K45">
        <f t="shared" si="23"/>
        <v>1.0404</v>
      </c>
      <c r="L45">
        <f t="shared" si="24"/>
        <v>0.78599433835667876</v>
      </c>
      <c r="M45">
        <f t="shared" si="25"/>
        <v>2</v>
      </c>
      <c r="N45">
        <f t="shared" si="10"/>
        <v>1.3227169890203338E-4</v>
      </c>
      <c r="O45">
        <f t="shared" si="26"/>
        <v>6.8708567185083447E-3</v>
      </c>
      <c r="P45">
        <f t="shared" si="12"/>
        <v>1.682858163820633E-4</v>
      </c>
      <c r="Q45">
        <f t="shared" si="13"/>
        <v>2.0175617170250359E-3</v>
      </c>
      <c r="R45">
        <f>VLOOKUP(S45,mortality!$A$4:$G$76,prot_model!T45+2,FALSE)</f>
        <v>1.0087808585125179E-3</v>
      </c>
      <c r="S45">
        <f t="shared" si="27"/>
        <v>51</v>
      </c>
      <c r="T45">
        <f t="shared" si="28"/>
        <v>2</v>
      </c>
      <c r="V45">
        <f>discount_curve!K34</f>
        <v>0.98477941703469851</v>
      </c>
    </row>
    <row r="46" spans="1:22" x14ac:dyDescent="0.55000000000000004">
      <c r="A46">
        <f t="shared" si="18"/>
        <v>28</v>
      </c>
      <c r="B46">
        <f t="shared" si="19"/>
        <v>-13.719786616763844</v>
      </c>
      <c r="C46">
        <f t="shared" si="20"/>
        <v>6.4915934161605696E-2</v>
      </c>
      <c r="D46">
        <f t="shared" si="0"/>
        <v>97413.678655606593</v>
      </c>
      <c r="E46">
        <f t="shared" si="21"/>
        <v>13.109317171908105</v>
      </c>
      <c r="F46">
        <f t="shared" si="22"/>
        <v>0.67538537901734563</v>
      </c>
      <c r="G46">
        <v>0</v>
      </c>
      <c r="H46">
        <f t="shared" si="5"/>
        <v>8.3333333333333329E-2</v>
      </c>
      <c r="I46">
        <f t="shared" si="6"/>
        <v>100000</v>
      </c>
      <c r="J46">
        <f t="shared" si="7"/>
        <v>100000</v>
      </c>
      <c r="K46">
        <f t="shared" si="23"/>
        <v>1.0404</v>
      </c>
      <c r="L46">
        <f t="shared" si="24"/>
        <v>0.7789912099392684</v>
      </c>
      <c r="M46">
        <f t="shared" si="25"/>
        <v>2</v>
      </c>
      <c r="N46">
        <f t="shared" si="10"/>
        <v>1.3109317171908105E-4</v>
      </c>
      <c r="O46">
        <f t="shared" si="26"/>
        <v>6.8096380944175621E-3</v>
      </c>
      <c r="P46">
        <f t="shared" si="12"/>
        <v>1.682858163820633E-4</v>
      </c>
      <c r="Q46">
        <f t="shared" si="13"/>
        <v>2.0175617170250359E-3</v>
      </c>
      <c r="R46">
        <f>VLOOKUP(S46,mortality!$A$4:$G$76,prot_model!T46+2,FALSE)</f>
        <v>1.0087808585125179E-3</v>
      </c>
      <c r="S46">
        <f t="shared" si="27"/>
        <v>51</v>
      </c>
      <c r="T46">
        <f t="shared" si="28"/>
        <v>2</v>
      </c>
      <c r="V46">
        <f>discount_curve!K35</f>
        <v>0.98422016264659073</v>
      </c>
    </row>
    <row r="47" spans="1:22" x14ac:dyDescent="0.55000000000000004">
      <c r="A47">
        <f t="shared" si="18"/>
        <v>29</v>
      </c>
      <c r="B47">
        <f t="shared" si="19"/>
        <v>-13.597544734287251</v>
      </c>
      <c r="C47">
        <f t="shared" si="20"/>
        <v>6.4337539889427642E-2</v>
      </c>
      <c r="D47">
        <f t="shared" si="0"/>
        <v>97313.545126447483</v>
      </c>
      <c r="E47">
        <f t="shared" si="21"/>
        <v>12.992514509167073</v>
      </c>
      <c r="F47">
        <f t="shared" si="22"/>
        <v>0.66936776500960515</v>
      </c>
      <c r="G47">
        <v>0</v>
      </c>
      <c r="H47">
        <f t="shared" si="5"/>
        <v>8.3333333333333329E-2</v>
      </c>
      <c r="I47">
        <f t="shared" si="6"/>
        <v>100000</v>
      </c>
      <c r="J47">
        <f t="shared" si="7"/>
        <v>100000</v>
      </c>
      <c r="K47">
        <f t="shared" si="23"/>
        <v>1.0404</v>
      </c>
      <c r="L47">
        <f t="shared" si="24"/>
        <v>0.7720504786731317</v>
      </c>
      <c r="M47">
        <f t="shared" si="25"/>
        <v>2</v>
      </c>
      <c r="N47">
        <f t="shared" si="10"/>
        <v>1.2992514509167072E-4</v>
      </c>
      <c r="O47">
        <f t="shared" si="26"/>
        <v>6.7489649219478953E-3</v>
      </c>
      <c r="P47">
        <f t="shared" si="12"/>
        <v>1.682858163820633E-4</v>
      </c>
      <c r="Q47">
        <f t="shared" si="13"/>
        <v>2.0175617170250359E-3</v>
      </c>
      <c r="R47">
        <f>VLOOKUP(S47,mortality!$A$4:$G$76,prot_model!T47+2,FALSE)</f>
        <v>1.0087808585125179E-3</v>
      </c>
      <c r="S47">
        <f t="shared" si="27"/>
        <v>51</v>
      </c>
      <c r="T47">
        <f t="shared" si="28"/>
        <v>2</v>
      </c>
      <c r="V47">
        <f>discount_curve!K36</f>
        <v>0.98366122585800342</v>
      </c>
    </row>
    <row r="48" spans="1:22" x14ac:dyDescent="0.55000000000000004">
      <c r="A48">
        <f t="shared" si="18"/>
        <v>30</v>
      </c>
      <c r="B48">
        <f t="shared" si="19"/>
        <v>-13.476392014364622</v>
      </c>
      <c r="C48">
        <f t="shared" si="20"/>
        <v>6.3764299050507678E-2</v>
      </c>
      <c r="D48">
        <f t="shared" si="0"/>
        <v>97212.845427756314</v>
      </c>
      <c r="E48">
        <f t="shared" si="21"/>
        <v>12.876752546093648</v>
      </c>
      <c r="F48">
        <f t="shared" si="22"/>
        <v>0.66340376732148187</v>
      </c>
      <c r="G48">
        <v>0</v>
      </c>
      <c r="H48">
        <f t="shared" si="5"/>
        <v>8.3333333333333329E-2</v>
      </c>
      <c r="I48">
        <f t="shared" si="6"/>
        <v>100000</v>
      </c>
      <c r="J48">
        <f t="shared" si="7"/>
        <v>100000</v>
      </c>
      <c r="K48">
        <f t="shared" si="23"/>
        <v>1.0404</v>
      </c>
      <c r="L48">
        <f t="shared" si="24"/>
        <v>0.76517158860609213</v>
      </c>
      <c r="M48">
        <f t="shared" si="25"/>
        <v>2</v>
      </c>
      <c r="N48">
        <f t="shared" si="10"/>
        <v>1.2876752546093649E-4</v>
      </c>
      <c r="O48">
        <f t="shared" si="26"/>
        <v>6.6888323411817083E-3</v>
      </c>
      <c r="P48">
        <f t="shared" si="12"/>
        <v>1.682858163820633E-4</v>
      </c>
      <c r="Q48">
        <f t="shared" si="13"/>
        <v>2.0175617170250359E-3</v>
      </c>
      <c r="R48">
        <f>VLOOKUP(S48,mortality!$A$4:$G$76,prot_model!T48+2,FALSE)</f>
        <v>1.0087808585125179E-3</v>
      </c>
      <c r="S48">
        <f t="shared" si="27"/>
        <v>51</v>
      </c>
      <c r="T48">
        <f t="shared" si="28"/>
        <v>2</v>
      </c>
      <c r="V48">
        <f>discount_curve!K37</f>
        <v>0.98310260648857262</v>
      </c>
    </row>
    <row r="49" spans="1:22" x14ac:dyDescent="0.55000000000000004">
      <c r="A49">
        <f t="shared" si="18"/>
        <v>31</v>
      </c>
      <c r="B49">
        <f t="shared" si="19"/>
        <v>-13.356318752670044</v>
      </c>
      <c r="C49">
        <f t="shared" si="20"/>
        <v>6.3196165728287457E-2</v>
      </c>
      <c r="D49">
        <f t="shared" si="0"/>
        <v>97111.576358328326</v>
      </c>
      <c r="E49">
        <f t="shared" si="21"/>
        <v>12.762022010161228</v>
      </c>
      <c r="F49">
        <f t="shared" si="22"/>
        <v>0.65749290823710271</v>
      </c>
      <c r="G49">
        <v>0</v>
      </c>
      <c r="H49">
        <f t="shared" si="5"/>
        <v>8.3333333333333329E-2</v>
      </c>
      <c r="I49">
        <f t="shared" si="6"/>
        <v>100000</v>
      </c>
      <c r="J49">
        <f t="shared" si="7"/>
        <v>100000</v>
      </c>
      <c r="K49">
        <f t="shared" si="23"/>
        <v>1.0404</v>
      </c>
      <c r="L49">
        <f t="shared" si="24"/>
        <v>0.75835398873944948</v>
      </c>
      <c r="M49">
        <f t="shared" si="25"/>
        <v>2</v>
      </c>
      <c r="N49">
        <f t="shared" si="10"/>
        <v>1.2762022010161228E-4</v>
      </c>
      <c r="O49">
        <f t="shared" si="26"/>
        <v>6.6292355355027253E-3</v>
      </c>
      <c r="P49">
        <f t="shared" si="12"/>
        <v>1.682858163820633E-4</v>
      </c>
      <c r="Q49">
        <f t="shared" si="13"/>
        <v>2.0175617170250359E-3</v>
      </c>
      <c r="R49">
        <f>VLOOKUP(S49,mortality!$A$4:$G$76,prot_model!T49+2,FALSE)</f>
        <v>1.0087808585125179E-3</v>
      </c>
      <c r="S49">
        <f t="shared" si="27"/>
        <v>51</v>
      </c>
      <c r="T49">
        <f t="shared" si="28"/>
        <v>2</v>
      </c>
      <c r="V49">
        <f>discount_curve!K38</f>
        <v>0.98254430435803619</v>
      </c>
    </row>
    <row r="50" spans="1:22" x14ac:dyDescent="0.55000000000000004">
      <c r="A50">
        <f t="shared" si="18"/>
        <v>32</v>
      </c>
      <c r="B50">
        <f t="shared" si="19"/>
        <v>-13.237315331342131</v>
      </c>
      <c r="C50">
        <f t="shared" si="20"/>
        <v>6.2633094415320417E-2</v>
      </c>
      <c r="D50">
        <f t="shared" si="0"/>
        <v>97009.734698858534</v>
      </c>
      <c r="E50">
        <f t="shared" si="21"/>
        <v>12.648313711460457</v>
      </c>
      <c r="F50">
        <f t="shared" si="22"/>
        <v>0.65163471429699371</v>
      </c>
      <c r="G50">
        <v>0</v>
      </c>
      <c r="H50">
        <f t="shared" si="5"/>
        <v>8.3333333333333329E-2</v>
      </c>
      <c r="I50">
        <f t="shared" si="6"/>
        <v>100000</v>
      </c>
      <c r="J50">
        <f t="shared" si="7"/>
        <v>100000</v>
      </c>
      <c r="K50">
        <f t="shared" si="23"/>
        <v>1.0404</v>
      </c>
      <c r="L50">
        <f t="shared" si="24"/>
        <v>0.75159713298384512</v>
      </c>
      <c r="M50">
        <f t="shared" si="25"/>
        <v>2</v>
      </c>
      <c r="N50">
        <f t="shared" si="10"/>
        <v>1.2648313711460457E-4</v>
      </c>
      <c r="O50">
        <f t="shared" si="26"/>
        <v>6.5701697312102294E-3</v>
      </c>
      <c r="P50">
        <f t="shared" si="12"/>
        <v>1.682858163820633E-4</v>
      </c>
      <c r="Q50">
        <f t="shared" si="13"/>
        <v>2.0175617170250359E-3</v>
      </c>
      <c r="R50">
        <f>VLOOKUP(S50,mortality!$A$4:$G$76,prot_model!T50+2,FALSE)</f>
        <v>1.0087808585125179E-3</v>
      </c>
      <c r="S50">
        <f t="shared" si="27"/>
        <v>51</v>
      </c>
      <c r="T50">
        <f t="shared" si="28"/>
        <v>2</v>
      </c>
      <c r="V50">
        <f>discount_curve!K39</f>
        <v>0.98198631928623492</v>
      </c>
    </row>
    <row r="51" spans="1:22" x14ac:dyDescent="0.55000000000000004">
      <c r="A51">
        <f t="shared" si="18"/>
        <v>33</v>
      </c>
      <c r="B51">
        <f t="shared" si="19"/>
        <v>-13.119372218213654</v>
      </c>
      <c r="C51">
        <f t="shared" si="20"/>
        <v>6.2075040009626686E-2</v>
      </c>
      <c r="D51">
        <f t="shared" si="0"/>
        <v>96907.317211839589</v>
      </c>
      <c r="E51">
        <f t="shared" si="21"/>
        <v>12.535618541963123</v>
      </c>
      <c r="F51">
        <f t="shared" si="22"/>
        <v>0.64582871626015603</v>
      </c>
      <c r="G51">
        <v>0</v>
      </c>
      <c r="H51">
        <f t="shared" si="5"/>
        <v>8.3333333333333329E-2</v>
      </c>
      <c r="I51">
        <f t="shared" si="6"/>
        <v>100000</v>
      </c>
      <c r="J51">
        <f t="shared" si="7"/>
        <v>100000</v>
      </c>
      <c r="K51">
        <f t="shared" si="23"/>
        <v>1.0404</v>
      </c>
      <c r="L51">
        <f t="shared" si="24"/>
        <v>0.74490048011552024</v>
      </c>
      <c r="M51">
        <f t="shared" si="25"/>
        <v>2</v>
      </c>
      <c r="N51">
        <f t="shared" si="10"/>
        <v>1.2535618541963122E-4</v>
      </c>
      <c r="O51">
        <f t="shared" si="26"/>
        <v>6.5116301971366785E-3</v>
      </c>
      <c r="P51">
        <f t="shared" si="12"/>
        <v>1.682858163820633E-4</v>
      </c>
      <c r="Q51">
        <f t="shared" si="13"/>
        <v>2.0175617170250359E-3</v>
      </c>
      <c r="R51">
        <f>VLOOKUP(S51,mortality!$A$4:$G$76,prot_model!T51+2,FALSE)</f>
        <v>1.0087808585125179E-3</v>
      </c>
      <c r="S51">
        <f t="shared" si="27"/>
        <v>51</v>
      </c>
      <c r="T51">
        <f t="shared" si="28"/>
        <v>2</v>
      </c>
      <c r="V51">
        <f>discount_curve!K40</f>
        <v>0.98142865109311184</v>
      </c>
    </row>
    <row r="52" spans="1:22" x14ac:dyDescent="0.55000000000000004">
      <c r="A52">
        <f t="shared" si="18"/>
        <v>34</v>
      </c>
      <c r="B52">
        <f t="shared" si="19"/>
        <v>-13.002479966048012</v>
      </c>
      <c r="C52">
        <f t="shared" si="20"/>
        <v>6.152195781108033E-2</v>
      </c>
      <c r="D52">
        <f t="shared" si="0"/>
        <v>96804.32064145882</v>
      </c>
      <c r="E52">
        <f t="shared" si="21"/>
        <v>12.423927474792613</v>
      </c>
      <c r="F52">
        <f t="shared" si="22"/>
        <v>0.6400744490664797</v>
      </c>
      <c r="G52">
        <v>0</v>
      </c>
      <c r="H52">
        <f t="shared" si="5"/>
        <v>8.3333333333333329E-2</v>
      </c>
      <c r="I52">
        <f t="shared" si="6"/>
        <v>100000</v>
      </c>
      <c r="J52">
        <f t="shared" si="7"/>
        <v>100000</v>
      </c>
      <c r="K52">
        <f t="shared" si="23"/>
        <v>1.0404</v>
      </c>
      <c r="L52">
        <f t="shared" si="24"/>
        <v>0.73826349373296396</v>
      </c>
      <c r="M52">
        <f t="shared" si="25"/>
        <v>2</v>
      </c>
      <c r="N52">
        <f t="shared" si="10"/>
        <v>1.2423927474792613E-4</v>
      </c>
      <c r="O52">
        <f t="shared" si="26"/>
        <v>6.453612244268752E-3</v>
      </c>
      <c r="P52">
        <f t="shared" si="12"/>
        <v>1.682858163820633E-4</v>
      </c>
      <c r="Q52">
        <f t="shared" si="13"/>
        <v>2.0175617170250359E-3</v>
      </c>
      <c r="R52">
        <f>VLOOKUP(S52,mortality!$A$4:$G$76,prot_model!T52+2,FALSE)</f>
        <v>1.0087808585125179E-3</v>
      </c>
      <c r="S52">
        <f t="shared" si="27"/>
        <v>51</v>
      </c>
      <c r="T52">
        <f t="shared" si="28"/>
        <v>2</v>
      </c>
      <c r="V52">
        <f>discount_curve!K41</f>
        <v>0.980871299598712</v>
      </c>
    </row>
    <row r="53" spans="1:22" x14ac:dyDescent="0.55000000000000004">
      <c r="A53">
        <f t="shared" si="18"/>
        <v>35</v>
      </c>
      <c r="B53">
        <f t="shared" si="19"/>
        <v>-12.886629211782502</v>
      </c>
      <c r="C53">
        <f t="shared" si="20"/>
        <v>6.0973803517828939E-2</v>
      </c>
      <c r="D53">
        <f t="shared" si="0"/>
        <v>96700.741713494732</v>
      </c>
      <c r="E53">
        <f t="shared" si="21"/>
        <v>12.313231563500839</v>
      </c>
      <c r="F53">
        <f t="shared" si="22"/>
        <v>0.63437145179949228</v>
      </c>
      <c r="G53">
        <v>0</v>
      </c>
      <c r="H53">
        <f t="shared" si="5"/>
        <v>8.3333333333333329E-2</v>
      </c>
      <c r="I53">
        <f t="shared" si="6"/>
        <v>100000</v>
      </c>
      <c r="J53">
        <f t="shared" si="7"/>
        <v>100000</v>
      </c>
      <c r="K53">
        <f t="shared" si="23"/>
        <v>1.0404</v>
      </c>
      <c r="L53">
        <f t="shared" si="24"/>
        <v>0.73168564221394727</v>
      </c>
      <c r="M53">
        <f t="shared" si="25"/>
        <v>2</v>
      </c>
      <c r="N53">
        <f t="shared" si="10"/>
        <v>1.2313231563500839E-4</v>
      </c>
      <c r="O53">
        <f t="shared" si="26"/>
        <v>6.3961112253717476E-3</v>
      </c>
      <c r="P53">
        <f t="shared" si="12"/>
        <v>1.682858163820633E-4</v>
      </c>
      <c r="Q53">
        <f t="shared" si="13"/>
        <v>2.0175617170250359E-3</v>
      </c>
      <c r="R53">
        <f>VLOOKUP(S53,mortality!$A$4:$G$76,prot_model!T53+2,FALSE)</f>
        <v>1.0087808585125179E-3</v>
      </c>
      <c r="S53">
        <f t="shared" si="27"/>
        <v>51</v>
      </c>
      <c r="T53">
        <f t="shared" si="28"/>
        <v>2</v>
      </c>
      <c r="V53">
        <f>discount_curve!K42</f>
        <v>0.98031426462318283</v>
      </c>
    </row>
    <row r="54" spans="1:22" x14ac:dyDescent="0.55000000000000004">
      <c r="A54">
        <f t="shared" si="18"/>
        <v>36</v>
      </c>
      <c r="B54">
        <f t="shared" si="19"/>
        <v>-14.869996881311609</v>
      </c>
      <c r="C54">
        <f t="shared" si="20"/>
        <v>6.0430533222745039E-2</v>
      </c>
      <c r="D54">
        <f t="shared" si="0"/>
        <v>96596.57713521285</v>
      </c>
      <c r="E54">
        <f t="shared" si="21"/>
        <v>14.289133761531925</v>
      </c>
      <c r="F54">
        <f t="shared" si="22"/>
        <v>0.64129365300242813</v>
      </c>
      <c r="G54">
        <v>0</v>
      </c>
      <c r="H54">
        <f t="shared" si="5"/>
        <v>8.3333333333333329E-2</v>
      </c>
      <c r="I54">
        <f t="shared" si="6"/>
        <v>100000</v>
      </c>
      <c r="J54">
        <f t="shared" si="7"/>
        <v>100000</v>
      </c>
      <c r="K54">
        <f t="shared" si="23"/>
        <v>1.0612079999999999</v>
      </c>
      <c r="L54">
        <f t="shared" si="24"/>
        <v>0.72516639867294053</v>
      </c>
      <c r="M54">
        <f t="shared" si="25"/>
        <v>3</v>
      </c>
      <c r="N54">
        <f t="shared" si="10"/>
        <v>1.4289133761531924E-4</v>
      </c>
      <c r="O54">
        <f t="shared" si="26"/>
        <v>6.3391225346173469E-3</v>
      </c>
      <c r="P54">
        <f t="shared" si="12"/>
        <v>1.9704627500227723E-4</v>
      </c>
      <c r="Q54">
        <f t="shared" si="13"/>
        <v>2.3619943849730969E-3</v>
      </c>
      <c r="R54">
        <f>VLOOKUP(S54,mortality!$A$4:$G$76,prot_model!T54+2,FALSE)</f>
        <v>1.1809971924865484E-3</v>
      </c>
      <c r="S54">
        <f t="shared" si="27"/>
        <v>52</v>
      </c>
      <c r="T54">
        <f t="shared" si="28"/>
        <v>3</v>
      </c>
      <c r="V54">
        <f>discount_curve!K43</f>
        <v>0.97672773056559192</v>
      </c>
    </row>
    <row r="55" spans="1:22" x14ac:dyDescent="0.55000000000000004">
      <c r="A55">
        <f t="shared" si="18"/>
        <v>37</v>
      </c>
      <c r="B55">
        <f t="shared" si="19"/>
        <v>-14.737079076182868</v>
      </c>
      <c r="C55">
        <f t="shared" si="20"/>
        <v>5.9890365400058987E-2</v>
      </c>
      <c r="D55">
        <f t="shared" si="0"/>
        <v>96491.823595261158</v>
      </c>
      <c r="E55">
        <f t="shared" si="21"/>
        <v>14.161408092728269</v>
      </c>
      <c r="F55">
        <f t="shared" si="22"/>
        <v>0.63556134885465798</v>
      </c>
      <c r="G55">
        <v>0</v>
      </c>
      <c r="H55">
        <f t="shared" si="5"/>
        <v>8.3333333333333329E-2</v>
      </c>
      <c r="I55">
        <f t="shared" si="6"/>
        <v>100000</v>
      </c>
      <c r="J55">
        <f t="shared" si="7"/>
        <v>100000</v>
      </c>
      <c r="K55">
        <f t="shared" si="23"/>
        <v>1.0612079999999999</v>
      </c>
      <c r="L55">
        <f t="shared" si="24"/>
        <v>0.71868438480070784</v>
      </c>
      <c r="M55">
        <f t="shared" si="25"/>
        <v>3</v>
      </c>
      <c r="N55">
        <f t="shared" si="10"/>
        <v>1.416140809272827E-4</v>
      </c>
      <c r="O55">
        <f t="shared" si="26"/>
        <v>6.2824592911433419E-3</v>
      </c>
      <c r="P55">
        <f t="shared" si="12"/>
        <v>1.9704627500227723E-4</v>
      </c>
      <c r="Q55">
        <f t="shared" si="13"/>
        <v>2.3619943849730969E-3</v>
      </c>
      <c r="R55">
        <f>VLOOKUP(S55,mortality!$A$4:$G$76,prot_model!T55+2,FALSE)</f>
        <v>1.1809971924865484E-3</v>
      </c>
      <c r="S55">
        <f t="shared" si="27"/>
        <v>52</v>
      </c>
      <c r="T55">
        <f t="shared" si="28"/>
        <v>3</v>
      </c>
      <c r="V55">
        <f>discount_curve!K44</f>
        <v>0.97608906877496926</v>
      </c>
    </row>
    <row r="56" spans="1:22" x14ac:dyDescent="0.55000000000000004">
      <c r="A56">
        <f t="shared" si="18"/>
        <v>38</v>
      </c>
      <c r="B56">
        <f t="shared" si="19"/>
        <v>-14.605349377753901</v>
      </c>
      <c r="C56">
        <f t="shared" si="20"/>
        <v>5.9355025952386432E-2</v>
      </c>
      <c r="D56">
        <f t="shared" si="0"/>
        <v>96386.477763564733</v>
      </c>
      <c r="E56">
        <f t="shared" si="21"/>
        <v>14.034824119897488</v>
      </c>
      <c r="F56">
        <f t="shared" si="22"/>
        <v>0.6298802838088009</v>
      </c>
      <c r="G56">
        <v>0</v>
      </c>
      <c r="H56">
        <f t="shared" si="5"/>
        <v>8.3333333333333329E-2</v>
      </c>
      <c r="I56">
        <f t="shared" si="6"/>
        <v>100000</v>
      </c>
      <c r="J56">
        <f t="shared" si="7"/>
        <v>100000</v>
      </c>
      <c r="K56">
        <f t="shared" si="23"/>
        <v>1.0612079999999999</v>
      </c>
      <c r="L56">
        <f t="shared" si="24"/>
        <v>0.71226031142863722</v>
      </c>
      <c r="M56">
        <f t="shared" si="25"/>
        <v>3</v>
      </c>
      <c r="N56">
        <f t="shared" si="10"/>
        <v>1.4034824119897487E-4</v>
      </c>
      <c r="O56">
        <f t="shared" si="26"/>
        <v>6.2263025409802731E-3</v>
      </c>
      <c r="P56">
        <f t="shared" si="12"/>
        <v>1.9704627500227723E-4</v>
      </c>
      <c r="Q56">
        <f t="shared" si="13"/>
        <v>2.3619943849730969E-3</v>
      </c>
      <c r="R56">
        <f>VLOOKUP(S56,mortality!$A$4:$G$76,prot_model!T56+2,FALSE)</f>
        <v>1.1809971924865484E-3</v>
      </c>
      <c r="S56">
        <f t="shared" si="27"/>
        <v>52</v>
      </c>
      <c r="T56">
        <f t="shared" si="28"/>
        <v>3</v>
      </c>
      <c r="V56">
        <f>discount_curve!K45</f>
        <v>0.97545082459190524</v>
      </c>
    </row>
    <row r="57" spans="1:22" x14ac:dyDescent="0.55000000000000004">
      <c r="A57">
        <f t="shared" si="18"/>
        <v>39</v>
      </c>
      <c r="B57">
        <f t="shared" si="19"/>
        <v>-14.474797165946161</v>
      </c>
      <c r="C57">
        <f t="shared" si="20"/>
        <v>5.882447172053816E-2</v>
      </c>
      <c r="D57">
        <f t="shared" si="0"/>
        <v>96280.53629121992</v>
      </c>
      <c r="E57">
        <f t="shared" si="21"/>
        <v>13.90937163781061</v>
      </c>
      <c r="F57">
        <f t="shared" si="22"/>
        <v>0.62424999985608853</v>
      </c>
      <c r="G57">
        <v>0</v>
      </c>
      <c r="H57">
        <f t="shared" si="5"/>
        <v>8.3333333333333329E-2</v>
      </c>
      <c r="I57">
        <f t="shared" si="6"/>
        <v>100000</v>
      </c>
      <c r="J57">
        <f t="shared" si="7"/>
        <v>100000</v>
      </c>
      <c r="K57">
        <f t="shared" si="23"/>
        <v>1.0612079999999999</v>
      </c>
      <c r="L57">
        <f t="shared" si="24"/>
        <v>0.70589366064645798</v>
      </c>
      <c r="M57">
        <f t="shared" si="25"/>
        <v>3</v>
      </c>
      <c r="N57">
        <f t="shared" si="10"/>
        <v>1.3909371637810611E-4</v>
      </c>
      <c r="O57">
        <f t="shared" si="26"/>
        <v>6.1706477567580473E-3</v>
      </c>
      <c r="P57">
        <f t="shared" si="12"/>
        <v>1.9704627500227723E-4</v>
      </c>
      <c r="Q57">
        <f t="shared" si="13"/>
        <v>2.3619943849730969E-3</v>
      </c>
      <c r="R57">
        <f>VLOOKUP(S57,mortality!$A$4:$G$76,prot_model!T57+2,FALSE)</f>
        <v>1.1809971924865484E-3</v>
      </c>
      <c r="S57">
        <f t="shared" si="27"/>
        <v>52</v>
      </c>
      <c r="T57">
        <f t="shared" si="28"/>
        <v>3</v>
      </c>
      <c r="V57">
        <f>discount_curve!K46</f>
        <v>0.97481299774333507</v>
      </c>
    </row>
    <row r="58" spans="1:22" x14ac:dyDescent="0.55000000000000004">
      <c r="A58">
        <f t="shared" si="18"/>
        <v>40</v>
      </c>
      <c r="B58">
        <f t="shared" si="19"/>
        <v>-14.345411915610351</v>
      </c>
      <c r="C58">
        <f t="shared" si="20"/>
        <v>5.829865993111015E-2</v>
      </c>
      <c r="D58">
        <f t="shared" si="0"/>
        <v>96173.995810387933</v>
      </c>
      <c r="E58">
        <f t="shared" si="21"/>
        <v>13.785040532459725</v>
      </c>
      <c r="F58">
        <f t="shared" si="22"/>
        <v>0.61867004308173534</v>
      </c>
      <c r="G58">
        <v>0</v>
      </c>
      <c r="H58">
        <f t="shared" si="5"/>
        <v>8.3333333333333329E-2</v>
      </c>
      <c r="I58">
        <f t="shared" si="6"/>
        <v>100000</v>
      </c>
      <c r="J58">
        <f t="shared" si="7"/>
        <v>100000</v>
      </c>
      <c r="K58">
        <f t="shared" si="23"/>
        <v>1.0612079999999999</v>
      </c>
      <c r="L58">
        <f t="shared" si="24"/>
        <v>0.69958391917332186</v>
      </c>
      <c r="M58">
        <f t="shared" si="25"/>
        <v>3</v>
      </c>
      <c r="N58">
        <f t="shared" si="10"/>
        <v>1.3785040532459725E-4</v>
      </c>
      <c r="O58">
        <f t="shared" si="26"/>
        <v>6.115490451575176E-3</v>
      </c>
      <c r="P58">
        <f t="shared" si="12"/>
        <v>1.9704627500227723E-4</v>
      </c>
      <c r="Q58">
        <f t="shared" si="13"/>
        <v>2.3619943849730969E-3</v>
      </c>
      <c r="R58">
        <f>VLOOKUP(S58,mortality!$A$4:$G$76,prot_model!T58+2,FALSE)</f>
        <v>1.1809971924865484E-3</v>
      </c>
      <c r="S58">
        <f t="shared" si="27"/>
        <v>52</v>
      </c>
      <c r="T58">
        <f t="shared" si="28"/>
        <v>3</v>
      </c>
      <c r="V58">
        <f>discount_curve!K47</f>
        <v>0.97417558795637205</v>
      </c>
    </row>
    <row r="59" spans="1:22" x14ac:dyDescent="0.55000000000000004">
      <c r="A59">
        <f t="shared" si="18"/>
        <v>41</v>
      </c>
      <c r="B59">
        <f t="shared" si="19"/>
        <v>-14.217183195677869</v>
      </c>
      <c r="C59">
        <f t="shared" si="20"/>
        <v>5.7777548193035169E-2</v>
      </c>
      <c r="D59">
        <f t="shared" si="0"/>
        <v>96066.852934187671</v>
      </c>
      <c r="E59">
        <f t="shared" si="21"/>
        <v>13.661820780242561</v>
      </c>
      <c r="F59">
        <f t="shared" si="22"/>
        <v>0.61313996362834455</v>
      </c>
      <c r="G59">
        <v>0</v>
      </c>
      <c r="H59">
        <f t="shared" si="5"/>
        <v>8.3333333333333329E-2</v>
      </c>
      <c r="I59">
        <f t="shared" si="6"/>
        <v>100000</v>
      </c>
      <c r="J59">
        <f t="shared" si="7"/>
        <v>100000</v>
      </c>
      <c r="K59">
        <f t="shared" si="23"/>
        <v>1.0612079999999999</v>
      </c>
      <c r="L59">
        <f t="shared" si="24"/>
        <v>0.69333057831642209</v>
      </c>
      <c r="M59">
        <f t="shared" si="25"/>
        <v>3</v>
      </c>
      <c r="N59">
        <f t="shared" si="10"/>
        <v>1.366182078024256E-4</v>
      </c>
      <c r="O59">
        <f t="shared" si="26"/>
        <v>6.0608261786370488E-3</v>
      </c>
      <c r="P59">
        <f t="shared" si="12"/>
        <v>1.9704627500227723E-4</v>
      </c>
      <c r="Q59">
        <f t="shared" si="13"/>
        <v>2.3619943849730969E-3</v>
      </c>
      <c r="R59">
        <f>VLOOKUP(S59,mortality!$A$4:$G$76,prot_model!T59+2,FALSE)</f>
        <v>1.1809971924865484E-3</v>
      </c>
      <c r="S59">
        <f t="shared" si="27"/>
        <v>52</v>
      </c>
      <c r="T59">
        <f t="shared" si="28"/>
        <v>3</v>
      </c>
      <c r="V59">
        <f>discount_curve!K48</f>
        <v>0.97353859495830852</v>
      </c>
    </row>
    <row r="60" spans="1:22" x14ac:dyDescent="0.55000000000000004">
      <c r="A60">
        <f t="shared" si="18"/>
        <v>42</v>
      </c>
      <c r="B60">
        <f t="shared" si="19"/>
        <v>-14.09010066831987</v>
      </c>
      <c r="C60">
        <f t="shared" si="20"/>
        <v>5.7261094494165221E-2</v>
      </c>
      <c r="D60">
        <f t="shared" si="0"/>
        <v>95959.104256588151</v>
      </c>
      <c r="E60">
        <f t="shared" si="21"/>
        <v>13.539702447154395</v>
      </c>
      <c r="F60">
        <f t="shared" si="22"/>
        <v>0.60765931565964082</v>
      </c>
      <c r="G60">
        <v>0</v>
      </c>
      <c r="H60">
        <f t="shared" si="5"/>
        <v>8.3333333333333329E-2</v>
      </c>
      <c r="I60">
        <f t="shared" si="6"/>
        <v>100000</v>
      </c>
      <c r="J60">
        <f t="shared" si="7"/>
        <v>100000</v>
      </c>
      <c r="K60">
        <f t="shared" si="23"/>
        <v>1.0612079999999999</v>
      </c>
      <c r="L60">
        <f t="shared" si="24"/>
        <v>0.68713313392998265</v>
      </c>
      <c r="M60">
        <f t="shared" si="25"/>
        <v>3</v>
      </c>
      <c r="N60">
        <f t="shared" si="10"/>
        <v>1.3539702447154395E-4</v>
      </c>
      <c r="O60">
        <f t="shared" si="26"/>
        <v>6.0066505308974255E-3</v>
      </c>
      <c r="P60">
        <f t="shared" si="12"/>
        <v>1.9704627500227723E-4</v>
      </c>
      <c r="Q60">
        <f t="shared" si="13"/>
        <v>2.3619943849730969E-3</v>
      </c>
      <c r="R60">
        <f>VLOOKUP(S60,mortality!$A$4:$G$76,prot_model!T60+2,FALSE)</f>
        <v>1.1809971924865484E-3</v>
      </c>
      <c r="S60">
        <f t="shared" si="27"/>
        <v>52</v>
      </c>
      <c r="T60">
        <f t="shared" si="28"/>
        <v>3</v>
      </c>
      <c r="V60">
        <f>discount_curve!K49</f>
        <v>0.97290201847661484</v>
      </c>
    </row>
    <row r="61" spans="1:22" x14ac:dyDescent="0.55000000000000004">
      <c r="A61">
        <f t="shared" si="18"/>
        <v>43</v>
      </c>
      <c r="B61">
        <f t="shared" si="19"/>
        <v>-13.964154088113808</v>
      </c>
      <c r="C61">
        <f t="shared" si="20"/>
        <v>5.674925719788447E-2</v>
      </c>
      <c r="D61">
        <f t="shared" si="0"/>
        <v>95850.746352300179</v>
      </c>
      <c r="E61">
        <f t="shared" si="21"/>
        <v>13.418675687987166</v>
      </c>
      <c r="F61">
        <f t="shared" si="22"/>
        <v>0.60222765732452577</v>
      </c>
      <c r="G61">
        <v>0</v>
      </c>
      <c r="H61">
        <f t="shared" si="5"/>
        <v>8.3333333333333329E-2</v>
      </c>
      <c r="I61">
        <f t="shared" si="6"/>
        <v>100000</v>
      </c>
      <c r="J61">
        <f t="shared" si="7"/>
        <v>100000</v>
      </c>
      <c r="K61">
        <f t="shared" si="23"/>
        <v>1.0612079999999999</v>
      </c>
      <c r="L61">
        <f t="shared" si="24"/>
        <v>0.6809910863746137</v>
      </c>
      <c r="M61">
        <f t="shared" si="25"/>
        <v>3</v>
      </c>
      <c r="N61">
        <f t="shared" si="10"/>
        <v>1.3418675687987166E-4</v>
      </c>
      <c r="O61">
        <f t="shared" si="26"/>
        <v>5.9529591407031443E-3</v>
      </c>
      <c r="P61">
        <f t="shared" si="12"/>
        <v>1.9704627500227723E-4</v>
      </c>
      <c r="Q61">
        <f t="shared" si="13"/>
        <v>2.3619943849730969E-3</v>
      </c>
      <c r="R61">
        <f>VLOOKUP(S61,mortality!$A$4:$G$76,prot_model!T61+2,FALSE)</f>
        <v>1.1809971924865484E-3</v>
      </c>
      <c r="S61">
        <f t="shared" si="27"/>
        <v>52</v>
      </c>
      <c r="T61">
        <f t="shared" si="28"/>
        <v>3</v>
      </c>
      <c r="V61">
        <f>discount_curve!K50</f>
        <v>0.97226585823893985</v>
      </c>
    </row>
    <row r="62" spans="1:22" x14ac:dyDescent="0.55000000000000004">
      <c r="A62">
        <f t="shared" si="18"/>
        <v>44</v>
      </c>
      <c r="B62">
        <f t="shared" si="19"/>
        <v>-13.839333301217458</v>
      </c>
      <c r="C62">
        <f t="shared" si="20"/>
        <v>5.6241995039752558E-2</v>
      </c>
      <c r="D62">
        <f t="shared" si="0"/>
        <v>95741.775776667491</v>
      </c>
      <c r="E62">
        <f t="shared" si="21"/>
        <v>13.298730745535753</v>
      </c>
      <c r="F62">
        <f t="shared" si="22"/>
        <v>0.59684455072145737</v>
      </c>
      <c r="G62">
        <v>0</v>
      </c>
      <c r="H62">
        <f t="shared" si="5"/>
        <v>8.3333333333333329E-2</v>
      </c>
      <c r="I62">
        <f t="shared" si="6"/>
        <v>100000</v>
      </c>
      <c r="J62">
        <f t="shared" si="7"/>
        <v>100000</v>
      </c>
      <c r="K62">
        <f t="shared" si="23"/>
        <v>1.0612079999999999</v>
      </c>
      <c r="L62">
        <f t="shared" si="24"/>
        <v>0.67490394047703073</v>
      </c>
      <c r="M62">
        <f t="shared" si="25"/>
        <v>3</v>
      </c>
      <c r="N62">
        <f t="shared" si="10"/>
        <v>1.3298730745535753E-4</v>
      </c>
      <c r="O62">
        <f t="shared" si="26"/>
        <v>5.899747679441996E-3</v>
      </c>
      <c r="P62">
        <f t="shared" si="12"/>
        <v>1.9704627500227723E-4</v>
      </c>
      <c r="Q62">
        <f t="shared" si="13"/>
        <v>2.3619943849730969E-3</v>
      </c>
      <c r="R62">
        <f>VLOOKUP(S62,mortality!$A$4:$G$76,prot_model!T62+2,FALSE)</f>
        <v>1.1809971924865484E-3</v>
      </c>
      <c r="S62">
        <f t="shared" si="27"/>
        <v>52</v>
      </c>
      <c r="T62">
        <f t="shared" si="28"/>
        <v>3</v>
      </c>
      <c r="V62">
        <f>discount_curve!K51</f>
        <v>0.97163011397311017</v>
      </c>
    </row>
    <row r="63" spans="1:22" x14ac:dyDescent="0.55000000000000004">
      <c r="A63">
        <f t="shared" si="18"/>
        <v>45</v>
      </c>
      <c r="B63">
        <f t="shared" si="19"/>
        <v>-13.715628244550317</v>
      </c>
      <c r="C63">
        <f t="shared" si="20"/>
        <v>5.5739267124177774E-2</v>
      </c>
      <c r="D63">
        <f t="shared" si="0"/>
        <v>95632.189065557235</v>
      </c>
      <c r="E63">
        <f t="shared" si="21"/>
        <v>13.17985794981135</v>
      </c>
      <c r="F63">
        <f t="shared" si="22"/>
        <v>0.59150956186314452</v>
      </c>
      <c r="G63">
        <v>0</v>
      </c>
      <c r="H63">
        <f t="shared" si="5"/>
        <v>8.3333333333333329E-2</v>
      </c>
      <c r="I63">
        <f t="shared" si="6"/>
        <v>100000</v>
      </c>
      <c r="J63">
        <f t="shared" si="7"/>
        <v>100000</v>
      </c>
      <c r="K63">
        <f t="shared" si="23"/>
        <v>1.0612079999999999</v>
      </c>
      <c r="L63">
        <f t="shared" si="24"/>
        <v>0.66887120549013335</v>
      </c>
      <c r="M63">
        <f t="shared" si="25"/>
        <v>3</v>
      </c>
      <c r="N63">
        <f t="shared" si="10"/>
        <v>1.317985794981135E-4</v>
      </c>
      <c r="O63">
        <f t="shared" si="26"/>
        <v>5.8470118571937518E-3</v>
      </c>
      <c r="P63">
        <f t="shared" si="12"/>
        <v>1.9704627500227723E-4</v>
      </c>
      <c r="Q63">
        <f t="shared" si="13"/>
        <v>2.3619943849730969E-3</v>
      </c>
      <c r="R63">
        <f>VLOOKUP(S63,mortality!$A$4:$G$76,prot_model!T63+2,FALSE)</f>
        <v>1.1809971924865484E-3</v>
      </c>
      <c r="S63">
        <f t="shared" si="27"/>
        <v>52</v>
      </c>
      <c r="T63">
        <f t="shared" si="28"/>
        <v>3</v>
      </c>
      <c r="V63">
        <f>discount_curve!K52</f>
        <v>0.97099478540713047</v>
      </c>
    </row>
    <row r="64" spans="1:22" x14ac:dyDescent="0.55000000000000004">
      <c r="A64">
        <f t="shared" si="18"/>
        <v>46</v>
      </c>
      <c r="B64">
        <f t="shared" si="19"/>
        <v>-13.593028944982304</v>
      </c>
      <c r="C64">
        <f t="shared" si="20"/>
        <v>5.5241032921120127E-2</v>
      </c>
      <c r="D64">
        <f t="shared" si="0"/>
        <v>95521.982735249811</v>
      </c>
      <c r="E64">
        <f t="shared" si="21"/>
        <v>13.062047717261864</v>
      </c>
      <c r="F64">
        <f t="shared" si="22"/>
        <v>0.58622226064156058</v>
      </c>
      <c r="G64">
        <v>0</v>
      </c>
      <c r="H64">
        <f t="shared" si="5"/>
        <v>8.3333333333333329E-2</v>
      </c>
      <c r="I64">
        <f t="shared" si="6"/>
        <v>100000</v>
      </c>
      <c r="J64">
        <f t="shared" si="7"/>
        <v>100000</v>
      </c>
      <c r="K64">
        <f t="shared" si="23"/>
        <v>1.0612079999999999</v>
      </c>
      <c r="L64">
        <f t="shared" si="24"/>
        <v>0.66289239505344155</v>
      </c>
      <c r="M64">
        <f t="shared" si="25"/>
        <v>3</v>
      </c>
      <c r="N64">
        <f t="shared" si="10"/>
        <v>1.3062047717261863E-4</v>
      </c>
      <c r="O64">
        <f t="shared" si="26"/>
        <v>5.794747422384311E-3</v>
      </c>
      <c r="P64">
        <f t="shared" si="12"/>
        <v>1.9704627500227723E-4</v>
      </c>
      <c r="Q64">
        <f t="shared" si="13"/>
        <v>2.3619943849730969E-3</v>
      </c>
      <c r="R64">
        <f>VLOOKUP(S64,mortality!$A$4:$G$76,prot_model!T64+2,FALSE)</f>
        <v>1.1809971924865484E-3</v>
      </c>
      <c r="S64">
        <f t="shared" si="27"/>
        <v>52</v>
      </c>
      <c r="T64">
        <f t="shared" si="28"/>
        <v>3</v>
      </c>
      <c r="V64">
        <f>discount_curve!K53</f>
        <v>0.97035987226918385</v>
      </c>
    </row>
    <row r="65" spans="1:22" x14ac:dyDescent="0.55000000000000004">
      <c r="A65">
        <f t="shared" si="18"/>
        <v>47</v>
      </c>
      <c r="B65">
        <f t="shared" si="19"/>
        <v>-13.471525518529733</v>
      </c>
      <c r="C65">
        <f t="shared" si="20"/>
        <v>5.4747252262823717E-2</v>
      </c>
      <c r="D65">
        <f t="shared" si="0"/>
        <v>95411.153282328232</v>
      </c>
      <c r="E65">
        <f t="shared" si="21"/>
        <v>12.945290549999289</v>
      </c>
      <c r="F65">
        <f t="shared" si="22"/>
        <v>0.58098222079326634</v>
      </c>
      <c r="G65">
        <v>0</v>
      </c>
      <c r="H65">
        <f t="shared" si="5"/>
        <v>8.3333333333333329E-2</v>
      </c>
      <c r="I65">
        <f t="shared" si="6"/>
        <v>100000</v>
      </c>
      <c r="J65">
        <f t="shared" si="7"/>
        <v>100000</v>
      </c>
      <c r="K65">
        <f t="shared" si="23"/>
        <v>1.0612079999999999</v>
      </c>
      <c r="L65">
        <f t="shared" si="24"/>
        <v>0.65696702715388466</v>
      </c>
      <c r="M65">
        <f t="shared" si="25"/>
        <v>3</v>
      </c>
      <c r="N65">
        <f t="shared" si="10"/>
        <v>1.2945290549999289E-4</v>
      </c>
      <c r="O65">
        <f t="shared" si="26"/>
        <v>5.7429501614429364E-3</v>
      </c>
      <c r="P65">
        <f t="shared" si="12"/>
        <v>1.9704627500227723E-4</v>
      </c>
      <c r="Q65">
        <f t="shared" si="13"/>
        <v>2.3619943849730969E-3</v>
      </c>
      <c r="R65">
        <f>VLOOKUP(S65,mortality!$A$4:$G$76,prot_model!T65+2,FALSE)</f>
        <v>1.1809971924865484E-3</v>
      </c>
      <c r="S65">
        <f t="shared" si="27"/>
        <v>52</v>
      </c>
      <c r="T65">
        <f t="shared" si="28"/>
        <v>3</v>
      </c>
      <c r="V65">
        <f>discount_curve!K54</f>
        <v>0.96972537428762984</v>
      </c>
    </row>
    <row r="66" spans="1:22" x14ac:dyDescent="0.55000000000000004">
      <c r="A66">
        <f t="shared" si="18"/>
        <v>48</v>
      </c>
      <c r="B66">
        <f t="shared" si="19"/>
        <v>-15.577532081642174</v>
      </c>
      <c r="C66">
        <f t="shared" si="20"/>
        <v>5.4257885340578474E-2</v>
      </c>
      <c r="D66">
        <f t="shared" si="0"/>
        <v>95299.697183566634</v>
      </c>
      <c r="E66">
        <f t="shared" si="21"/>
        <v>15.044485166720406</v>
      </c>
      <c r="F66">
        <f t="shared" si="22"/>
        <v>0.58730480026234699</v>
      </c>
      <c r="G66">
        <v>0</v>
      </c>
      <c r="H66">
        <f t="shared" si="5"/>
        <v>8.3333333333333329E-2</v>
      </c>
      <c r="I66">
        <f t="shared" si="6"/>
        <v>100000</v>
      </c>
      <c r="J66">
        <f t="shared" si="7"/>
        <v>100000</v>
      </c>
      <c r="K66">
        <f t="shared" si="23"/>
        <v>1.08243216</v>
      </c>
      <c r="L66">
        <f t="shared" si="24"/>
        <v>0.65109462408694174</v>
      </c>
      <c r="M66">
        <f t="shared" si="25"/>
        <v>4</v>
      </c>
      <c r="N66">
        <f t="shared" si="10"/>
        <v>1.5044485166720406E-4</v>
      </c>
      <c r="O66">
        <f t="shared" si="26"/>
        <v>5.6916158984625541E-3</v>
      </c>
      <c r="P66">
        <f t="shared" si="12"/>
        <v>2.3106449677445795E-4</v>
      </c>
      <c r="Q66">
        <f t="shared" si="13"/>
        <v>2.7692528810506771E-3</v>
      </c>
      <c r="R66">
        <f>VLOOKUP(S66,mortality!$A$4:$G$76,prot_model!T66+2,FALSE)</f>
        <v>1.3846264405253386E-3</v>
      </c>
      <c r="S66">
        <f t="shared" si="27"/>
        <v>53</v>
      </c>
      <c r="T66">
        <f t="shared" si="28"/>
        <v>4</v>
      </c>
      <c r="V66">
        <f>discount_curve!K55</f>
        <v>0.96609716092139786</v>
      </c>
    </row>
    <row r="67" spans="1:22" x14ac:dyDescent="0.55000000000000004">
      <c r="A67">
        <f t="shared" si="18"/>
        <v>49</v>
      </c>
      <c r="B67">
        <f t="shared" si="19"/>
        <v>-15.437759941938722</v>
      </c>
      <c r="C67">
        <f t="shared" si="20"/>
        <v>5.3771046944734335E-2</v>
      </c>
      <c r="D67">
        <f t="shared" si="0"/>
        <v>95187.610895818318</v>
      </c>
      <c r="E67">
        <f t="shared" si="21"/>
        <v>14.909495883984954</v>
      </c>
      <c r="F67">
        <f t="shared" si="22"/>
        <v>0.58203510489850185</v>
      </c>
      <c r="G67">
        <v>0</v>
      </c>
      <c r="H67">
        <f t="shared" si="5"/>
        <v>8.3333333333333329E-2</v>
      </c>
      <c r="I67">
        <f t="shared" si="6"/>
        <v>100000</v>
      </c>
      <c r="J67">
        <f t="shared" si="7"/>
        <v>100000</v>
      </c>
      <c r="K67">
        <f t="shared" si="23"/>
        <v>1.08243216</v>
      </c>
      <c r="L67">
        <f t="shared" si="24"/>
        <v>0.64525256333681202</v>
      </c>
      <c r="M67">
        <f t="shared" si="25"/>
        <v>4</v>
      </c>
      <c r="N67">
        <f t="shared" si="10"/>
        <v>1.4909495883984954E-4</v>
      </c>
      <c r="O67">
        <f t="shared" si="26"/>
        <v>5.6405468762112162E-3</v>
      </c>
      <c r="P67">
        <f t="shared" si="12"/>
        <v>2.3106449677445795E-4</v>
      </c>
      <c r="Q67">
        <f t="shared" si="13"/>
        <v>2.7692528810506771E-3</v>
      </c>
      <c r="R67">
        <f>VLOOKUP(S67,mortality!$A$4:$G$76,prot_model!T67+2,FALSE)</f>
        <v>1.3846264405253386E-3</v>
      </c>
      <c r="S67">
        <f t="shared" si="27"/>
        <v>53</v>
      </c>
      <c r="T67">
        <f t="shared" si="28"/>
        <v>4</v>
      </c>
      <c r="V67">
        <f>discount_curve!K56</f>
        <v>0.96540321171540311</v>
      </c>
    </row>
    <row r="68" spans="1:22" x14ac:dyDescent="0.55000000000000004">
      <c r="A68">
        <f t="shared" si="18"/>
        <v>50</v>
      </c>
      <c r="B68">
        <f t="shared" si="19"/>
        <v>-15.299241932281983</v>
      </c>
      <c r="C68">
        <f t="shared" si="20"/>
        <v>5.3288576791813411E-2</v>
      </c>
      <c r="D68">
        <f t="shared" si="0"/>
        <v>95074.890855903126</v>
      </c>
      <c r="E68">
        <f t="shared" si="21"/>
        <v>14.775717816272911</v>
      </c>
      <c r="F68">
        <f t="shared" si="22"/>
        <v>0.57681269280088465</v>
      </c>
      <c r="G68">
        <v>0</v>
      </c>
      <c r="H68">
        <f t="shared" si="5"/>
        <v>8.3333333333333329E-2</v>
      </c>
      <c r="I68">
        <f t="shared" si="6"/>
        <v>100000</v>
      </c>
      <c r="J68">
        <f t="shared" si="7"/>
        <v>100000</v>
      </c>
      <c r="K68">
        <f t="shared" si="23"/>
        <v>1.08243216</v>
      </c>
      <c r="L68">
        <f t="shared" si="24"/>
        <v>0.63946292150176098</v>
      </c>
      <c r="M68">
        <f t="shared" si="25"/>
        <v>4</v>
      </c>
      <c r="N68">
        <f t="shared" si="10"/>
        <v>1.4775717816272911E-4</v>
      </c>
      <c r="O68">
        <f t="shared" si="26"/>
        <v>5.5899360797221631E-3</v>
      </c>
      <c r="P68">
        <f t="shared" si="12"/>
        <v>2.3106449677445795E-4</v>
      </c>
      <c r="Q68">
        <f t="shared" si="13"/>
        <v>2.7692528810506771E-3</v>
      </c>
      <c r="R68">
        <f>VLOOKUP(S68,mortality!$A$4:$G$76,prot_model!T68+2,FALSE)</f>
        <v>1.3846264405253386E-3</v>
      </c>
      <c r="S68">
        <f t="shared" si="27"/>
        <v>53</v>
      </c>
      <c r="T68">
        <f t="shared" si="28"/>
        <v>4</v>
      </c>
      <c r="V68">
        <f>discount_curve!K57</f>
        <v>0.96470976097428318</v>
      </c>
    </row>
    <row r="69" spans="1:22" x14ac:dyDescent="0.55000000000000004">
      <c r="A69">
        <f t="shared" si="18"/>
        <v>51</v>
      </c>
      <c r="B69">
        <f t="shared" si="19"/>
        <v>-15.161966799770077</v>
      </c>
      <c r="C69">
        <f t="shared" si="20"/>
        <v>5.2810435686989676E-2</v>
      </c>
      <c r="D69">
        <f t="shared" si="0"/>
        <v>94961.53348049421</v>
      </c>
      <c r="E69">
        <f t="shared" si="21"/>
        <v>14.643140095744974</v>
      </c>
      <c r="F69">
        <f t="shared" si="22"/>
        <v>0.57163713971209318</v>
      </c>
      <c r="G69">
        <v>0</v>
      </c>
      <c r="H69">
        <f t="shared" si="5"/>
        <v>8.3333333333333329E-2</v>
      </c>
      <c r="I69">
        <f t="shared" si="6"/>
        <v>100000</v>
      </c>
      <c r="J69">
        <f t="shared" si="7"/>
        <v>100000</v>
      </c>
      <c r="K69">
        <f t="shared" si="23"/>
        <v>1.08243216</v>
      </c>
      <c r="L69">
        <f t="shared" si="24"/>
        <v>0.63372522824387612</v>
      </c>
      <c r="M69">
        <f t="shared" si="25"/>
        <v>4</v>
      </c>
      <c r="N69">
        <f t="shared" si="10"/>
        <v>1.4643140095744973E-4</v>
      </c>
      <c r="O69">
        <f t="shared" si="26"/>
        <v>5.5397793974843474E-3</v>
      </c>
      <c r="P69">
        <f t="shared" si="12"/>
        <v>2.3106449677445795E-4</v>
      </c>
      <c r="Q69">
        <f t="shared" si="13"/>
        <v>2.7692528810506771E-3</v>
      </c>
      <c r="R69">
        <f>VLOOKUP(S69,mortality!$A$4:$G$76,prot_model!T69+2,FALSE)</f>
        <v>1.3846264405253386E-3</v>
      </c>
      <c r="S69">
        <f t="shared" si="27"/>
        <v>53</v>
      </c>
      <c r="T69">
        <f t="shared" si="28"/>
        <v>4</v>
      </c>
      <c r="V69">
        <f>discount_curve!K58</f>
        <v>0.96401680833998993</v>
      </c>
    </row>
    <row r="70" spans="1:22" x14ac:dyDescent="0.55000000000000004">
      <c r="A70">
        <f t="shared" si="18"/>
        <v>52</v>
      </c>
      <c r="B70">
        <f t="shared" si="19"/>
        <v>-15.025923392469757</v>
      </c>
      <c r="C70">
        <f t="shared" si="20"/>
        <v>5.2336584787119514E-2</v>
      </c>
      <c r="D70">
        <f t="shared" si="0"/>
        <v>94847.535166003974</v>
      </c>
      <c r="E70">
        <f t="shared" si="21"/>
        <v>14.511751952075427</v>
      </c>
      <c r="F70">
        <f t="shared" si="22"/>
        <v>0.56650802518144927</v>
      </c>
      <c r="G70">
        <v>0</v>
      </c>
      <c r="H70">
        <f t="shared" si="5"/>
        <v>8.3333333333333329E-2</v>
      </c>
      <c r="I70">
        <f t="shared" si="6"/>
        <v>100000</v>
      </c>
      <c r="J70">
        <f t="shared" si="7"/>
        <v>100000</v>
      </c>
      <c r="K70">
        <f t="shared" si="23"/>
        <v>1.08243216</v>
      </c>
      <c r="L70">
        <f t="shared" si="24"/>
        <v>0.62803901744543422</v>
      </c>
      <c r="M70">
        <f t="shared" si="25"/>
        <v>4</v>
      </c>
      <c r="N70">
        <f t="shared" si="10"/>
        <v>1.4511751952075427E-4</v>
      </c>
      <c r="O70">
        <f t="shared" si="26"/>
        <v>5.490072754877973E-3</v>
      </c>
      <c r="P70">
        <f t="shared" si="12"/>
        <v>2.3106449677445795E-4</v>
      </c>
      <c r="Q70">
        <f t="shared" si="13"/>
        <v>2.7692528810506771E-3</v>
      </c>
      <c r="R70">
        <f>VLOOKUP(S70,mortality!$A$4:$G$76,prot_model!T70+2,FALSE)</f>
        <v>1.3846264405253386E-3</v>
      </c>
      <c r="S70">
        <f t="shared" si="27"/>
        <v>53</v>
      </c>
      <c r="T70">
        <f t="shared" si="28"/>
        <v>4</v>
      </c>
      <c r="V70">
        <f>discount_curve!K59</f>
        <v>0.96332435345473288</v>
      </c>
    </row>
    <row r="71" spans="1:22" x14ac:dyDescent="0.55000000000000004">
      <c r="A71">
        <f t="shared" si="18"/>
        <v>53</v>
      </c>
      <c r="B71">
        <f t="shared" si="19"/>
        <v>-14.891100658510458</v>
      </c>
      <c r="C71">
        <f t="shared" si="20"/>
        <v>5.186698559758629E-2</v>
      </c>
      <c r="D71">
        <f t="shared" si="0"/>
        <v>94732.892288469695</v>
      </c>
      <c r="E71">
        <f t="shared" si="21"/>
        <v>14.381542711577202</v>
      </c>
      <c r="F71">
        <f t="shared" si="22"/>
        <v>0.56142493253084214</v>
      </c>
      <c r="G71">
        <v>0</v>
      </c>
      <c r="H71">
        <f t="shared" si="5"/>
        <v>8.3333333333333329E-2</v>
      </c>
      <c r="I71">
        <f t="shared" si="6"/>
        <v>100000</v>
      </c>
      <c r="J71">
        <f t="shared" si="7"/>
        <v>100000</v>
      </c>
      <c r="K71">
        <f t="shared" si="23"/>
        <v>1.08243216</v>
      </c>
      <c r="L71">
        <f t="shared" si="24"/>
        <v>0.62240382717103548</v>
      </c>
      <c r="M71">
        <f t="shared" si="25"/>
        <v>4</v>
      </c>
      <c r="N71">
        <f t="shared" si="10"/>
        <v>1.4381542711577202E-4</v>
      </c>
      <c r="O71">
        <f t="shared" si="26"/>
        <v>5.4408121138434891E-3</v>
      </c>
      <c r="P71">
        <f t="shared" si="12"/>
        <v>2.3106449677445795E-4</v>
      </c>
      <c r="Q71">
        <f t="shared" si="13"/>
        <v>2.7692528810506771E-3</v>
      </c>
      <c r="R71">
        <f>VLOOKUP(S71,mortality!$A$4:$G$76,prot_model!T71+2,FALSE)</f>
        <v>1.3846264405253386E-3</v>
      </c>
      <c r="S71">
        <f t="shared" si="27"/>
        <v>53</v>
      </c>
      <c r="T71">
        <f t="shared" si="28"/>
        <v>4</v>
      </c>
      <c r="V71">
        <f>discount_curve!K60</f>
        <v>0.96263239596097738</v>
      </c>
    </row>
    <row r="72" spans="1:22" x14ac:dyDescent="0.55000000000000004">
      <c r="A72">
        <f t="shared" si="18"/>
        <v>54</v>
      </c>
      <c r="B72">
        <f t="shared" si="19"/>
        <v>-14.757487645186453</v>
      </c>
      <c r="C72">
        <f t="shared" si="20"/>
        <v>5.1401599969173019E-2</v>
      </c>
      <c r="D72">
        <f t="shared" si="0"/>
        <v>94617.601203438215</v>
      </c>
      <c r="E72">
        <f t="shared" si="21"/>
        <v>14.252501796334748</v>
      </c>
      <c r="F72">
        <f t="shared" si="22"/>
        <v>0.55638744882087898</v>
      </c>
      <c r="G72">
        <v>0</v>
      </c>
      <c r="H72">
        <f t="shared" si="5"/>
        <v>8.3333333333333329E-2</v>
      </c>
      <c r="I72">
        <f t="shared" si="6"/>
        <v>100000</v>
      </c>
      <c r="J72">
        <f t="shared" si="7"/>
        <v>100000</v>
      </c>
      <c r="K72">
        <f t="shared" si="23"/>
        <v>1.08243216</v>
      </c>
      <c r="L72">
        <f t="shared" si="24"/>
        <v>0.61681919963007625</v>
      </c>
      <c r="M72">
        <f t="shared" si="25"/>
        <v>4</v>
      </c>
      <c r="N72">
        <f t="shared" si="10"/>
        <v>1.4252501796334748E-4</v>
      </c>
      <c r="O72">
        <f t="shared" si="26"/>
        <v>5.3919934725535383E-3</v>
      </c>
      <c r="P72">
        <f t="shared" si="12"/>
        <v>2.3106449677445795E-4</v>
      </c>
      <c r="Q72">
        <f t="shared" si="13"/>
        <v>2.7692528810506771E-3</v>
      </c>
      <c r="R72">
        <f>VLOOKUP(S72,mortality!$A$4:$G$76,prot_model!T72+2,FALSE)</f>
        <v>1.3846264405253386E-3</v>
      </c>
      <c r="S72">
        <f t="shared" si="27"/>
        <v>53</v>
      </c>
      <c r="T72">
        <f t="shared" si="28"/>
        <v>4</v>
      </c>
      <c r="V72">
        <f>discount_curve!K61</f>
        <v>0.96194093550144666</v>
      </c>
    </row>
    <row r="73" spans="1:22" x14ac:dyDescent="0.55000000000000004">
      <c r="A73">
        <f t="shared" si="18"/>
        <v>55</v>
      </c>
      <c r="B73">
        <f t="shared" si="19"/>
        <v>-14.625073498067101</v>
      </c>
      <c r="C73">
        <f t="shared" si="20"/>
        <v>5.0940390094963275E-2</v>
      </c>
      <c r="D73">
        <f t="shared" si="0"/>
        <v>94501.658245850078</v>
      </c>
      <c r="E73">
        <f t="shared" si="21"/>
        <v>14.124618723344726</v>
      </c>
      <c r="F73">
        <f t="shared" si="22"/>
        <v>0.55139516481733708</v>
      </c>
      <c r="G73">
        <v>0</v>
      </c>
      <c r="H73">
        <f t="shared" si="5"/>
        <v>8.3333333333333329E-2</v>
      </c>
      <c r="I73">
        <f t="shared" si="6"/>
        <v>100000</v>
      </c>
      <c r="J73">
        <f t="shared" si="7"/>
        <v>100000</v>
      </c>
      <c r="K73">
        <f t="shared" si="23"/>
        <v>1.08243216</v>
      </c>
      <c r="L73">
        <f t="shared" si="24"/>
        <v>0.61128468113955936</v>
      </c>
      <c r="M73">
        <f t="shared" si="25"/>
        <v>4</v>
      </c>
      <c r="N73">
        <f t="shared" si="10"/>
        <v>1.4124618723344726E-4</v>
      </c>
      <c r="O73">
        <f t="shared" si="26"/>
        <v>5.3436128650878644E-3</v>
      </c>
      <c r="P73">
        <f t="shared" si="12"/>
        <v>2.3106449677445795E-4</v>
      </c>
      <c r="Q73">
        <f t="shared" si="13"/>
        <v>2.7692528810506771E-3</v>
      </c>
      <c r="R73">
        <f>VLOOKUP(S73,mortality!$A$4:$G$76,prot_model!T73+2,FALSE)</f>
        <v>1.3846264405253386E-3</v>
      </c>
      <c r="S73">
        <f t="shared" si="27"/>
        <v>53</v>
      </c>
      <c r="T73">
        <f t="shared" si="28"/>
        <v>4</v>
      </c>
      <c r="V73">
        <f>discount_curve!K62</f>
        <v>0.96124997171912019</v>
      </c>
    </row>
    <row r="74" spans="1:22" x14ac:dyDescent="0.55000000000000004">
      <c r="A74">
        <f t="shared" si="18"/>
        <v>56</v>
      </c>
      <c r="B74">
        <f t="shared" si="19"/>
        <v>-14.493847460115033</v>
      </c>
      <c r="C74">
        <f t="shared" si="20"/>
        <v>5.0483318507269836E-2</v>
      </c>
      <c r="D74">
        <f t="shared" si="0"/>
        <v>94385.059729923101</v>
      </c>
      <c r="E74">
        <f t="shared" si="21"/>
        <v>13.997883103664382</v>
      </c>
      <c r="F74">
        <f t="shared" si="22"/>
        <v>0.54644767495792068</v>
      </c>
      <c r="G74">
        <v>0</v>
      </c>
      <c r="H74">
        <f t="shared" si="5"/>
        <v>8.3333333333333329E-2</v>
      </c>
      <c r="I74">
        <f t="shared" si="6"/>
        <v>100000</v>
      </c>
      <c r="J74">
        <f t="shared" si="7"/>
        <v>100000</v>
      </c>
      <c r="K74">
        <f t="shared" si="23"/>
        <v>1.08243216</v>
      </c>
      <c r="L74">
        <f t="shared" si="24"/>
        <v>0.60579982208723804</v>
      </c>
      <c r="M74">
        <f t="shared" si="25"/>
        <v>4</v>
      </c>
      <c r="N74">
        <f t="shared" si="10"/>
        <v>1.3997883103664382E-4</v>
      </c>
      <c r="O74">
        <f t="shared" si="26"/>
        <v>5.2956663611111246E-3</v>
      </c>
      <c r="P74">
        <f t="shared" si="12"/>
        <v>2.3106449677445795E-4</v>
      </c>
      <c r="Q74">
        <f t="shared" si="13"/>
        <v>2.7692528810506771E-3</v>
      </c>
      <c r="R74">
        <f>VLOOKUP(S74,mortality!$A$4:$G$76,prot_model!T74+2,FALSE)</f>
        <v>1.3846264405253386E-3</v>
      </c>
      <c r="S74">
        <f t="shared" si="27"/>
        <v>53</v>
      </c>
      <c r="T74">
        <f t="shared" si="28"/>
        <v>4</v>
      </c>
      <c r="V74">
        <f>discount_curve!K63</f>
        <v>0.9605595042572338</v>
      </c>
    </row>
    <row r="75" spans="1:22" x14ac:dyDescent="0.55000000000000004">
      <c r="A75">
        <f t="shared" si="18"/>
        <v>57</v>
      </c>
      <c r="B75">
        <f t="shared" si="19"/>
        <v>-14.363798870812289</v>
      </c>
      <c r="C75">
        <f t="shared" si="20"/>
        <v>5.003034807459085E-2</v>
      </c>
      <c r="D75">
        <f t="shared" si="0"/>
        <v>94267.801949035114</v>
      </c>
      <c r="E75">
        <f t="shared" si="21"/>
        <v>13.872284641567568</v>
      </c>
      <c r="F75">
        <f t="shared" si="22"/>
        <v>0.54154457731931227</v>
      </c>
      <c r="G75">
        <v>0</v>
      </c>
      <c r="H75">
        <f t="shared" si="5"/>
        <v>8.3333333333333329E-2</v>
      </c>
      <c r="I75">
        <f t="shared" si="6"/>
        <v>100000</v>
      </c>
      <c r="J75">
        <f t="shared" si="7"/>
        <v>100000</v>
      </c>
      <c r="K75">
        <f t="shared" si="23"/>
        <v>1.08243216</v>
      </c>
      <c r="L75">
        <f t="shared" si="24"/>
        <v>0.60036417689509025</v>
      </c>
      <c r="M75">
        <f t="shared" si="25"/>
        <v>4</v>
      </c>
      <c r="N75">
        <f t="shared" si="10"/>
        <v>1.3872284641567567E-4</v>
      </c>
      <c r="O75">
        <f t="shared" si="26"/>
        <v>5.2481500655536008E-3</v>
      </c>
      <c r="P75">
        <f t="shared" si="12"/>
        <v>2.3106449677445795E-4</v>
      </c>
      <c r="Q75">
        <f t="shared" si="13"/>
        <v>2.7692528810506771E-3</v>
      </c>
      <c r="R75">
        <f>VLOOKUP(S75,mortality!$A$4:$G$76,prot_model!T75+2,FALSE)</f>
        <v>1.3846264405253386E-3</v>
      </c>
      <c r="S75">
        <f t="shared" si="27"/>
        <v>53</v>
      </c>
      <c r="T75">
        <f t="shared" si="28"/>
        <v>4</v>
      </c>
      <c r="V75">
        <f>discount_curve!K64</f>
        <v>0.95986953275927989</v>
      </c>
    </row>
    <row r="76" spans="1:22" x14ac:dyDescent="0.55000000000000004">
      <c r="A76">
        <f t="shared" si="18"/>
        <v>58</v>
      </c>
      <c r="B76">
        <f t="shared" si="19"/>
        <v>-14.234917165294283</v>
      </c>
      <c r="C76">
        <f t="shared" si="20"/>
        <v>4.9581441998593413E-2</v>
      </c>
      <c r="D76">
        <f t="shared" si="0"/>
        <v>94149.881175606191</v>
      </c>
      <c r="E76">
        <f t="shared" si="21"/>
        <v>13.747813133708355</v>
      </c>
      <c r="F76">
        <f t="shared" si="22"/>
        <v>0.5366854735845219</v>
      </c>
      <c r="G76">
        <v>0</v>
      </c>
      <c r="H76">
        <f t="shared" si="5"/>
        <v>8.3333333333333329E-2</v>
      </c>
      <c r="I76">
        <f t="shared" si="6"/>
        <v>100000</v>
      </c>
      <c r="J76">
        <f t="shared" si="7"/>
        <v>100000</v>
      </c>
      <c r="K76">
        <f t="shared" si="23"/>
        <v>1.08243216</v>
      </c>
      <c r="L76">
        <f t="shared" si="24"/>
        <v>0.59497730398312099</v>
      </c>
      <c r="M76">
        <f t="shared" si="25"/>
        <v>4</v>
      </c>
      <c r="N76">
        <f t="shared" si="10"/>
        <v>1.3747813133708356E-4</v>
      </c>
      <c r="O76">
        <f t="shared" si="26"/>
        <v>5.201060118294772E-3</v>
      </c>
      <c r="P76">
        <f t="shared" si="12"/>
        <v>2.3106449677445795E-4</v>
      </c>
      <c r="Q76">
        <f t="shared" si="13"/>
        <v>2.7692528810506771E-3</v>
      </c>
      <c r="R76">
        <f>VLOOKUP(S76,mortality!$A$4:$G$76,prot_model!T76+2,FALSE)</f>
        <v>1.3846264405253386E-3</v>
      </c>
      <c r="S76">
        <f t="shared" si="27"/>
        <v>53</v>
      </c>
      <c r="T76">
        <f t="shared" si="28"/>
        <v>4</v>
      </c>
      <c r="V76">
        <f>discount_curve!K65</f>
        <v>0.95918005686900654</v>
      </c>
    </row>
    <row r="77" spans="1:22" x14ac:dyDescent="0.55000000000000004">
      <c r="A77">
        <f t="shared" si="18"/>
        <v>59</v>
      </c>
      <c r="B77">
        <f t="shared" si="19"/>
        <v>-14.107191873491519</v>
      </c>
      <c r="C77">
        <f t="shared" si="20"/>
        <v>4.9136563811124086E-2</v>
      </c>
      <c r="D77">
        <f t="shared" si="0"/>
        <v>94031.293660980096</v>
      </c>
      <c r="E77">
        <f t="shared" si="21"/>
        <v>13.624458468292115</v>
      </c>
      <c r="F77">
        <f t="shared" si="22"/>
        <v>0.53186996901052874</v>
      </c>
      <c r="G77">
        <v>0</v>
      </c>
      <c r="H77">
        <f t="shared" si="5"/>
        <v>8.3333333333333329E-2</v>
      </c>
      <c r="I77">
        <f t="shared" si="6"/>
        <v>100000</v>
      </c>
      <c r="J77">
        <f t="shared" si="7"/>
        <v>100000</v>
      </c>
      <c r="K77">
        <f t="shared" si="23"/>
        <v>1.08243216</v>
      </c>
      <c r="L77">
        <f t="shared" si="24"/>
        <v>0.58963876573348906</v>
      </c>
      <c r="M77">
        <f t="shared" si="25"/>
        <v>4</v>
      </c>
      <c r="N77">
        <f t="shared" si="10"/>
        <v>1.3624458468292116E-4</v>
      </c>
      <c r="O77">
        <f t="shared" si="26"/>
        <v>5.1543926938497214E-3</v>
      </c>
      <c r="P77">
        <f t="shared" si="12"/>
        <v>2.3106449677445795E-4</v>
      </c>
      <c r="Q77">
        <f t="shared" si="13"/>
        <v>2.7692528810506771E-3</v>
      </c>
      <c r="R77">
        <f>VLOOKUP(S77,mortality!$A$4:$G$76,prot_model!T77+2,FALSE)</f>
        <v>1.3846264405253386E-3</v>
      </c>
      <c r="S77">
        <f t="shared" si="27"/>
        <v>53</v>
      </c>
      <c r="T77">
        <f t="shared" si="28"/>
        <v>4</v>
      </c>
      <c r="V77">
        <f>discount_curve!K66</f>
        <v>0.95849107623041763</v>
      </c>
    </row>
    <row r="78" spans="1:22" x14ac:dyDescent="0.55000000000000004">
      <c r="A78">
        <f t="shared" si="18"/>
        <v>60</v>
      </c>
      <c r="B78">
        <f t="shared" si="19"/>
        <v>-16.345869706930738</v>
      </c>
      <c r="C78">
        <f t="shared" si="20"/>
        <v>4.869567737124636E-2</v>
      </c>
      <c r="D78">
        <f t="shared" si="0"/>
        <v>93912.035635305176</v>
      </c>
      <c r="E78">
        <f t="shared" si="21"/>
        <v>15.856925758457848</v>
      </c>
      <c r="F78">
        <f t="shared" si="22"/>
        <v>0.53763962584413749</v>
      </c>
      <c r="G78">
        <v>0</v>
      </c>
      <c r="H78">
        <f t="shared" si="5"/>
        <v>8.3333333333333329E-2</v>
      </c>
      <c r="I78">
        <f t="shared" si="6"/>
        <v>100000</v>
      </c>
      <c r="J78">
        <f t="shared" si="7"/>
        <v>100000</v>
      </c>
      <c r="K78">
        <f t="shared" si="23"/>
        <v>1.1040808032</v>
      </c>
      <c r="L78">
        <f t="shared" si="24"/>
        <v>0.58434812845495632</v>
      </c>
      <c r="M78">
        <f t="shared" si="25"/>
        <v>5</v>
      </c>
      <c r="N78">
        <f t="shared" si="10"/>
        <v>1.5856925758457848E-4</v>
      </c>
      <c r="O78">
        <f t="shared" si="26"/>
        <v>5.1081440010583732E-3</v>
      </c>
      <c r="P78">
        <f t="shared" si="12"/>
        <v>2.7136094027346847E-4</v>
      </c>
      <c r="Q78">
        <f t="shared" si="13"/>
        <v>3.2514756505155232E-3</v>
      </c>
      <c r="R78">
        <f>VLOOKUP(S78,mortality!$A$4:$G$76,prot_model!T78+2,FALSE)</f>
        <v>1.6257378252577616E-3</v>
      </c>
      <c r="S78">
        <f t="shared" si="27"/>
        <v>54</v>
      </c>
      <c r="T78">
        <f t="shared" si="28"/>
        <v>5</v>
      </c>
      <c r="V78">
        <f>discount_curve!K67</f>
        <v>0.95443869112682778</v>
      </c>
    </row>
    <row r="79" spans="1:22" x14ac:dyDescent="0.55000000000000004">
      <c r="A79">
        <f t="shared" si="18"/>
        <v>61</v>
      </c>
      <c r="B79">
        <f t="shared" si="19"/>
        <v>-16.198544842663328</v>
      </c>
      <c r="C79">
        <f t="shared" si="20"/>
        <v>4.8256784599692772E-2</v>
      </c>
      <c r="D79">
        <f t="shared" si="0"/>
        <v>93792.10330741448</v>
      </c>
      <c r="E79">
        <f t="shared" si="21"/>
        <v>15.714007732256237</v>
      </c>
      <c r="F79">
        <f t="shared" si="22"/>
        <v>0.53279389500678187</v>
      </c>
      <c r="G79">
        <v>0</v>
      </c>
      <c r="H79">
        <f t="shared" si="5"/>
        <v>8.3333333333333329E-2</v>
      </c>
      <c r="I79">
        <f t="shared" si="6"/>
        <v>100000</v>
      </c>
      <c r="J79">
        <f t="shared" si="7"/>
        <v>100000</v>
      </c>
      <c r="K79">
        <f t="shared" si="23"/>
        <v>1.1040808032</v>
      </c>
      <c r="L79">
        <f t="shared" si="24"/>
        <v>0.57908141519631329</v>
      </c>
      <c r="M79">
        <f t="shared" si="25"/>
        <v>5</v>
      </c>
      <c r="N79">
        <f t="shared" si="10"/>
        <v>1.5714007732256236E-4</v>
      </c>
      <c r="O79">
        <f t="shared" si="26"/>
        <v>5.0621044427413726E-3</v>
      </c>
      <c r="P79">
        <f t="shared" si="12"/>
        <v>2.7136094027346847E-4</v>
      </c>
      <c r="Q79">
        <f t="shared" si="13"/>
        <v>3.2514756505155232E-3</v>
      </c>
      <c r="R79">
        <f>VLOOKUP(S79,mortality!$A$4:$G$76,prot_model!T79+2,FALSE)</f>
        <v>1.6257378252577616E-3</v>
      </c>
      <c r="S79">
        <f t="shared" si="27"/>
        <v>54</v>
      </c>
      <c r="T79">
        <f t="shared" si="28"/>
        <v>5</v>
      </c>
      <c r="V79">
        <f>discount_curve!K68</f>
        <v>0.95369719163868594</v>
      </c>
    </row>
    <row r="80" spans="1:22" x14ac:dyDescent="0.55000000000000004">
      <c r="A80">
        <f t="shared" si="18"/>
        <v>62</v>
      </c>
      <c r="B80">
        <f t="shared" si="19"/>
        <v>-16.052547813256986</v>
      </c>
      <c r="C80">
        <f t="shared" si="20"/>
        <v>4.7821847556354109E-2</v>
      </c>
      <c r="D80">
        <f t="shared" si="0"/>
        <v>93671.492864705244</v>
      </c>
      <c r="E80">
        <f t="shared" si="21"/>
        <v>15.572377822208066</v>
      </c>
      <c r="F80">
        <f t="shared" si="22"/>
        <v>0.52799183860527399</v>
      </c>
      <c r="G80">
        <v>0</v>
      </c>
      <c r="H80">
        <f t="shared" si="5"/>
        <v>8.3333333333333329E-2</v>
      </c>
      <c r="I80">
        <f t="shared" si="6"/>
        <v>100000</v>
      </c>
      <c r="J80">
        <f t="shared" si="7"/>
        <v>100000</v>
      </c>
      <c r="K80">
        <f t="shared" si="23"/>
        <v>1.1040808032</v>
      </c>
      <c r="L80">
        <f t="shared" si="24"/>
        <v>0.57386217067624934</v>
      </c>
      <c r="M80">
        <f t="shared" si="25"/>
        <v>5</v>
      </c>
      <c r="N80">
        <f t="shared" si="10"/>
        <v>1.5572377822208066E-4</v>
      </c>
      <c r="O80">
        <f t="shared" si="26"/>
        <v>5.0164798376695404E-3</v>
      </c>
      <c r="P80">
        <f t="shared" si="12"/>
        <v>2.7136094027346847E-4</v>
      </c>
      <c r="Q80">
        <f t="shared" si="13"/>
        <v>3.2514756505155232E-3</v>
      </c>
      <c r="R80">
        <f>VLOOKUP(S80,mortality!$A$4:$G$76,prot_model!T80+2,FALSE)</f>
        <v>1.6257378252577616E-3</v>
      </c>
      <c r="S80">
        <f t="shared" si="27"/>
        <v>54</v>
      </c>
      <c r="T80">
        <f t="shared" si="28"/>
        <v>5</v>
      </c>
      <c r="V80">
        <f>discount_curve!K69</f>
        <v>0.95295626821844248</v>
      </c>
    </row>
    <row r="81" spans="1:22" x14ac:dyDescent="0.55000000000000004">
      <c r="A81">
        <f t="shared" si="18"/>
        <v>63</v>
      </c>
      <c r="B81">
        <f t="shared" si="19"/>
        <v>-15.907866650973437</v>
      </c>
      <c r="C81">
        <f t="shared" si="20"/>
        <v>4.7390830588363145E-2</v>
      </c>
      <c r="D81">
        <f t="shared" si="0"/>
        <v>93550.20047301767</v>
      </c>
      <c r="E81">
        <f t="shared" si="21"/>
        <v>15.432024418558649</v>
      </c>
      <c r="F81">
        <f t="shared" si="22"/>
        <v>0.5232330630031512</v>
      </c>
      <c r="G81">
        <v>0</v>
      </c>
      <c r="H81">
        <f t="shared" si="5"/>
        <v>8.3333333333333329E-2</v>
      </c>
      <c r="I81">
        <f t="shared" si="6"/>
        <v>100000</v>
      </c>
      <c r="J81">
        <f t="shared" si="7"/>
        <v>100000</v>
      </c>
      <c r="K81">
        <f t="shared" si="23"/>
        <v>1.1040808032</v>
      </c>
      <c r="L81">
        <f t="shared" si="24"/>
        <v>0.56868996706035779</v>
      </c>
      <c r="M81">
        <f t="shared" si="25"/>
        <v>5</v>
      </c>
      <c r="N81">
        <f t="shared" si="10"/>
        <v>1.5432024418558649E-4</v>
      </c>
      <c r="O81">
        <f t="shared" si="26"/>
        <v>4.9712664458809409E-3</v>
      </c>
      <c r="P81">
        <f t="shared" si="12"/>
        <v>2.7136094027346847E-4</v>
      </c>
      <c r="Q81">
        <f t="shared" si="13"/>
        <v>3.2514756505155232E-3</v>
      </c>
      <c r="R81">
        <f>VLOOKUP(S81,mortality!$A$4:$G$76,prot_model!T81+2,FALSE)</f>
        <v>1.6257378252577616E-3</v>
      </c>
      <c r="S81">
        <f t="shared" si="27"/>
        <v>54</v>
      </c>
      <c r="T81">
        <f t="shared" si="28"/>
        <v>5</v>
      </c>
      <c r="V81">
        <f>discount_curve!K70</f>
        <v>0.95221592041855285</v>
      </c>
    </row>
    <row r="82" spans="1:22" x14ac:dyDescent="0.55000000000000004">
      <c r="A82">
        <f t="shared" si="18"/>
        <v>64</v>
      </c>
      <c r="B82">
        <f t="shared" si="19"/>
        <v>-15.76448949593928</v>
      </c>
      <c r="C82">
        <f t="shared" si="20"/>
        <v>4.6963698364190933E-2</v>
      </c>
      <c r="D82">
        <f t="shared" ref="D82:D145" si="29">MAX($C$7*((1+$F$11)^$F$13-(1+$F$11)^A82)/((1+$F$11)^$F$13-1),0)</f>
        <v>93428.222276513116</v>
      </c>
      <c r="E82">
        <f t="shared" si="21"/>
        <v>15.292936016191687</v>
      </c>
      <c r="F82">
        <f t="shared" si="22"/>
        <v>0.51851717811178455</v>
      </c>
      <c r="G82">
        <v>0</v>
      </c>
      <c r="H82">
        <f t="shared" si="5"/>
        <v>8.3333333333333329E-2</v>
      </c>
      <c r="I82">
        <f t="shared" si="6"/>
        <v>100000</v>
      </c>
      <c r="J82">
        <f t="shared" si="7"/>
        <v>100000</v>
      </c>
      <c r="K82">
        <f t="shared" si="23"/>
        <v>1.1040808032</v>
      </c>
      <c r="L82">
        <f t="shared" si="24"/>
        <v>0.56356438037029122</v>
      </c>
      <c r="M82">
        <f t="shared" si="25"/>
        <v>5</v>
      </c>
      <c r="N82">
        <f t="shared" si="10"/>
        <v>1.5292936016191686E-4</v>
      </c>
      <c r="O82">
        <f t="shared" si="26"/>
        <v>4.9264605611218076E-3</v>
      </c>
      <c r="P82">
        <f t="shared" si="12"/>
        <v>2.7136094027346847E-4</v>
      </c>
      <c r="Q82">
        <f t="shared" si="13"/>
        <v>3.2514756505155232E-3</v>
      </c>
      <c r="R82">
        <f>VLOOKUP(S82,mortality!$A$4:$G$76,prot_model!T82+2,FALSE)</f>
        <v>1.6257378252577616E-3</v>
      </c>
      <c r="S82">
        <f t="shared" si="27"/>
        <v>54</v>
      </c>
      <c r="T82">
        <f t="shared" si="28"/>
        <v>5</v>
      </c>
      <c r="V82">
        <f>discount_curve!K71</f>
        <v>0.95147614779181944</v>
      </c>
    </row>
    <row r="83" spans="1:22" x14ac:dyDescent="0.55000000000000004">
      <c r="A83">
        <f t="shared" si="18"/>
        <v>65</v>
      </c>
      <c r="B83">
        <f t="shared" si="19"/>
        <v>-15.62240459517383</v>
      </c>
      <c r="C83">
        <f t="shared" si="20"/>
        <v>4.6540415870750626E-2</v>
      </c>
      <c r="D83">
        <f t="shared" si="29"/>
        <v>93305.554397551459</v>
      </c>
      <c r="E83">
        <f t="shared" si="21"/>
        <v>15.155101213686176</v>
      </c>
      <c r="F83">
        <f t="shared" si="22"/>
        <v>0.51384379735840391</v>
      </c>
      <c r="G83">
        <v>0</v>
      </c>
      <c r="H83">
        <f t="shared" ref="H83:H146" si="30">$C$6/12</f>
        <v>8.3333333333333329E-2</v>
      </c>
      <c r="I83">
        <f t="shared" ref="I83:I146" si="31">IF(A83=0,$C$7,IF($C$10="level",$C$7,IF($C$10="decreasing",D83,"KeyError")))</f>
        <v>100000</v>
      </c>
      <c r="J83">
        <f t="shared" ref="J83:J146" si="32">I83</f>
        <v>100000</v>
      </c>
      <c r="K83">
        <f t="shared" si="23"/>
        <v>1.1040808032</v>
      </c>
      <c r="L83">
        <f t="shared" si="24"/>
        <v>0.55848499044900757</v>
      </c>
      <c r="M83">
        <f t="shared" si="25"/>
        <v>5</v>
      </c>
      <c r="N83">
        <f t="shared" ref="N83:N146" si="33">IFERROR(L83*P83,0)</f>
        <v>1.5155101213686176E-4</v>
      </c>
      <c r="O83">
        <f t="shared" si="26"/>
        <v>4.8820585105427382E-3</v>
      </c>
      <c r="P83">
        <f t="shared" ref="P83:P146" si="34">1-(1-Q83)^(1/12)</f>
        <v>2.7136094027346847E-4</v>
      </c>
      <c r="Q83">
        <f t="shared" ref="Q83:Q146" si="35">MAX(0,MIN(1,R83*(1+$C$12)))</f>
        <v>3.2514756505155232E-3</v>
      </c>
      <c r="R83">
        <f>VLOOKUP(S83,mortality!$A$4:$G$76,prot_model!T83+2,FALSE)</f>
        <v>1.6257378252577616E-3</v>
      </c>
      <c r="S83">
        <f t="shared" si="27"/>
        <v>54</v>
      </c>
      <c r="T83">
        <f t="shared" si="28"/>
        <v>5</v>
      </c>
      <c r="V83">
        <f>discount_curve!K72</f>
        <v>0.95073694989139301</v>
      </c>
    </row>
    <row r="84" spans="1:22" x14ac:dyDescent="0.55000000000000004">
      <c r="A84">
        <f t="shared" si="18"/>
        <v>66</v>
      </c>
      <c r="B84">
        <f t="shared" si="19"/>
        <v>-15.481600301625676</v>
      </c>
      <c r="C84">
        <f t="shared" si="20"/>
        <v>4.6120948410527336E-2</v>
      </c>
      <c r="D84">
        <f t="shared" si="29"/>
        <v>93182.19293656775</v>
      </c>
      <c r="E84">
        <f t="shared" si="21"/>
        <v>15.018508712381795</v>
      </c>
      <c r="F84">
        <f t="shared" si="22"/>
        <v>0.50921253765440788</v>
      </c>
      <c r="G84">
        <v>0</v>
      </c>
      <c r="H84">
        <f t="shared" si="30"/>
        <v>8.3333333333333329E-2</v>
      </c>
      <c r="I84">
        <f t="shared" si="31"/>
        <v>100000</v>
      </c>
      <c r="J84">
        <f t="shared" si="32"/>
        <v>100000</v>
      </c>
      <c r="K84">
        <f t="shared" si="23"/>
        <v>1.1040808032</v>
      </c>
      <c r="L84">
        <f t="shared" si="24"/>
        <v>0.55345138092632806</v>
      </c>
      <c r="M84">
        <f t="shared" si="25"/>
        <v>5</v>
      </c>
      <c r="N84">
        <f t="shared" si="33"/>
        <v>1.5018508712381795E-4</v>
      </c>
      <c r="O84">
        <f t="shared" si="26"/>
        <v>4.8380566543976171E-3</v>
      </c>
      <c r="P84">
        <f t="shared" si="34"/>
        <v>2.7136094027346847E-4</v>
      </c>
      <c r="Q84">
        <f t="shared" si="35"/>
        <v>3.2514756505155232E-3</v>
      </c>
      <c r="R84">
        <f>VLOOKUP(S84,mortality!$A$4:$G$76,prot_model!T84+2,FALSE)</f>
        <v>1.6257378252577616E-3</v>
      </c>
      <c r="S84">
        <f t="shared" si="27"/>
        <v>54</v>
      </c>
      <c r="T84">
        <f t="shared" si="28"/>
        <v>5</v>
      </c>
      <c r="V84">
        <f>discount_curve!K73</f>
        <v>0.94999832627077108</v>
      </c>
    </row>
    <row r="85" spans="1:22" x14ac:dyDescent="0.55000000000000004">
      <c r="A85">
        <f t="shared" si="18"/>
        <v>67</v>
      </c>
      <c r="B85">
        <f t="shared" si="19"/>
        <v>-15.34206507321796</v>
      </c>
      <c r="C85">
        <f t="shared" si="20"/>
        <v>4.5705261598733879E-2</v>
      </c>
      <c r="D85">
        <f t="shared" si="29"/>
        <v>93058.133971948468</v>
      </c>
      <c r="E85">
        <f t="shared" si="21"/>
        <v>14.883147315452732</v>
      </c>
      <c r="F85">
        <f t="shared" si="22"/>
        <v>0.50462301936396226</v>
      </c>
      <c r="G85">
        <v>0</v>
      </c>
      <c r="H85">
        <f t="shared" si="30"/>
        <v>8.3333333333333329E-2</v>
      </c>
      <c r="I85">
        <f t="shared" si="31"/>
        <v>100000</v>
      </c>
      <c r="J85">
        <f t="shared" si="32"/>
        <v>100000</v>
      </c>
      <c r="K85">
        <f t="shared" si="23"/>
        <v>1.1040808032</v>
      </c>
      <c r="L85">
        <f t="shared" si="24"/>
        <v>0.5484631391848066</v>
      </c>
      <c r="M85">
        <f t="shared" si="25"/>
        <v>5</v>
      </c>
      <c r="N85">
        <f t="shared" si="33"/>
        <v>1.4883147315452732E-4</v>
      </c>
      <c r="O85">
        <f t="shared" si="26"/>
        <v>4.7944513857452577E-3</v>
      </c>
      <c r="P85">
        <f t="shared" si="34"/>
        <v>2.7136094027346847E-4</v>
      </c>
      <c r="Q85">
        <f t="shared" si="35"/>
        <v>3.2514756505155232E-3</v>
      </c>
      <c r="R85">
        <f>VLOOKUP(S85,mortality!$A$4:$G$76,prot_model!T85+2,FALSE)</f>
        <v>1.6257378252577616E-3</v>
      </c>
      <c r="S85">
        <f t="shared" si="27"/>
        <v>54</v>
      </c>
      <c r="T85">
        <f t="shared" si="28"/>
        <v>5</v>
      </c>
      <c r="V85">
        <f>discount_curve!K74</f>
        <v>0.94926027648379774</v>
      </c>
    </row>
    <row r="86" spans="1:22" x14ac:dyDescent="0.55000000000000004">
      <c r="A86">
        <f t="shared" si="18"/>
        <v>68</v>
      </c>
      <c r="B86">
        <f t="shared" si="19"/>
        <v>-15.203787471902245</v>
      </c>
      <c r="C86">
        <f t="shared" si="20"/>
        <v>4.5293321360492231E-2</v>
      </c>
      <c r="D86">
        <f t="shared" si="29"/>
        <v>92933.373559906599</v>
      </c>
      <c r="E86">
        <f t="shared" si="21"/>
        <v>14.749005926989858</v>
      </c>
      <c r="F86">
        <f t="shared" si="22"/>
        <v>0.50007486627287989</v>
      </c>
      <c r="G86">
        <v>0</v>
      </c>
      <c r="H86">
        <f t="shared" si="30"/>
        <v>8.3333333333333329E-2</v>
      </c>
      <c r="I86">
        <f t="shared" si="31"/>
        <v>100000</v>
      </c>
      <c r="J86">
        <f t="shared" si="32"/>
        <v>100000</v>
      </c>
      <c r="K86">
        <f t="shared" si="23"/>
        <v>1.1040808032</v>
      </c>
      <c r="L86">
        <f t="shared" si="24"/>
        <v>0.54351985632590682</v>
      </c>
      <c r="M86">
        <f t="shared" si="25"/>
        <v>5</v>
      </c>
      <c r="N86">
        <f t="shared" si="33"/>
        <v>1.4749005926989857E-4</v>
      </c>
      <c r="O86">
        <f t="shared" si="26"/>
        <v>4.751239130153735E-3</v>
      </c>
      <c r="P86">
        <f t="shared" si="34"/>
        <v>2.7136094027346847E-4</v>
      </c>
      <c r="Q86">
        <f t="shared" si="35"/>
        <v>3.2514756505155232E-3</v>
      </c>
      <c r="R86">
        <f>VLOOKUP(S86,mortality!$A$4:$G$76,prot_model!T86+2,FALSE)</f>
        <v>1.6257378252577616E-3</v>
      </c>
      <c r="S86">
        <f t="shared" si="27"/>
        <v>54</v>
      </c>
      <c r="T86">
        <f t="shared" si="28"/>
        <v>5</v>
      </c>
      <c r="V86">
        <f>discount_curve!K75</f>
        <v>0.94852280008466405</v>
      </c>
    </row>
    <row r="87" spans="1:22" x14ac:dyDescent="0.55000000000000004">
      <c r="A87">
        <f t="shared" si="18"/>
        <v>69</v>
      </c>
      <c r="B87">
        <f t="shared" si="19"/>
        <v>-15.066756162720889</v>
      </c>
      <c r="C87">
        <f t="shared" si="20"/>
        <v>4.4885093928040257E-2</v>
      </c>
      <c r="D87">
        <f t="shared" si="29"/>
        <v>92807.907734356457</v>
      </c>
      <c r="E87">
        <f t="shared" si="21"/>
        <v>14.616073551091148</v>
      </c>
      <c r="F87">
        <f t="shared" si="22"/>
        <v>0.49556770555778135</v>
      </c>
      <c r="G87">
        <v>0</v>
      </c>
      <c r="H87">
        <f t="shared" si="30"/>
        <v>8.3333333333333329E-2</v>
      </c>
      <c r="I87">
        <f t="shared" si="31"/>
        <v>100000</v>
      </c>
      <c r="J87">
        <f t="shared" si="32"/>
        <v>100000</v>
      </c>
      <c r="K87">
        <f t="shared" si="23"/>
        <v>1.1040808032</v>
      </c>
      <c r="L87">
        <f t="shared" si="24"/>
        <v>0.53862112713648314</v>
      </c>
      <c r="M87">
        <f t="shared" si="25"/>
        <v>5</v>
      </c>
      <c r="N87">
        <f t="shared" si="33"/>
        <v>1.4616073551091148E-4</v>
      </c>
      <c r="O87">
        <f t="shared" si="26"/>
        <v>4.7084163454073763E-3</v>
      </c>
      <c r="P87">
        <f t="shared" si="34"/>
        <v>2.7136094027346847E-4</v>
      </c>
      <c r="Q87">
        <f t="shared" si="35"/>
        <v>3.2514756505155232E-3</v>
      </c>
      <c r="R87">
        <f>VLOOKUP(S87,mortality!$A$4:$G$76,prot_model!T87+2,FALSE)</f>
        <v>1.6257378252577616E-3</v>
      </c>
      <c r="S87">
        <f t="shared" si="27"/>
        <v>54</v>
      </c>
      <c r="T87">
        <f t="shared" si="28"/>
        <v>5</v>
      </c>
      <c r="V87">
        <f>discount_curve!K76</f>
        <v>0.94778589662790758</v>
      </c>
    </row>
    <row r="88" spans="1:22" x14ac:dyDescent="0.55000000000000004">
      <c r="A88">
        <f t="shared" si="18"/>
        <v>70</v>
      </c>
      <c r="B88">
        <f t="shared" si="19"/>
        <v>-14.930959912877915</v>
      </c>
      <c r="C88">
        <f t="shared" si="20"/>
        <v>4.4480545837963736E-2</v>
      </c>
      <c r="D88">
        <f t="shared" si="29"/>
        <v>92681.732506787521</v>
      </c>
      <c r="E88">
        <f t="shared" si="21"/>
        <v>14.484339290960344</v>
      </c>
      <c r="F88">
        <f t="shared" si="22"/>
        <v>0.49110116775553414</v>
      </c>
      <c r="G88">
        <v>0</v>
      </c>
      <c r="H88">
        <f t="shared" si="30"/>
        <v>8.3333333333333329E-2</v>
      </c>
      <c r="I88">
        <f t="shared" si="31"/>
        <v>100000</v>
      </c>
      <c r="J88">
        <f t="shared" si="32"/>
        <v>100000</v>
      </c>
      <c r="K88">
        <f t="shared" si="23"/>
        <v>1.1040808032</v>
      </c>
      <c r="L88">
        <f t="shared" si="24"/>
        <v>0.53376655005556484</v>
      </c>
      <c r="M88">
        <f t="shared" si="25"/>
        <v>5</v>
      </c>
      <c r="N88">
        <f t="shared" si="33"/>
        <v>1.4484339290960345E-4</v>
      </c>
      <c r="O88">
        <f t="shared" si="26"/>
        <v>4.6659795212164014E-3</v>
      </c>
      <c r="P88">
        <f t="shared" si="34"/>
        <v>2.7136094027346847E-4</v>
      </c>
      <c r="Q88">
        <f t="shared" si="35"/>
        <v>3.2514756505155232E-3</v>
      </c>
      <c r="R88">
        <f>VLOOKUP(S88,mortality!$A$4:$G$76,prot_model!T88+2,FALSE)</f>
        <v>1.6257378252577616E-3</v>
      </c>
      <c r="S88">
        <f t="shared" si="27"/>
        <v>54</v>
      </c>
      <c r="T88">
        <f t="shared" si="28"/>
        <v>5</v>
      </c>
      <c r="V88">
        <f>discount_curve!K77</f>
        <v>0.9470495656684117</v>
      </c>
    </row>
    <row r="89" spans="1:22" x14ac:dyDescent="0.55000000000000004">
      <c r="A89">
        <f t="shared" si="18"/>
        <v>71</v>
      </c>
      <c r="B89">
        <f t="shared" si="19"/>
        <v>-14.79638759081822</v>
      </c>
      <c r="C89">
        <f t="shared" si="20"/>
        <v>4.4079643928453233E-2</v>
      </c>
      <c r="D89">
        <f t="shared" si="29"/>
        <v>92554.843866137584</v>
      </c>
      <c r="E89">
        <f t="shared" si="21"/>
        <v>14.353792348013707</v>
      </c>
      <c r="F89">
        <f t="shared" si="22"/>
        <v>0.48667488673296649</v>
      </c>
      <c r="G89">
        <v>0</v>
      </c>
      <c r="H89">
        <f t="shared" si="30"/>
        <v>8.3333333333333329E-2</v>
      </c>
      <c r="I89">
        <f t="shared" si="31"/>
        <v>100000</v>
      </c>
      <c r="J89">
        <f t="shared" si="32"/>
        <v>100000</v>
      </c>
      <c r="K89">
        <f t="shared" si="23"/>
        <v>1.1040808032</v>
      </c>
      <c r="L89">
        <f t="shared" si="24"/>
        <v>0.52895572714143879</v>
      </c>
      <c r="M89">
        <f t="shared" si="25"/>
        <v>5</v>
      </c>
      <c r="N89">
        <f t="shared" si="33"/>
        <v>1.4353792348013706E-4</v>
      </c>
      <c r="O89">
        <f t="shared" si="26"/>
        <v>4.623925178929171E-3</v>
      </c>
      <c r="P89">
        <f t="shared" si="34"/>
        <v>2.7136094027346847E-4</v>
      </c>
      <c r="Q89">
        <f t="shared" si="35"/>
        <v>3.2514756505155232E-3</v>
      </c>
      <c r="R89">
        <f>VLOOKUP(S89,mortality!$A$4:$G$76,prot_model!T89+2,FALSE)</f>
        <v>1.6257378252577616E-3</v>
      </c>
      <c r="S89">
        <f t="shared" si="27"/>
        <v>54</v>
      </c>
      <c r="T89">
        <f t="shared" si="28"/>
        <v>5</v>
      </c>
      <c r="V89">
        <f>discount_curve!K78</f>
        <v>0.94631380676140542</v>
      </c>
    </row>
    <row r="90" spans="1:22" x14ac:dyDescent="0.55000000000000004">
      <c r="A90">
        <f t="shared" si="18"/>
        <v>72</v>
      </c>
      <c r="B90">
        <f t="shared" si="19"/>
        <v>-15.655166221641478</v>
      </c>
      <c r="C90">
        <f t="shared" si="20"/>
        <v>4.3682355336585793E-2</v>
      </c>
      <c r="D90">
        <f t="shared" si="29"/>
        <v>92427.237778665411</v>
      </c>
      <c r="E90">
        <f t="shared" si="21"/>
        <v>15.206914307328072</v>
      </c>
      <c r="F90">
        <f t="shared" si="22"/>
        <v>0.4919342696499916</v>
      </c>
      <c r="G90">
        <v>0</v>
      </c>
      <c r="H90">
        <f t="shared" si="30"/>
        <v>8.3333333333333329E-2</v>
      </c>
      <c r="I90">
        <f t="shared" si="31"/>
        <v>100000</v>
      </c>
      <c r="J90">
        <f t="shared" si="32"/>
        <v>100000</v>
      </c>
      <c r="K90">
        <f t="shared" si="23"/>
        <v>1.1261624192640001</v>
      </c>
      <c r="L90">
        <f t="shared" si="24"/>
        <v>0.52418826403902952</v>
      </c>
      <c r="M90">
        <f t="shared" si="25"/>
        <v>6</v>
      </c>
      <c r="N90">
        <f t="shared" si="33"/>
        <v>1.5206914307328072E-4</v>
      </c>
      <c r="O90">
        <f t="shared" si="26"/>
        <v>4.5822498712470381E-3</v>
      </c>
      <c r="P90">
        <f t="shared" si="34"/>
        <v>2.9010405899121405E-4</v>
      </c>
      <c r="Q90">
        <f t="shared" si="35"/>
        <v>3.4756994916553641E-3</v>
      </c>
      <c r="R90">
        <f>VLOOKUP(S90,mortality!$A$4:$G$76,prot_model!T90+2,FALSE)</f>
        <v>1.737849745827682E-3</v>
      </c>
      <c r="S90">
        <f t="shared" si="27"/>
        <v>55</v>
      </c>
      <c r="T90">
        <f t="shared" si="28"/>
        <v>5</v>
      </c>
      <c r="V90">
        <f>discount_curve!K79</f>
        <v>0.94221314195926376</v>
      </c>
    </row>
    <row r="91" spans="1:22" x14ac:dyDescent="0.55000000000000004">
      <c r="A91">
        <f t="shared" si="18"/>
        <v>73</v>
      </c>
      <c r="B91">
        <f t="shared" si="19"/>
        <v>-15.513773221835697</v>
      </c>
      <c r="C91">
        <f t="shared" si="20"/>
        <v>4.3287828752059096E-2</v>
      </c>
      <c r="D91">
        <f t="shared" si="29"/>
        <v>92298.910187822374</v>
      </c>
      <c r="E91">
        <f t="shared" si="21"/>
        <v>15.069569791066709</v>
      </c>
      <c r="F91">
        <f t="shared" si="22"/>
        <v>0.48749125952104616</v>
      </c>
      <c r="G91">
        <v>0</v>
      </c>
      <c r="H91">
        <f t="shared" si="30"/>
        <v>8.3333333333333329E-2</v>
      </c>
      <c r="I91">
        <f t="shared" si="31"/>
        <v>100000</v>
      </c>
      <c r="J91">
        <f t="shared" si="32"/>
        <v>100000</v>
      </c>
      <c r="K91">
        <f t="shared" si="23"/>
        <v>1.1261624192640001</v>
      </c>
      <c r="L91">
        <f t="shared" si="24"/>
        <v>0.51945394502470921</v>
      </c>
      <c r="M91">
        <f t="shared" si="25"/>
        <v>6</v>
      </c>
      <c r="N91">
        <f t="shared" si="33"/>
        <v>1.5069569791066709E-4</v>
      </c>
      <c r="O91">
        <f t="shared" si="26"/>
        <v>4.5408642962884264E-3</v>
      </c>
      <c r="P91">
        <f t="shared" si="34"/>
        <v>2.9010405899121405E-4</v>
      </c>
      <c r="Q91">
        <f t="shared" si="35"/>
        <v>3.4756994916553641E-3</v>
      </c>
      <c r="R91">
        <f>VLOOKUP(S91,mortality!$A$4:$G$76,prot_model!T91+2,FALSE)</f>
        <v>1.737849745827682E-3</v>
      </c>
      <c r="S91">
        <f t="shared" si="27"/>
        <v>55</v>
      </c>
      <c r="T91">
        <f t="shared" si="28"/>
        <v>5</v>
      </c>
      <c r="V91">
        <f>discount_curve!K80</f>
        <v>0.94143451839236747</v>
      </c>
    </row>
    <row r="92" spans="1:22" x14ac:dyDescent="0.55000000000000004">
      <c r="A92">
        <f t="shared" si="18"/>
        <v>74</v>
      </c>
      <c r="B92">
        <f t="shared" si="19"/>
        <v>-15.373657243309093</v>
      </c>
      <c r="C92">
        <f t="shared" si="20"/>
        <v>4.2896865419209174E-2</v>
      </c>
      <c r="D92">
        <f t="shared" si="29"/>
        <v>92169.857014123481</v>
      </c>
      <c r="E92">
        <f t="shared" si="21"/>
        <v>14.933465731334914</v>
      </c>
      <c r="F92">
        <f t="shared" si="22"/>
        <v>0.48308837739338822</v>
      </c>
      <c r="G92">
        <v>0</v>
      </c>
      <c r="H92">
        <f t="shared" si="30"/>
        <v>8.3333333333333329E-2</v>
      </c>
      <c r="I92">
        <f t="shared" si="31"/>
        <v>100000</v>
      </c>
      <c r="J92">
        <f t="shared" si="32"/>
        <v>100000</v>
      </c>
      <c r="K92">
        <f t="shared" si="23"/>
        <v>1.1261624192640001</v>
      </c>
      <c r="L92">
        <f t="shared" si="24"/>
        <v>0.51476238503051008</v>
      </c>
      <c r="M92">
        <f t="shared" si="25"/>
        <v>6</v>
      </c>
      <c r="N92">
        <f t="shared" si="33"/>
        <v>1.4933465731334914E-4</v>
      </c>
      <c r="O92">
        <f t="shared" si="26"/>
        <v>4.4998525040485186E-3</v>
      </c>
      <c r="P92">
        <f t="shared" si="34"/>
        <v>2.9010405899121405E-4</v>
      </c>
      <c r="Q92">
        <f t="shared" si="35"/>
        <v>3.4756994916553641E-3</v>
      </c>
      <c r="R92">
        <f>VLOOKUP(S92,mortality!$A$4:$G$76,prot_model!T92+2,FALSE)</f>
        <v>1.737849745827682E-3</v>
      </c>
      <c r="S92">
        <f t="shared" si="27"/>
        <v>55</v>
      </c>
      <c r="T92">
        <f t="shared" si="28"/>
        <v>5</v>
      </c>
      <c r="V92">
        <f>discount_curve!K81</f>
        <v>0.9406565382623242</v>
      </c>
    </row>
    <row r="93" spans="1:22" x14ac:dyDescent="0.55000000000000004">
      <c r="A93">
        <f t="shared" si="18"/>
        <v>75</v>
      </c>
      <c r="B93">
        <f t="shared" si="19"/>
        <v>-15.234806752369405</v>
      </c>
      <c r="C93">
        <f t="shared" si="20"/>
        <v>4.2509433155762347E-2</v>
      </c>
      <c r="D93">
        <f t="shared" si="29"/>
        <v>92040.074155017777</v>
      </c>
      <c r="E93">
        <f t="shared" si="21"/>
        <v>14.798590924682822</v>
      </c>
      <c r="F93">
        <f t="shared" si="22"/>
        <v>0.47872526084234623</v>
      </c>
      <c r="G93">
        <v>0</v>
      </c>
      <c r="H93">
        <f t="shared" si="30"/>
        <v>8.3333333333333329E-2</v>
      </c>
      <c r="I93">
        <f t="shared" si="31"/>
        <v>100000</v>
      </c>
      <c r="J93">
        <f t="shared" si="32"/>
        <v>100000</v>
      </c>
      <c r="K93">
        <f t="shared" si="23"/>
        <v>1.1261624192640001</v>
      </c>
      <c r="L93">
        <f t="shared" si="24"/>
        <v>0.51011319786914822</v>
      </c>
      <c r="M93">
        <f t="shared" si="25"/>
        <v>6</v>
      </c>
      <c r="N93">
        <f t="shared" si="33"/>
        <v>1.4798590924682822E-4</v>
      </c>
      <c r="O93">
        <f t="shared" si="26"/>
        <v>4.4592111186283218E-3</v>
      </c>
      <c r="P93">
        <f t="shared" si="34"/>
        <v>2.9010405899121405E-4</v>
      </c>
      <c r="Q93">
        <f t="shared" si="35"/>
        <v>3.4756994916553641E-3</v>
      </c>
      <c r="R93">
        <f>VLOOKUP(S93,mortality!$A$4:$G$76,prot_model!T93+2,FALSE)</f>
        <v>1.737849745827682E-3</v>
      </c>
      <c r="S93">
        <f t="shared" si="27"/>
        <v>55</v>
      </c>
      <c r="T93">
        <f t="shared" si="28"/>
        <v>5</v>
      </c>
      <c r="V93">
        <f>discount_curve!K82</f>
        <v>0.93987920103741218</v>
      </c>
    </row>
    <row r="94" spans="1:22" x14ac:dyDescent="0.55000000000000004">
      <c r="A94">
        <f t="shared" si="18"/>
        <v>76</v>
      </c>
      <c r="B94">
        <f t="shared" si="19"/>
        <v>-15.097210319493394</v>
      </c>
      <c r="C94">
        <f t="shared" si="20"/>
        <v>4.2125500070106084E-2</v>
      </c>
      <c r="D94">
        <f t="shared" si="29"/>
        <v>91909.557484757926</v>
      </c>
      <c r="E94">
        <f t="shared" si="21"/>
        <v>14.664934268846936</v>
      </c>
      <c r="F94">
        <f t="shared" si="22"/>
        <v>0.47440155071656481</v>
      </c>
      <c r="G94">
        <v>0</v>
      </c>
      <c r="H94">
        <f t="shared" si="30"/>
        <v>8.3333333333333329E-2</v>
      </c>
      <c r="I94">
        <f t="shared" si="31"/>
        <v>100000</v>
      </c>
      <c r="J94">
        <f t="shared" si="32"/>
        <v>100000</v>
      </c>
      <c r="K94">
        <f t="shared" si="23"/>
        <v>1.1261624192640001</v>
      </c>
      <c r="L94">
        <f t="shared" si="24"/>
        <v>0.50550600084127306</v>
      </c>
      <c r="M94">
        <f t="shared" si="25"/>
        <v>6</v>
      </c>
      <c r="N94">
        <f t="shared" si="33"/>
        <v>1.4664934268846937E-4</v>
      </c>
      <c r="O94">
        <f t="shared" si="26"/>
        <v>4.4189367946190026E-3</v>
      </c>
      <c r="P94">
        <f t="shared" si="34"/>
        <v>2.9010405899121405E-4</v>
      </c>
      <c r="Q94">
        <f t="shared" si="35"/>
        <v>3.4756994916553641E-3</v>
      </c>
      <c r="R94">
        <f>VLOOKUP(S94,mortality!$A$4:$G$76,prot_model!T94+2,FALSE)</f>
        <v>1.737849745827682E-3</v>
      </c>
      <c r="S94">
        <f t="shared" si="27"/>
        <v>55</v>
      </c>
      <c r="T94">
        <f t="shared" si="28"/>
        <v>5</v>
      </c>
      <c r="V94">
        <f>discount_curve!K83</f>
        <v>0.93910250618634938</v>
      </c>
    </row>
    <row r="95" spans="1:22" x14ac:dyDescent="0.55000000000000004">
      <c r="A95">
        <f t="shared" si="18"/>
        <v>77</v>
      </c>
      <c r="B95">
        <f t="shared" si="19"/>
        <v>-14.960856618386025</v>
      </c>
      <c r="C95">
        <f t="shared" si="20"/>
        <v>4.1745034558663796E-2</v>
      </c>
      <c r="D95">
        <f t="shared" si="29"/>
        <v>91778.302854268928</v>
      </c>
      <c r="E95">
        <f t="shared" si="21"/>
        <v>14.532484761836248</v>
      </c>
      <c r="F95">
        <f t="shared" si="22"/>
        <v>0.47011689110844102</v>
      </c>
      <c r="G95">
        <v>0</v>
      </c>
      <c r="H95">
        <f t="shared" si="30"/>
        <v>8.3333333333333329E-2</v>
      </c>
      <c r="I95">
        <f t="shared" si="31"/>
        <v>100000</v>
      </c>
      <c r="J95">
        <f t="shared" si="32"/>
        <v>100000</v>
      </c>
      <c r="K95">
        <f t="shared" si="23"/>
        <v>1.1261624192640001</v>
      </c>
      <c r="L95">
        <f t="shared" si="24"/>
        <v>0.50094041470396555</v>
      </c>
      <c r="M95">
        <f t="shared" si="25"/>
        <v>6</v>
      </c>
      <c r="N95">
        <f t="shared" si="33"/>
        <v>1.4532484761836247E-4</v>
      </c>
      <c r="O95">
        <f t="shared" si="26"/>
        <v>4.3790262168265041E-3</v>
      </c>
      <c r="P95">
        <f t="shared" si="34"/>
        <v>2.9010405899121405E-4</v>
      </c>
      <c r="Q95">
        <f t="shared" si="35"/>
        <v>3.4756994916553641E-3</v>
      </c>
      <c r="R95">
        <f>VLOOKUP(S95,mortality!$A$4:$G$76,prot_model!T95+2,FALSE)</f>
        <v>1.737849745827682E-3</v>
      </c>
      <c r="S95">
        <f t="shared" si="27"/>
        <v>55</v>
      </c>
      <c r="T95">
        <f t="shared" si="28"/>
        <v>5</v>
      </c>
      <c r="V95">
        <f>discount_curve!K84</f>
        <v>0.93832645317829255</v>
      </c>
    </row>
    <row r="96" spans="1:22" x14ac:dyDescent="0.55000000000000004">
      <c r="A96">
        <f t="shared" si="18"/>
        <v>78</v>
      </c>
      <c r="B96">
        <f t="shared" si="19"/>
        <v>-14.825734425048115</v>
      </c>
      <c r="C96">
        <f t="shared" si="20"/>
        <v>4.136800530329339E-2</v>
      </c>
      <c r="D96">
        <f t="shared" si="29"/>
        <v>91646.306091016377</v>
      </c>
      <c r="E96">
        <f t="shared" si="21"/>
        <v>14.401231501026579</v>
      </c>
      <c r="F96">
        <f t="shared" si="22"/>
        <v>0.46587092932482871</v>
      </c>
      <c r="G96">
        <v>0</v>
      </c>
      <c r="H96">
        <f t="shared" si="30"/>
        <v>8.3333333333333329E-2</v>
      </c>
      <c r="I96">
        <f t="shared" si="31"/>
        <v>100000</v>
      </c>
      <c r="J96">
        <f t="shared" si="32"/>
        <v>100000</v>
      </c>
      <c r="K96">
        <f t="shared" si="23"/>
        <v>1.1261624192640001</v>
      </c>
      <c r="L96">
        <f t="shared" si="24"/>
        <v>0.49641606363952073</v>
      </c>
      <c r="M96">
        <f t="shared" si="25"/>
        <v>6</v>
      </c>
      <c r="N96">
        <f t="shared" si="33"/>
        <v>1.4401231501026579E-4</v>
      </c>
      <c r="O96">
        <f t="shared" si="26"/>
        <v>4.3394760999986596E-3</v>
      </c>
      <c r="P96">
        <f t="shared" si="34"/>
        <v>2.9010405899121405E-4</v>
      </c>
      <c r="Q96">
        <f t="shared" si="35"/>
        <v>3.4756994916553641E-3</v>
      </c>
      <c r="R96">
        <f>VLOOKUP(S96,mortality!$A$4:$G$76,prot_model!T96+2,FALSE)</f>
        <v>1.737849745827682E-3</v>
      </c>
      <c r="S96">
        <f t="shared" si="27"/>
        <v>55</v>
      </c>
      <c r="T96">
        <f t="shared" si="28"/>
        <v>5</v>
      </c>
      <c r="V96">
        <f>discount_curve!K85</f>
        <v>0.9375510414828373</v>
      </c>
    </row>
    <row r="97" spans="1:22" x14ac:dyDescent="0.55000000000000004">
      <c r="A97">
        <f t="shared" si="18"/>
        <v>79</v>
      </c>
      <c r="B97">
        <f t="shared" si="19"/>
        <v>-14.691832616852457</v>
      </c>
      <c r="C97">
        <f t="shared" si="20"/>
        <v>4.0994381268709315E-2</v>
      </c>
      <c r="D97">
        <f t="shared" si="29"/>
        <v>91513.562998873735</v>
      </c>
      <c r="E97">
        <f t="shared" si="21"/>
        <v>14.271163682263161</v>
      </c>
      <c r="F97">
        <f t="shared" si="22"/>
        <v>0.46166331585800485</v>
      </c>
      <c r="G97">
        <v>0</v>
      </c>
      <c r="H97">
        <f t="shared" si="30"/>
        <v>8.3333333333333329E-2</v>
      </c>
      <c r="I97">
        <f t="shared" si="31"/>
        <v>100000</v>
      </c>
      <c r="J97">
        <f t="shared" si="32"/>
        <v>100000</v>
      </c>
      <c r="K97">
        <f t="shared" si="23"/>
        <v>1.1261624192640001</v>
      </c>
      <c r="L97">
        <f t="shared" si="24"/>
        <v>0.49193257522451178</v>
      </c>
      <c r="M97">
        <f t="shared" si="25"/>
        <v>6</v>
      </c>
      <c r="N97">
        <f t="shared" si="33"/>
        <v>1.4271163682263161E-4</v>
      </c>
      <c r="O97">
        <f t="shared" si="26"/>
        <v>4.3002831885547614E-3</v>
      </c>
      <c r="P97">
        <f t="shared" si="34"/>
        <v>2.9010405899121405E-4</v>
      </c>
      <c r="Q97">
        <f t="shared" si="35"/>
        <v>3.4756994916553641E-3</v>
      </c>
      <c r="R97">
        <f>VLOOKUP(S97,mortality!$A$4:$G$76,prot_model!T97+2,FALSE)</f>
        <v>1.737849745827682E-3</v>
      </c>
      <c r="S97">
        <f t="shared" si="27"/>
        <v>55</v>
      </c>
      <c r="T97">
        <f t="shared" si="28"/>
        <v>5</v>
      </c>
      <c r="V97">
        <f>discount_curve!K86</f>
        <v>0.93677627057001744</v>
      </c>
    </row>
    <row r="98" spans="1:22" x14ac:dyDescent="0.55000000000000004">
      <c r="A98">
        <f t="shared" si="18"/>
        <v>80</v>
      </c>
      <c r="B98">
        <f t="shared" si="19"/>
        <v>-14.55914017162824</v>
      </c>
      <c r="C98">
        <f t="shared" si="20"/>
        <v>4.0624131699927866E-2</v>
      </c>
      <c r="D98">
        <f t="shared" si="29"/>
        <v>91380.069357988948</v>
      </c>
      <c r="E98">
        <f t="shared" si="21"/>
        <v>14.142270598971267</v>
      </c>
      <c r="F98">
        <f t="shared" si="22"/>
        <v>0.45749370435690123</v>
      </c>
      <c r="G98">
        <v>0</v>
      </c>
      <c r="H98">
        <f t="shared" si="30"/>
        <v>8.3333333333333329E-2</v>
      </c>
      <c r="I98">
        <f t="shared" si="31"/>
        <v>100000</v>
      </c>
      <c r="J98">
        <f t="shared" si="32"/>
        <v>100000</v>
      </c>
      <c r="K98">
        <f t="shared" si="23"/>
        <v>1.1261624192640001</v>
      </c>
      <c r="L98">
        <f t="shared" si="24"/>
        <v>0.48748958039913443</v>
      </c>
      <c r="M98">
        <f t="shared" si="25"/>
        <v>6</v>
      </c>
      <c r="N98">
        <f t="shared" si="33"/>
        <v>1.4142270598971267E-4</v>
      </c>
      <c r="O98">
        <f t="shared" si="26"/>
        <v>4.2614442563175814E-3</v>
      </c>
      <c r="P98">
        <f t="shared" si="34"/>
        <v>2.9010405899121405E-4</v>
      </c>
      <c r="Q98">
        <f t="shared" si="35"/>
        <v>3.4756994916553641E-3</v>
      </c>
      <c r="R98">
        <f>VLOOKUP(S98,mortality!$A$4:$G$76,prot_model!T98+2,FALSE)</f>
        <v>1.737849745827682E-3</v>
      </c>
      <c r="S98">
        <f t="shared" si="27"/>
        <v>55</v>
      </c>
      <c r="T98">
        <f t="shared" si="28"/>
        <v>5</v>
      </c>
      <c r="V98">
        <f>discount_curve!K87</f>
        <v>0.93600213991030434</v>
      </c>
    </row>
    <row r="99" spans="1:22" x14ac:dyDescent="0.55000000000000004">
      <c r="A99">
        <f t="shared" ref="A99:A130" si="36">A98+1</f>
        <v>81</v>
      </c>
      <c r="B99">
        <f t="shared" ref="B99:B130" si="37">C99-E99-F99</f>
        <v>-14.427646166753762</v>
      </c>
      <c r="C99">
        <f t="shared" ref="C99:C130" si="38">H99*L99</f>
        <v>4.025722611973559E-2</v>
      </c>
      <c r="D99">
        <f t="shared" si="29"/>
        <v>91245.820924650296</v>
      </c>
      <c r="E99">
        <f t="shared" ref="E99:E130" si="39">J99*N99</f>
        <v>14.014541641274903</v>
      </c>
      <c r="F99">
        <f t="shared" ref="F99:F130" si="40">L99*$F$6/12*K99</f>
        <v>0.45336175159859332</v>
      </c>
      <c r="G99">
        <v>0</v>
      </c>
      <c r="H99">
        <f t="shared" si="30"/>
        <v>8.3333333333333329E-2</v>
      </c>
      <c r="I99">
        <f t="shared" si="31"/>
        <v>100000</v>
      </c>
      <c r="J99">
        <f t="shared" si="32"/>
        <v>100000</v>
      </c>
      <c r="K99">
        <f t="shared" ref="K99:K130" si="41">(1+$F$5)^FLOOR(A99/12,1)</f>
        <v>1.1261624192640001</v>
      </c>
      <c r="L99">
        <f t="shared" ref="L99:L130" si="42">IF(A99=0,$C$11,IF(A99=$C$9*12+1,0,L98-N98-O98))</f>
        <v>0.48308671343682713</v>
      </c>
      <c r="M99">
        <f t="shared" ref="M99:M130" si="43">FLOOR(A99/12,1)</f>
        <v>6</v>
      </c>
      <c r="N99">
        <f t="shared" si="33"/>
        <v>1.4014541641274903E-4</v>
      </c>
      <c r="O99">
        <f t="shared" ref="O99:O130" si="44">L99*(1-(1-$F$7)^(1/12))</f>
        <v>4.2229561062478039E-3</v>
      </c>
      <c r="P99">
        <f t="shared" si="34"/>
        <v>2.9010405899121405E-4</v>
      </c>
      <c r="Q99">
        <f t="shared" si="35"/>
        <v>3.4756994916553641E-3</v>
      </c>
      <c r="R99">
        <f>VLOOKUP(S99,mortality!$A$4:$G$76,prot_model!T99+2,FALSE)</f>
        <v>1.737849745827682E-3</v>
      </c>
      <c r="S99">
        <f t="shared" ref="S99:S130" si="45">$C$8+M99</f>
        <v>55</v>
      </c>
      <c r="T99">
        <f t="shared" ref="T99:T130" si="46">MIN(M99,5)</f>
        <v>5</v>
      </c>
      <c r="V99">
        <f>discount_curve!K88</f>
        <v>0.93522864897460811</v>
      </c>
    </row>
    <row r="100" spans="1:22" x14ac:dyDescent="0.55000000000000004">
      <c r="A100">
        <f t="shared" si="36"/>
        <v>82</v>
      </c>
      <c r="B100">
        <f t="shared" si="37"/>
        <v>-14.297339778257312</v>
      </c>
      <c r="C100">
        <f t="shared" si="38"/>
        <v>3.9893634326180545E-2</v>
      </c>
      <c r="D100">
        <f t="shared" si="29"/>
        <v>91110.813431151502</v>
      </c>
      <c r="E100">
        <f t="shared" si="39"/>
        <v>13.887966295123444</v>
      </c>
      <c r="F100">
        <f t="shared" si="40"/>
        <v>0.44926711746004838</v>
      </c>
      <c r="G100">
        <v>0</v>
      </c>
      <c r="H100">
        <f t="shared" si="30"/>
        <v>8.3333333333333329E-2</v>
      </c>
      <c r="I100">
        <f t="shared" si="31"/>
        <v>100000</v>
      </c>
      <c r="J100">
        <f t="shared" si="32"/>
        <v>100000</v>
      </c>
      <c r="K100">
        <f t="shared" si="41"/>
        <v>1.1261624192640001</v>
      </c>
      <c r="L100">
        <f t="shared" si="42"/>
        <v>0.47872361191416657</v>
      </c>
      <c r="M100">
        <f t="shared" si="43"/>
        <v>6</v>
      </c>
      <c r="N100">
        <f t="shared" si="33"/>
        <v>1.3887966295123445E-4</v>
      </c>
      <c r="O100">
        <f t="shared" si="44"/>
        <v>4.1848155701808606E-3</v>
      </c>
      <c r="P100">
        <f t="shared" si="34"/>
        <v>2.9010405899121405E-4</v>
      </c>
      <c r="Q100">
        <f t="shared" si="35"/>
        <v>3.4756994916553641E-3</v>
      </c>
      <c r="R100">
        <f>VLOOKUP(S100,mortality!$A$4:$G$76,prot_model!T100+2,FALSE)</f>
        <v>1.737849745827682E-3</v>
      </c>
      <c r="S100">
        <f t="shared" si="45"/>
        <v>55</v>
      </c>
      <c r="T100">
        <f t="shared" si="46"/>
        <v>5</v>
      </c>
      <c r="V100">
        <f>discount_curve!K89</f>
        <v>0.93445579723427452</v>
      </c>
    </row>
    <row r="101" spans="1:22" x14ac:dyDescent="0.55000000000000004">
      <c r="A101">
        <f t="shared" si="36"/>
        <v>83</v>
      </c>
      <c r="B101">
        <f t="shared" si="37"/>
        <v>-14.168210279926226</v>
      </c>
      <c r="C101">
        <f t="shared" si="38"/>
        <v>3.9533326390086207E-2</v>
      </c>
      <c r="D101">
        <f t="shared" si="29"/>
        <v>90975.042585656091</v>
      </c>
      <c r="E101">
        <f t="shared" si="39"/>
        <v>13.762534141426185</v>
      </c>
      <c r="F101">
        <f t="shared" si="40"/>
        <v>0.44520946489012819</v>
      </c>
      <c r="G101">
        <v>0</v>
      </c>
      <c r="H101">
        <f t="shared" si="30"/>
        <v>8.3333333333333329E-2</v>
      </c>
      <c r="I101">
        <f t="shared" si="31"/>
        <v>100000</v>
      </c>
      <c r="J101">
        <f t="shared" si="32"/>
        <v>100000</v>
      </c>
      <c r="K101">
        <f t="shared" si="41"/>
        <v>1.1261624192640001</v>
      </c>
      <c r="L101">
        <f t="shared" si="42"/>
        <v>0.47439991668103448</v>
      </c>
      <c r="M101">
        <f t="shared" si="43"/>
        <v>6</v>
      </c>
      <c r="N101">
        <f t="shared" si="33"/>
        <v>1.3762534141426185E-4</v>
      </c>
      <c r="O101">
        <f t="shared" si="44"/>
        <v>4.1470195085661432E-3</v>
      </c>
      <c r="P101">
        <f t="shared" si="34"/>
        <v>2.9010405899121405E-4</v>
      </c>
      <c r="Q101">
        <f t="shared" si="35"/>
        <v>3.4756994916553641E-3</v>
      </c>
      <c r="R101">
        <f>VLOOKUP(S101,mortality!$A$4:$G$76,prot_model!T101+2,FALSE)</f>
        <v>1.737849745827682E-3</v>
      </c>
      <c r="S101">
        <f t="shared" si="45"/>
        <v>55</v>
      </c>
      <c r="T101">
        <f t="shared" si="46"/>
        <v>5</v>
      </c>
      <c r="V101">
        <f>discount_curve!K90</f>
        <v>0.93368358416108754</v>
      </c>
    </row>
    <row r="102" spans="1:22" x14ac:dyDescent="0.55000000000000004">
      <c r="A102">
        <f t="shared" si="36"/>
        <v>84</v>
      </c>
      <c r="B102">
        <f t="shared" si="37"/>
        <v>-15.012678876843481</v>
      </c>
      <c r="C102">
        <f t="shared" si="38"/>
        <v>3.9176272652587836E-2</v>
      </c>
      <c r="D102">
        <f t="shared" si="29"/>
        <v>90838.504072060881</v>
      </c>
      <c r="E102">
        <f t="shared" si="39"/>
        <v>14.601842920416587</v>
      </c>
      <c r="F102">
        <f t="shared" si="40"/>
        <v>0.4500122290794808</v>
      </c>
      <c r="G102">
        <v>0</v>
      </c>
      <c r="H102">
        <f t="shared" si="30"/>
        <v>8.3333333333333329E-2</v>
      </c>
      <c r="I102">
        <f t="shared" si="31"/>
        <v>100000</v>
      </c>
      <c r="J102">
        <f t="shared" si="32"/>
        <v>100000</v>
      </c>
      <c r="K102">
        <f t="shared" si="41"/>
        <v>1.1486856676492798</v>
      </c>
      <c r="L102">
        <f t="shared" si="42"/>
        <v>0.47011527183105406</v>
      </c>
      <c r="M102">
        <f t="shared" si="43"/>
        <v>7</v>
      </c>
      <c r="N102">
        <f t="shared" si="33"/>
        <v>1.4601842920416587E-4</v>
      </c>
      <c r="O102">
        <f t="shared" si="44"/>
        <v>4.1095648102085691E-3</v>
      </c>
      <c r="P102">
        <f t="shared" si="34"/>
        <v>3.1060133110638599E-4</v>
      </c>
      <c r="Q102">
        <f t="shared" si="35"/>
        <v>3.720855330571181E-3</v>
      </c>
      <c r="R102">
        <f>VLOOKUP(S102,mortality!$A$4:$G$76,prot_model!T102+2,FALSE)</f>
        <v>1.8604276652855905E-3</v>
      </c>
      <c r="S102">
        <f t="shared" si="45"/>
        <v>56</v>
      </c>
      <c r="T102">
        <f t="shared" si="46"/>
        <v>5</v>
      </c>
      <c r="V102">
        <f>discount_curve!K91</f>
        <v>0.92949225431346516</v>
      </c>
    </row>
    <row r="103" spans="1:22" x14ac:dyDescent="0.55000000000000004">
      <c r="A103">
        <f t="shared" si="36"/>
        <v>85</v>
      </c>
      <c r="B103">
        <f t="shared" si="37"/>
        <v>-14.876780920671703</v>
      </c>
      <c r="C103">
        <f t="shared" si="38"/>
        <v>3.8821640715970107E-2</v>
      </c>
      <c r="D103">
        <f t="shared" si="29"/>
        <v>90701.193549858828</v>
      </c>
      <c r="E103">
        <f t="shared" si="39"/>
        <v>14.469663938537026</v>
      </c>
      <c r="F103">
        <f t="shared" si="40"/>
        <v>0.44593862285064595</v>
      </c>
      <c r="G103">
        <v>0</v>
      </c>
      <c r="H103">
        <f t="shared" si="30"/>
        <v>8.3333333333333329E-2</v>
      </c>
      <c r="I103">
        <f t="shared" si="31"/>
        <v>100000</v>
      </c>
      <c r="J103">
        <f t="shared" si="32"/>
        <v>100000</v>
      </c>
      <c r="K103">
        <f t="shared" si="41"/>
        <v>1.1486856676492798</v>
      </c>
      <c r="L103">
        <f t="shared" si="42"/>
        <v>0.46585968859164134</v>
      </c>
      <c r="M103">
        <f t="shared" si="43"/>
        <v>7</v>
      </c>
      <c r="N103">
        <f t="shared" si="33"/>
        <v>1.4469663938537026E-4</v>
      </c>
      <c r="O103">
        <f t="shared" si="44"/>
        <v>4.0723641571442952E-3</v>
      </c>
      <c r="P103">
        <f t="shared" si="34"/>
        <v>3.1060133110638599E-4</v>
      </c>
      <c r="Q103">
        <f t="shared" si="35"/>
        <v>3.720855330571181E-3</v>
      </c>
      <c r="R103">
        <f>VLOOKUP(S103,mortality!$A$4:$G$76,prot_model!T103+2,FALSE)</f>
        <v>1.8604276652855905E-3</v>
      </c>
      <c r="S103">
        <f t="shared" si="45"/>
        <v>56</v>
      </c>
      <c r="T103">
        <f t="shared" si="46"/>
        <v>5</v>
      </c>
      <c r="V103">
        <f>discount_curve!K92</f>
        <v>0.92868354080902127</v>
      </c>
    </row>
    <row r="104" spans="1:22" x14ac:dyDescent="0.55000000000000004">
      <c r="A104">
        <f t="shared" si="36"/>
        <v>86</v>
      </c>
      <c r="B104">
        <f t="shared" si="37"/>
        <v>-14.742113141648396</v>
      </c>
      <c r="C104">
        <f t="shared" si="38"/>
        <v>3.847021898292597E-2</v>
      </c>
      <c r="D104">
        <f t="shared" si="29"/>
        <v>90563.106654000992</v>
      </c>
      <c r="E104">
        <f t="shared" si="39"/>
        <v>14.338681468861159</v>
      </c>
      <c r="F104">
        <f t="shared" si="40"/>
        <v>0.4419018917701632</v>
      </c>
      <c r="G104">
        <v>0</v>
      </c>
      <c r="H104">
        <f t="shared" si="30"/>
        <v>8.3333333333333329E-2</v>
      </c>
      <c r="I104">
        <f t="shared" si="31"/>
        <v>100000</v>
      </c>
      <c r="J104">
        <f t="shared" si="32"/>
        <v>100000</v>
      </c>
      <c r="K104">
        <f t="shared" si="41"/>
        <v>1.1486856676492798</v>
      </c>
      <c r="L104">
        <f t="shared" si="42"/>
        <v>0.46164262779511167</v>
      </c>
      <c r="M104">
        <f t="shared" si="43"/>
        <v>7</v>
      </c>
      <c r="N104">
        <f t="shared" si="33"/>
        <v>1.4338681468861159E-4</v>
      </c>
      <c r="O104">
        <f t="shared" si="44"/>
        <v>4.035500252288729E-3</v>
      </c>
      <c r="P104">
        <f t="shared" si="34"/>
        <v>3.1060133110638599E-4</v>
      </c>
      <c r="Q104">
        <f t="shared" si="35"/>
        <v>3.720855330571181E-3</v>
      </c>
      <c r="R104">
        <f>VLOOKUP(S104,mortality!$A$4:$G$76,prot_model!T104+2,FALSE)</f>
        <v>1.8604276652855905E-3</v>
      </c>
      <c r="S104">
        <f t="shared" si="45"/>
        <v>56</v>
      </c>
      <c r="T104">
        <f t="shared" si="46"/>
        <v>5</v>
      </c>
      <c r="V104">
        <f>discount_curve!K93</f>
        <v>0.9278755309333907</v>
      </c>
    </row>
    <row r="105" spans="1:22" x14ac:dyDescent="0.55000000000000004">
      <c r="A105">
        <f t="shared" si="36"/>
        <v>87</v>
      </c>
      <c r="B105">
        <f t="shared" si="37"/>
        <v>-14.608664403948868</v>
      </c>
      <c r="C105">
        <f t="shared" si="38"/>
        <v>3.8121978394011193E-2</v>
      </c>
      <c r="D105">
        <f t="shared" si="29"/>
        <v>90424.238994757907</v>
      </c>
      <c r="E105">
        <f t="shared" si="39"/>
        <v>14.208884680306518</v>
      </c>
      <c r="F105">
        <f t="shared" si="40"/>
        <v>0.4379017020363617</v>
      </c>
      <c r="G105">
        <v>0</v>
      </c>
      <c r="H105">
        <f t="shared" si="30"/>
        <v>8.3333333333333329E-2</v>
      </c>
      <c r="I105">
        <f t="shared" si="31"/>
        <v>100000</v>
      </c>
      <c r="J105">
        <f t="shared" si="32"/>
        <v>100000</v>
      </c>
      <c r="K105">
        <f t="shared" si="41"/>
        <v>1.1486856676492798</v>
      </c>
      <c r="L105">
        <f t="shared" si="42"/>
        <v>0.45746374072813434</v>
      </c>
      <c r="M105">
        <f t="shared" si="43"/>
        <v>7</v>
      </c>
      <c r="N105">
        <f t="shared" si="33"/>
        <v>1.4208884680306518E-4</v>
      </c>
      <c r="O105">
        <f t="shared" si="44"/>
        <v>3.9989700473256002E-3</v>
      </c>
      <c r="P105">
        <f t="shared" si="34"/>
        <v>3.1060133110638599E-4</v>
      </c>
      <c r="Q105">
        <f t="shared" si="35"/>
        <v>3.720855330571181E-3</v>
      </c>
      <c r="R105">
        <f>VLOOKUP(S105,mortality!$A$4:$G$76,prot_model!T105+2,FALSE)</f>
        <v>1.8604276652855905E-3</v>
      </c>
      <c r="S105">
        <f t="shared" si="45"/>
        <v>56</v>
      </c>
      <c r="T105">
        <f t="shared" si="46"/>
        <v>5</v>
      </c>
      <c r="V105">
        <f>discount_curve!K94</f>
        <v>0.92706822407437539</v>
      </c>
    </row>
    <row r="106" spans="1:22" x14ac:dyDescent="0.55000000000000004">
      <c r="A106">
        <f t="shared" si="36"/>
        <v>88</v>
      </c>
      <c r="B106">
        <f t="shared" si="37"/>
        <v>-14.476423672552269</v>
      </c>
      <c r="C106">
        <f t="shared" si="38"/>
        <v>3.7776890152833809E-2</v>
      </c>
      <c r="D106">
        <f t="shared" si="29"/>
        <v>90284.586157579863</v>
      </c>
      <c r="E106">
        <f t="shared" si="39"/>
        <v>14.080262839835889</v>
      </c>
      <c r="F106">
        <f t="shared" si="40"/>
        <v>0.43393772286921406</v>
      </c>
      <c r="G106">
        <v>0</v>
      </c>
      <c r="H106">
        <f t="shared" si="30"/>
        <v>8.3333333333333329E-2</v>
      </c>
      <c r="I106">
        <f t="shared" si="31"/>
        <v>100000</v>
      </c>
      <c r="J106">
        <f t="shared" si="32"/>
        <v>100000</v>
      </c>
      <c r="K106">
        <f t="shared" si="41"/>
        <v>1.1486856676492798</v>
      </c>
      <c r="L106">
        <f t="shared" si="42"/>
        <v>0.4533226818340057</v>
      </c>
      <c r="M106">
        <f t="shared" si="43"/>
        <v>7</v>
      </c>
      <c r="N106">
        <f t="shared" si="33"/>
        <v>1.4080262839835889E-4</v>
      </c>
      <c r="O106">
        <f t="shared" si="44"/>
        <v>3.9627705215326409E-3</v>
      </c>
      <c r="P106">
        <f t="shared" si="34"/>
        <v>3.1060133110638599E-4</v>
      </c>
      <c r="Q106">
        <f t="shared" si="35"/>
        <v>3.720855330571181E-3</v>
      </c>
      <c r="R106">
        <f>VLOOKUP(S106,mortality!$A$4:$G$76,prot_model!T106+2,FALSE)</f>
        <v>1.8604276652855905E-3</v>
      </c>
      <c r="S106">
        <f t="shared" si="45"/>
        <v>56</v>
      </c>
      <c r="T106">
        <f t="shared" si="46"/>
        <v>5</v>
      </c>
      <c r="V106">
        <f>discount_curve!K95</f>
        <v>0.9262616196203084</v>
      </c>
    </row>
    <row r="107" spans="1:22" x14ac:dyDescent="0.55000000000000004">
      <c r="A107">
        <f t="shared" si="36"/>
        <v>89</v>
      </c>
      <c r="B107">
        <f t="shared" si="37"/>
        <v>-14.345380012329098</v>
      </c>
      <c r="C107">
        <f t="shared" si="38"/>
        <v>3.7434925723672886E-2</v>
      </c>
      <c r="D107">
        <f t="shared" si="29"/>
        <v>90144.14370295663</v>
      </c>
      <c r="E107">
        <f t="shared" si="39"/>
        <v>13.952805311569787</v>
      </c>
      <c r="F107">
        <f t="shared" si="40"/>
        <v>0.43000962648298385</v>
      </c>
      <c r="G107">
        <v>0</v>
      </c>
      <c r="H107">
        <f t="shared" si="30"/>
        <v>8.3333333333333329E-2</v>
      </c>
      <c r="I107">
        <f t="shared" si="31"/>
        <v>100000</v>
      </c>
      <c r="J107">
        <f t="shared" si="32"/>
        <v>100000</v>
      </c>
      <c r="K107">
        <f t="shared" si="41"/>
        <v>1.1486856676492798</v>
      </c>
      <c r="L107">
        <f t="shared" si="42"/>
        <v>0.44921910868407466</v>
      </c>
      <c r="M107">
        <f t="shared" si="43"/>
        <v>7</v>
      </c>
      <c r="N107">
        <f t="shared" si="33"/>
        <v>1.3952805311569786E-4</v>
      </c>
      <c r="O107">
        <f t="shared" si="44"/>
        <v>3.9268986815318039E-3</v>
      </c>
      <c r="P107">
        <f t="shared" si="34"/>
        <v>3.1060133110638599E-4</v>
      </c>
      <c r="Q107">
        <f t="shared" si="35"/>
        <v>3.720855330571181E-3</v>
      </c>
      <c r="R107">
        <f>VLOOKUP(S107,mortality!$A$4:$G$76,prot_model!T107+2,FALSE)</f>
        <v>1.8604276652855905E-3</v>
      </c>
      <c r="S107">
        <f t="shared" si="45"/>
        <v>56</v>
      </c>
      <c r="T107">
        <f t="shared" si="46"/>
        <v>5</v>
      </c>
      <c r="V107">
        <f>discount_curve!K96</f>
        <v>0.92545571696005624</v>
      </c>
    </row>
    <row r="108" spans="1:22" x14ac:dyDescent="0.55000000000000004">
      <c r="A108">
        <f t="shared" si="36"/>
        <v>90</v>
      </c>
      <c r="B108">
        <f t="shared" si="37"/>
        <v>-14.215522587136979</v>
      </c>
      <c r="C108">
        <f t="shared" si="38"/>
        <v>3.7096056829118929E-2</v>
      </c>
      <c r="D108">
        <f t="shared" si="29"/>
        <v>90002.907166276404</v>
      </c>
      <c r="E108">
        <f t="shared" si="39"/>
        <v>13.826501555906978</v>
      </c>
      <c r="F108">
        <f t="shared" si="40"/>
        <v>0.42611708805912107</v>
      </c>
      <c r="G108">
        <v>0</v>
      </c>
      <c r="H108">
        <f t="shared" si="30"/>
        <v>8.3333333333333329E-2</v>
      </c>
      <c r="I108">
        <f t="shared" si="31"/>
        <v>100000</v>
      </c>
      <c r="J108">
        <f t="shared" si="32"/>
        <v>100000</v>
      </c>
      <c r="K108">
        <f t="shared" si="41"/>
        <v>1.1486856676492798</v>
      </c>
      <c r="L108">
        <f t="shared" si="42"/>
        <v>0.4451526819494272</v>
      </c>
      <c r="M108">
        <f t="shared" si="43"/>
        <v>7</v>
      </c>
      <c r="N108">
        <f t="shared" si="33"/>
        <v>1.3826501555906978E-4</v>
      </c>
      <c r="O108">
        <f t="shared" si="44"/>
        <v>3.8913515610417382E-3</v>
      </c>
      <c r="P108">
        <f t="shared" si="34"/>
        <v>3.1060133110638599E-4</v>
      </c>
      <c r="Q108">
        <f t="shared" si="35"/>
        <v>3.720855330571181E-3</v>
      </c>
      <c r="R108">
        <f>VLOOKUP(S108,mortality!$A$4:$G$76,prot_model!T108+2,FALSE)</f>
        <v>1.8604276652855905E-3</v>
      </c>
      <c r="S108">
        <f t="shared" si="45"/>
        <v>56</v>
      </c>
      <c r="T108">
        <f t="shared" si="46"/>
        <v>5</v>
      </c>
      <c r="V108">
        <f>discount_curve!K97</f>
        <v>0.92465051548301602</v>
      </c>
    </row>
    <row r="109" spans="1:22" x14ac:dyDescent="0.55000000000000004">
      <c r="A109">
        <f t="shared" si="36"/>
        <v>91</v>
      </c>
      <c r="B109">
        <f t="shared" si="37"/>
        <v>-14.086840658924586</v>
      </c>
      <c r="C109">
        <f t="shared" si="38"/>
        <v>3.6760255447735528E-2</v>
      </c>
      <c r="D109">
        <f t="shared" si="29"/>
        <v>89860.87205768378</v>
      </c>
      <c r="E109">
        <f t="shared" si="39"/>
        <v>13.701341128652921</v>
      </c>
      <c r="F109">
        <f t="shared" si="40"/>
        <v>0.42225978571940159</v>
      </c>
      <c r="G109">
        <v>0</v>
      </c>
      <c r="H109">
        <f t="shared" si="30"/>
        <v>8.3333333333333329E-2</v>
      </c>
      <c r="I109">
        <f t="shared" si="31"/>
        <v>100000</v>
      </c>
      <c r="J109">
        <f t="shared" si="32"/>
        <v>100000</v>
      </c>
      <c r="K109">
        <f t="shared" si="41"/>
        <v>1.1486856676492798</v>
      </c>
      <c r="L109">
        <f t="shared" si="42"/>
        <v>0.44112306537282636</v>
      </c>
      <c r="M109">
        <f t="shared" si="43"/>
        <v>7</v>
      </c>
      <c r="N109">
        <f t="shared" si="33"/>
        <v>1.370134112865292E-4</v>
      </c>
      <c r="O109">
        <f t="shared" si="44"/>
        <v>3.8561262206324967E-3</v>
      </c>
      <c r="P109">
        <f t="shared" si="34"/>
        <v>3.1060133110638599E-4</v>
      </c>
      <c r="Q109">
        <f t="shared" si="35"/>
        <v>3.720855330571181E-3</v>
      </c>
      <c r="R109">
        <f>VLOOKUP(S109,mortality!$A$4:$G$76,prot_model!T109+2,FALSE)</f>
        <v>1.8604276652855905E-3</v>
      </c>
      <c r="S109">
        <f t="shared" si="45"/>
        <v>56</v>
      </c>
      <c r="T109">
        <f t="shared" si="46"/>
        <v>5</v>
      </c>
      <c r="V109">
        <f>discount_curve!K98</f>
        <v>0.92384601457911697</v>
      </c>
    </row>
    <row r="110" spans="1:22" x14ac:dyDescent="0.55000000000000004">
      <c r="A110">
        <f t="shared" si="36"/>
        <v>92</v>
      </c>
      <c r="B110">
        <f t="shared" si="37"/>
        <v>-13.95932358684372</v>
      </c>
      <c r="C110">
        <f t="shared" si="38"/>
        <v>3.6427493811742276E-2</v>
      </c>
      <c r="D110">
        <f t="shared" si="29"/>
        <v>89718.03386193703</v>
      </c>
      <c r="E110">
        <f t="shared" si="39"/>
        <v>13.577313680156148</v>
      </c>
      <c r="F110">
        <f t="shared" si="40"/>
        <v>0.41843740049931194</v>
      </c>
      <c r="G110">
        <v>0</v>
      </c>
      <c r="H110">
        <f t="shared" si="30"/>
        <v>8.3333333333333329E-2</v>
      </c>
      <c r="I110">
        <f t="shared" si="31"/>
        <v>100000</v>
      </c>
      <c r="J110">
        <f t="shared" si="32"/>
        <v>100000</v>
      </c>
      <c r="K110">
        <f t="shared" si="41"/>
        <v>1.1486856676492798</v>
      </c>
      <c r="L110">
        <f t="shared" si="42"/>
        <v>0.43712992574090737</v>
      </c>
      <c r="M110">
        <f t="shared" si="43"/>
        <v>7</v>
      </c>
      <c r="N110">
        <f t="shared" si="33"/>
        <v>1.3577313680156148E-4</v>
      </c>
      <c r="O110">
        <f t="shared" si="44"/>
        <v>3.8212197474824803E-3</v>
      </c>
      <c r="P110">
        <f t="shared" si="34"/>
        <v>3.1060133110638599E-4</v>
      </c>
      <c r="Q110">
        <f t="shared" si="35"/>
        <v>3.720855330571181E-3</v>
      </c>
      <c r="R110">
        <f>VLOOKUP(S110,mortality!$A$4:$G$76,prot_model!T110+2,FALSE)</f>
        <v>1.8604276652855905E-3</v>
      </c>
      <c r="S110">
        <f t="shared" si="45"/>
        <v>56</v>
      </c>
      <c r="T110">
        <f t="shared" si="46"/>
        <v>5</v>
      </c>
      <c r="V110">
        <f>discount_curve!K99</f>
        <v>0.92304221363881889</v>
      </c>
    </row>
    <row r="111" spans="1:22" x14ac:dyDescent="0.55000000000000004">
      <c r="A111">
        <f t="shared" si="36"/>
        <v>93</v>
      </c>
      <c r="B111">
        <f t="shared" si="37"/>
        <v>-13.832960826369389</v>
      </c>
      <c r="C111">
        <f t="shared" si="38"/>
        <v>3.6097744404718607E-2</v>
      </c>
      <c r="D111">
        <f t="shared" si="29"/>
        <v>89574.388038264689</v>
      </c>
      <c r="E111">
        <f t="shared" si="39"/>
        <v>13.454408954452436</v>
      </c>
      <c r="F111">
        <f t="shared" si="40"/>
        <v>0.41464961632167247</v>
      </c>
      <c r="G111">
        <v>0</v>
      </c>
      <c r="H111">
        <f t="shared" si="30"/>
        <v>8.3333333333333329E-2</v>
      </c>
      <c r="I111">
        <f t="shared" si="31"/>
        <v>100000</v>
      </c>
      <c r="J111">
        <f t="shared" si="32"/>
        <v>100000</v>
      </c>
      <c r="K111">
        <f t="shared" si="41"/>
        <v>1.1486856676492798</v>
      </c>
      <c r="L111">
        <f t="shared" si="42"/>
        <v>0.43317293285662328</v>
      </c>
      <c r="M111">
        <f t="shared" si="43"/>
        <v>7</v>
      </c>
      <c r="N111">
        <f t="shared" si="33"/>
        <v>1.3454408954452436E-4</v>
      </c>
      <c r="O111">
        <f t="shared" si="44"/>
        <v>3.7866292551375653E-3</v>
      </c>
      <c r="P111">
        <f t="shared" si="34"/>
        <v>3.1060133110638599E-4</v>
      </c>
      <c r="Q111">
        <f t="shared" si="35"/>
        <v>3.720855330571181E-3</v>
      </c>
      <c r="R111">
        <f>VLOOKUP(S111,mortality!$A$4:$G$76,prot_model!T111+2,FALSE)</f>
        <v>1.8604276652855905E-3</v>
      </c>
      <c r="S111">
        <f t="shared" si="45"/>
        <v>56</v>
      </c>
      <c r="T111">
        <f t="shared" si="46"/>
        <v>5</v>
      </c>
      <c r="V111">
        <f>discount_curve!K100</f>
        <v>0.92223911205311193</v>
      </c>
    </row>
    <row r="112" spans="1:22" x14ac:dyDescent="0.55000000000000004">
      <c r="A112">
        <f t="shared" si="36"/>
        <v>94</v>
      </c>
      <c r="B112">
        <f t="shared" si="37"/>
        <v>-13.707741928427895</v>
      </c>
      <c r="C112">
        <f t="shared" si="38"/>
        <v>3.5770979959328431E-2</v>
      </c>
      <c r="D112">
        <f t="shared" si="29"/>
        <v>89429.930020221</v>
      </c>
      <c r="E112">
        <f t="shared" si="39"/>
        <v>13.332616788416722</v>
      </c>
      <c r="F112">
        <f t="shared" si="40"/>
        <v>0.41089611997050191</v>
      </c>
      <c r="G112">
        <v>0</v>
      </c>
      <c r="H112">
        <f t="shared" si="30"/>
        <v>8.3333333333333329E-2</v>
      </c>
      <c r="I112">
        <f t="shared" si="31"/>
        <v>100000</v>
      </c>
      <c r="J112">
        <f t="shared" si="32"/>
        <v>100000</v>
      </c>
      <c r="K112">
        <f t="shared" si="41"/>
        <v>1.1486856676492798</v>
      </c>
      <c r="L112">
        <f t="shared" si="42"/>
        <v>0.42925175951194122</v>
      </c>
      <c r="M112">
        <f t="shared" si="43"/>
        <v>7</v>
      </c>
      <c r="N112">
        <f t="shared" si="33"/>
        <v>1.3332616788416722E-4</v>
      </c>
      <c r="O112">
        <f t="shared" si="44"/>
        <v>3.752351883272428E-3</v>
      </c>
      <c r="P112">
        <f t="shared" si="34"/>
        <v>3.1060133110638599E-4</v>
      </c>
      <c r="Q112">
        <f t="shared" si="35"/>
        <v>3.720855330571181E-3</v>
      </c>
      <c r="R112">
        <f>VLOOKUP(S112,mortality!$A$4:$G$76,prot_model!T112+2,FALSE)</f>
        <v>1.8604276652855905E-3</v>
      </c>
      <c r="S112">
        <f t="shared" si="45"/>
        <v>56</v>
      </c>
      <c r="T112">
        <f t="shared" si="46"/>
        <v>5</v>
      </c>
      <c r="V112">
        <f>discount_curve!K101</f>
        <v>0.9214367092135155</v>
      </c>
    </row>
    <row r="113" spans="1:22" x14ac:dyDescent="0.55000000000000004">
      <c r="A113">
        <f t="shared" si="36"/>
        <v>95</v>
      </c>
      <c r="B113">
        <f t="shared" si="37"/>
        <v>-13.583656538532763</v>
      </c>
      <c r="C113">
        <f t="shared" si="38"/>
        <v>3.5447173455065387E-2</v>
      </c>
      <c r="D113">
        <f t="shared" si="29"/>
        <v>89284.655215540901</v>
      </c>
      <c r="E113">
        <f t="shared" si="39"/>
        <v>13.211927110922712</v>
      </c>
      <c r="F113">
        <f t="shared" si="40"/>
        <v>0.40717660106511611</v>
      </c>
      <c r="G113">
        <v>0</v>
      </c>
      <c r="H113">
        <f t="shared" si="30"/>
        <v>8.3333333333333329E-2</v>
      </c>
      <c r="I113">
        <f t="shared" si="31"/>
        <v>100000</v>
      </c>
      <c r="J113">
        <f t="shared" si="32"/>
        <v>100000</v>
      </c>
      <c r="K113">
        <f t="shared" si="41"/>
        <v>1.1486856676492798</v>
      </c>
      <c r="L113">
        <f t="shared" si="42"/>
        <v>0.42536608146078464</v>
      </c>
      <c r="M113">
        <f t="shared" si="43"/>
        <v>7</v>
      </c>
      <c r="N113">
        <f t="shared" si="33"/>
        <v>1.3211927110922712E-4</v>
      </c>
      <c r="O113">
        <f t="shared" si="44"/>
        <v>3.7183847974540129E-3</v>
      </c>
      <c r="P113">
        <f t="shared" si="34"/>
        <v>3.1060133110638599E-4</v>
      </c>
      <c r="Q113">
        <f t="shared" si="35"/>
        <v>3.720855330571181E-3</v>
      </c>
      <c r="R113">
        <f>VLOOKUP(S113,mortality!$A$4:$G$76,prot_model!T113+2,FALSE)</f>
        <v>1.8604276652855905E-3</v>
      </c>
      <c r="S113">
        <f t="shared" si="45"/>
        <v>56</v>
      </c>
      <c r="T113">
        <f t="shared" si="46"/>
        <v>5</v>
      </c>
      <c r="V113">
        <f>discount_curve!K102</f>
        <v>0.92063500451207969</v>
      </c>
    </row>
    <row r="114" spans="1:22" x14ac:dyDescent="0.55000000000000004">
      <c r="A114">
        <f t="shared" si="36"/>
        <v>96</v>
      </c>
      <c r="B114">
        <f t="shared" si="37"/>
        <v>-14.414660715414835</v>
      </c>
      <c r="C114">
        <f t="shared" si="38"/>
        <v>3.5126298116018445E-2</v>
      </c>
      <c r="D114">
        <f t="shared" si="29"/>
        <v>89138.55900599403</v>
      </c>
      <c r="E114">
        <f t="shared" si="39"/>
        <v>14.038226446455701</v>
      </c>
      <c r="F114">
        <f t="shared" si="40"/>
        <v>0.41156056707515215</v>
      </c>
      <c r="G114">
        <v>0</v>
      </c>
      <c r="H114">
        <f t="shared" si="30"/>
        <v>8.3333333333333329E-2</v>
      </c>
      <c r="I114">
        <f t="shared" si="31"/>
        <v>100000</v>
      </c>
      <c r="J114">
        <f t="shared" si="32"/>
        <v>100000</v>
      </c>
      <c r="K114">
        <f t="shared" si="41"/>
        <v>1.1716593810022655</v>
      </c>
      <c r="L114">
        <f t="shared" si="42"/>
        <v>0.4215155773922214</v>
      </c>
      <c r="M114">
        <f t="shared" si="43"/>
        <v>8</v>
      </c>
      <c r="N114">
        <f t="shared" si="33"/>
        <v>1.4038226446455701E-4</v>
      </c>
      <c r="O114">
        <f t="shared" si="44"/>
        <v>3.6847251889071562E-3</v>
      </c>
      <c r="P114">
        <f t="shared" si="34"/>
        <v>3.3304169998427113E-4</v>
      </c>
      <c r="Q114">
        <f t="shared" si="35"/>
        <v>3.9891880134259473E-3</v>
      </c>
      <c r="R114">
        <f>VLOOKUP(S114,mortality!$A$4:$G$76,prot_model!T114+2,FALSE)</f>
        <v>1.9945940067129736E-3</v>
      </c>
      <c r="S114">
        <f t="shared" si="45"/>
        <v>57</v>
      </c>
      <c r="T114">
        <f t="shared" si="46"/>
        <v>5</v>
      </c>
      <c r="V114">
        <f>discount_curve!K103</f>
        <v>0.91634599704952102</v>
      </c>
    </row>
    <row r="115" spans="1:22" x14ac:dyDescent="0.55000000000000004">
      <c r="A115">
        <f t="shared" si="36"/>
        <v>97</v>
      </c>
      <c r="B115">
        <f t="shared" si="37"/>
        <v>-14.283852676287371</v>
      </c>
      <c r="C115">
        <f t="shared" si="38"/>
        <v>3.4807539161570804E-2</v>
      </c>
      <c r="D115">
        <f t="shared" si="29"/>
        <v>88991.636747237833</v>
      </c>
      <c r="E115">
        <f t="shared" si="39"/>
        <v>13.91083441756636</v>
      </c>
      <c r="F115">
        <f t="shared" si="40"/>
        <v>0.40782579788258166</v>
      </c>
      <c r="G115">
        <v>0</v>
      </c>
      <c r="H115">
        <f t="shared" si="30"/>
        <v>8.3333333333333329E-2</v>
      </c>
      <c r="I115">
        <f t="shared" si="31"/>
        <v>100000</v>
      </c>
      <c r="J115">
        <f t="shared" si="32"/>
        <v>100000</v>
      </c>
      <c r="K115">
        <f t="shared" si="41"/>
        <v>1.1716593810022655</v>
      </c>
      <c r="L115">
        <f t="shared" si="42"/>
        <v>0.41769046993884967</v>
      </c>
      <c r="M115">
        <f t="shared" si="43"/>
        <v>8</v>
      </c>
      <c r="N115">
        <f t="shared" si="33"/>
        <v>1.3910834417566359E-4</v>
      </c>
      <c r="O115">
        <f t="shared" si="44"/>
        <v>3.6512875876898699E-3</v>
      </c>
      <c r="P115">
        <f t="shared" si="34"/>
        <v>3.3304169998427113E-4</v>
      </c>
      <c r="Q115">
        <f t="shared" si="35"/>
        <v>3.9891880134259473E-3</v>
      </c>
      <c r="R115">
        <f>VLOOKUP(S115,mortality!$A$4:$G$76,prot_model!T115+2,FALSE)</f>
        <v>1.9945940067129736E-3</v>
      </c>
      <c r="S115">
        <f t="shared" si="45"/>
        <v>57</v>
      </c>
      <c r="T115">
        <f t="shared" si="46"/>
        <v>5</v>
      </c>
      <c r="V115">
        <f>discount_curve!K104</f>
        <v>0.91551248947799357</v>
      </c>
    </row>
    <row r="116" spans="1:22" x14ac:dyDescent="0.55000000000000004">
      <c r="A116">
        <f t="shared" si="36"/>
        <v>98</v>
      </c>
      <c r="B116">
        <f t="shared" si="37"/>
        <v>-14.154231674679425</v>
      </c>
      <c r="C116">
        <f t="shared" si="38"/>
        <v>3.4491672833915341E-2</v>
      </c>
      <c r="D116">
        <f t="shared" si="29"/>
        <v>88843.883768669955</v>
      </c>
      <c r="E116">
        <f t="shared" si="39"/>
        <v>13.784598427090161</v>
      </c>
      <c r="F116">
        <f t="shared" si="40"/>
        <v>0.4041249204231791</v>
      </c>
      <c r="G116">
        <v>0</v>
      </c>
      <c r="H116">
        <f t="shared" si="30"/>
        <v>8.3333333333333329E-2</v>
      </c>
      <c r="I116">
        <f t="shared" si="31"/>
        <v>100000</v>
      </c>
      <c r="J116">
        <f t="shared" si="32"/>
        <v>100000</v>
      </c>
      <c r="K116">
        <f t="shared" si="41"/>
        <v>1.1716593810022655</v>
      </c>
      <c r="L116">
        <f t="shared" si="42"/>
        <v>0.41390007400698414</v>
      </c>
      <c r="M116">
        <f t="shared" si="43"/>
        <v>8</v>
      </c>
      <c r="N116">
        <f t="shared" si="33"/>
        <v>1.3784598427090162E-4</v>
      </c>
      <c r="O116">
        <f t="shared" si="44"/>
        <v>3.6181534210892362E-3</v>
      </c>
      <c r="P116">
        <f t="shared" si="34"/>
        <v>3.3304169998427113E-4</v>
      </c>
      <c r="Q116">
        <f t="shared" si="35"/>
        <v>3.9891880134259473E-3</v>
      </c>
      <c r="R116">
        <f>VLOOKUP(S116,mortality!$A$4:$G$76,prot_model!T116+2,FALSE)</f>
        <v>1.9945940067129736E-3</v>
      </c>
      <c r="S116">
        <f t="shared" si="45"/>
        <v>57</v>
      </c>
      <c r="T116">
        <f t="shared" si="46"/>
        <v>5</v>
      </c>
      <c r="V116">
        <f>discount_curve!K105</f>
        <v>0.91467974006427355</v>
      </c>
    </row>
    <row r="117" spans="1:22" x14ac:dyDescent="0.55000000000000004">
      <c r="A117">
        <f t="shared" si="36"/>
        <v>99</v>
      </c>
      <c r="B117">
        <f t="shared" si="37"/>
        <v>-14.025786938637827</v>
      </c>
      <c r="C117">
        <f t="shared" si="38"/>
        <v>3.4178672883468666E-2</v>
      </c>
      <c r="D117">
        <f t="shared" si="29"/>
        <v>88695.295373279849</v>
      </c>
      <c r="E117">
        <f t="shared" si="39"/>
        <v>13.659507984380058</v>
      </c>
      <c r="F117">
        <f t="shared" si="40"/>
        <v>0.40045762714123817</v>
      </c>
      <c r="G117">
        <v>0</v>
      </c>
      <c r="H117">
        <f t="shared" si="30"/>
        <v>8.3333333333333329E-2</v>
      </c>
      <c r="I117">
        <f t="shared" si="31"/>
        <v>100000</v>
      </c>
      <c r="J117">
        <f t="shared" si="32"/>
        <v>100000</v>
      </c>
      <c r="K117">
        <f t="shared" si="41"/>
        <v>1.1716593810022655</v>
      </c>
      <c r="L117">
        <f t="shared" si="42"/>
        <v>0.410144074601624</v>
      </c>
      <c r="M117">
        <f t="shared" si="43"/>
        <v>8</v>
      </c>
      <c r="N117">
        <f t="shared" si="33"/>
        <v>1.3659507984380059E-4</v>
      </c>
      <c r="O117">
        <f t="shared" si="44"/>
        <v>3.5853199355415058E-3</v>
      </c>
      <c r="P117">
        <f t="shared" si="34"/>
        <v>3.3304169998427113E-4</v>
      </c>
      <c r="Q117">
        <f t="shared" si="35"/>
        <v>3.9891880134259473E-3</v>
      </c>
      <c r="R117">
        <f>VLOOKUP(S117,mortality!$A$4:$G$76,prot_model!T117+2,FALSE)</f>
        <v>1.9945940067129736E-3</v>
      </c>
      <c r="S117">
        <f t="shared" si="45"/>
        <v>57</v>
      </c>
      <c r="T117">
        <f t="shared" si="46"/>
        <v>5</v>
      </c>
      <c r="V117">
        <f>discount_curve!K106</f>
        <v>0.91384774811874081</v>
      </c>
    </row>
    <row r="118" spans="1:22" x14ac:dyDescent="0.55000000000000004">
      <c r="A118">
        <f t="shared" si="36"/>
        <v>100</v>
      </c>
      <c r="B118">
        <f t="shared" si="37"/>
        <v>-13.898507793961128</v>
      </c>
      <c r="C118">
        <f t="shared" si="38"/>
        <v>3.3868513298853223E-2</v>
      </c>
      <c r="D118">
        <f t="shared" si="29"/>
        <v>88545.866837499329</v>
      </c>
      <c r="E118">
        <f t="shared" si="39"/>
        <v>13.535552693987968</v>
      </c>
      <c r="F118">
        <f t="shared" si="40"/>
        <v>0.39682361327201371</v>
      </c>
      <c r="G118">
        <v>0</v>
      </c>
      <c r="H118">
        <f t="shared" si="30"/>
        <v>8.3333333333333329E-2</v>
      </c>
      <c r="I118">
        <f t="shared" si="31"/>
        <v>100000</v>
      </c>
      <c r="J118">
        <f t="shared" si="32"/>
        <v>100000</v>
      </c>
      <c r="K118">
        <f t="shared" si="41"/>
        <v>1.1716593810022655</v>
      </c>
      <c r="L118">
        <f t="shared" si="42"/>
        <v>0.40642215958623867</v>
      </c>
      <c r="M118">
        <f t="shared" si="43"/>
        <v>8</v>
      </c>
      <c r="N118">
        <f t="shared" si="33"/>
        <v>1.3535552693987968E-4</v>
      </c>
      <c r="O118">
        <f t="shared" si="44"/>
        <v>3.5527844024705632E-3</v>
      </c>
      <c r="P118">
        <f t="shared" si="34"/>
        <v>3.3304169998427113E-4</v>
      </c>
      <c r="Q118">
        <f t="shared" si="35"/>
        <v>3.9891880134259473E-3</v>
      </c>
      <c r="R118">
        <f>VLOOKUP(S118,mortality!$A$4:$G$76,prot_model!T118+2,FALSE)</f>
        <v>1.9945940067129736E-3</v>
      </c>
      <c r="S118">
        <f t="shared" si="45"/>
        <v>57</v>
      </c>
      <c r="T118">
        <f t="shared" si="46"/>
        <v>5</v>
      </c>
      <c r="V118">
        <f>discount_curve!K107</f>
        <v>0.91301651295240338</v>
      </c>
    </row>
    <row r="119" spans="1:22" x14ac:dyDescent="0.55000000000000004">
      <c r="A119">
        <f t="shared" si="36"/>
        <v>101</v>
      </c>
      <c r="B119">
        <f t="shared" si="37"/>
        <v>-13.772383663312553</v>
      </c>
      <c r="C119">
        <f t="shared" si="38"/>
        <v>3.3561168304735683E-2</v>
      </c>
      <c r="D119">
        <f t="shared" si="29"/>
        <v>88395.593411052469</v>
      </c>
      <c r="E119">
        <f t="shared" si="39"/>
        <v>13.412722254800894</v>
      </c>
      <c r="F119">
        <f t="shared" si="40"/>
        <v>0.39322257681639466</v>
      </c>
      <c r="G119">
        <v>0</v>
      </c>
      <c r="H119">
        <f t="shared" si="30"/>
        <v>8.3333333333333329E-2</v>
      </c>
      <c r="I119">
        <f t="shared" si="31"/>
        <v>100000</v>
      </c>
      <c r="J119">
        <f t="shared" si="32"/>
        <v>100000</v>
      </c>
      <c r="K119">
        <f t="shared" si="41"/>
        <v>1.1716593810022655</v>
      </c>
      <c r="L119">
        <f t="shared" si="42"/>
        <v>0.4027340196568282</v>
      </c>
      <c r="M119">
        <f t="shared" si="43"/>
        <v>8</v>
      </c>
      <c r="N119">
        <f t="shared" si="33"/>
        <v>1.3412722254800894E-4</v>
      </c>
      <c r="O119">
        <f t="shared" si="44"/>
        <v>3.5205441180611741E-3</v>
      </c>
      <c r="P119">
        <f t="shared" si="34"/>
        <v>3.3304169998427113E-4</v>
      </c>
      <c r="Q119">
        <f t="shared" si="35"/>
        <v>3.9891880134259473E-3</v>
      </c>
      <c r="R119">
        <f>VLOOKUP(S119,mortality!$A$4:$G$76,prot_model!T119+2,FALSE)</f>
        <v>1.9945940067129736E-3</v>
      </c>
      <c r="S119">
        <f t="shared" si="45"/>
        <v>57</v>
      </c>
      <c r="T119">
        <f t="shared" si="46"/>
        <v>5</v>
      </c>
      <c r="V119">
        <f>discount_curve!K108</f>
        <v>0.91218603387689501</v>
      </c>
    </row>
    <row r="120" spans="1:22" x14ac:dyDescent="0.55000000000000004">
      <c r="A120">
        <f t="shared" si="36"/>
        <v>102</v>
      </c>
      <c r="B120">
        <f t="shared" si="37"/>
        <v>-13.647404065340986</v>
      </c>
      <c r="C120">
        <f t="shared" si="38"/>
        <v>3.3256612359684912E-2</v>
      </c>
      <c r="D120">
        <f t="shared" si="29"/>
        <v>88244.470316804625</v>
      </c>
      <c r="E120">
        <f t="shared" si="39"/>
        <v>13.291006459184864</v>
      </c>
      <c r="F120">
        <f t="shared" si="40"/>
        <v>0.38965421851580723</v>
      </c>
      <c r="G120">
        <v>0</v>
      </c>
      <c r="H120">
        <f t="shared" si="30"/>
        <v>8.3333333333333329E-2</v>
      </c>
      <c r="I120">
        <f t="shared" si="31"/>
        <v>100000</v>
      </c>
      <c r="J120">
        <f t="shared" si="32"/>
        <v>100000</v>
      </c>
      <c r="K120">
        <f t="shared" si="41"/>
        <v>1.1716593810022655</v>
      </c>
      <c r="L120">
        <f t="shared" si="42"/>
        <v>0.399079348316219</v>
      </c>
      <c r="M120">
        <f t="shared" si="43"/>
        <v>8</v>
      </c>
      <c r="N120">
        <f t="shared" si="33"/>
        <v>1.3291006459184863E-4</v>
      </c>
      <c r="O120">
        <f t="shared" si="44"/>
        <v>3.4885964030342887E-3</v>
      </c>
      <c r="P120">
        <f t="shared" si="34"/>
        <v>3.3304169998427113E-4</v>
      </c>
      <c r="Q120">
        <f t="shared" si="35"/>
        <v>3.9891880134259473E-3</v>
      </c>
      <c r="R120">
        <f>VLOOKUP(S120,mortality!$A$4:$G$76,prot_model!T120+2,FALSE)</f>
        <v>1.9945940067129736E-3</v>
      </c>
      <c r="S120">
        <f t="shared" si="45"/>
        <v>57</v>
      </c>
      <c r="T120">
        <f t="shared" si="46"/>
        <v>5</v>
      </c>
      <c r="V120">
        <f>discount_curve!K109</f>
        <v>0.91135631020447683</v>
      </c>
    </row>
    <row r="121" spans="1:22" x14ac:dyDescent="0.55000000000000004">
      <c r="A121">
        <f t="shared" si="36"/>
        <v>103</v>
      </c>
      <c r="B121">
        <f t="shared" si="37"/>
        <v>-13.523558613809936</v>
      </c>
      <c r="C121">
        <f t="shared" si="38"/>
        <v>3.2954820154049401E-2</v>
      </c>
      <c r="D121">
        <f t="shared" si="29"/>
        <v>88092.492750610516</v>
      </c>
      <c r="E121">
        <f t="shared" si="39"/>
        <v>13.17039519213664</v>
      </c>
      <c r="F121">
        <f t="shared" si="40"/>
        <v>0.38611824182734505</v>
      </c>
      <c r="G121">
        <v>0</v>
      </c>
      <c r="H121">
        <f t="shared" si="30"/>
        <v>8.3333333333333329E-2</v>
      </c>
      <c r="I121">
        <f t="shared" si="31"/>
        <v>100000</v>
      </c>
      <c r="J121">
        <f t="shared" si="32"/>
        <v>100000</v>
      </c>
      <c r="K121">
        <f t="shared" si="41"/>
        <v>1.1716593810022655</v>
      </c>
      <c r="L121">
        <f t="shared" si="42"/>
        <v>0.39545784184859284</v>
      </c>
      <c r="M121">
        <f t="shared" si="43"/>
        <v>8</v>
      </c>
      <c r="N121">
        <f t="shared" si="33"/>
        <v>1.3170395192136641E-4</v>
      </c>
      <c r="O121">
        <f t="shared" si="44"/>
        <v>3.4569386024243826E-3</v>
      </c>
      <c r="P121">
        <f t="shared" si="34"/>
        <v>3.3304169998427113E-4</v>
      </c>
      <c r="Q121">
        <f t="shared" si="35"/>
        <v>3.9891880134259473E-3</v>
      </c>
      <c r="R121">
        <f>VLOOKUP(S121,mortality!$A$4:$G$76,prot_model!T121+2,FALSE)</f>
        <v>1.9945940067129736E-3</v>
      </c>
      <c r="S121">
        <f t="shared" si="45"/>
        <v>57</v>
      </c>
      <c r="T121">
        <f t="shared" si="46"/>
        <v>5</v>
      </c>
      <c r="V121">
        <f>discount_curve!K110</f>
        <v>0.91052734124803392</v>
      </c>
    </row>
    <row r="122" spans="1:22" x14ac:dyDescent="0.55000000000000004">
      <c r="A122">
        <f t="shared" si="36"/>
        <v>104</v>
      </c>
      <c r="B122">
        <f t="shared" si="37"/>
        <v>-13.400837016734389</v>
      </c>
      <c r="C122">
        <f t="shared" si="38"/>
        <v>3.2655766607853923E-2</v>
      </c>
      <c r="D122">
        <f t="shared" si="29"/>
        <v>87939.65588116151</v>
      </c>
      <c r="E122">
        <f t="shared" si="39"/>
        <v>13.050878430443118</v>
      </c>
      <c r="F122">
        <f t="shared" si="40"/>
        <v>0.38261435289912582</v>
      </c>
      <c r="G122">
        <v>0</v>
      </c>
      <c r="H122">
        <f t="shared" si="30"/>
        <v>8.3333333333333329E-2</v>
      </c>
      <c r="I122">
        <f t="shared" si="31"/>
        <v>100000</v>
      </c>
      <c r="J122">
        <f t="shared" si="32"/>
        <v>100000</v>
      </c>
      <c r="K122">
        <f t="shared" si="41"/>
        <v>1.1716593810022655</v>
      </c>
      <c r="L122">
        <f t="shared" si="42"/>
        <v>0.39186919929424707</v>
      </c>
      <c r="M122">
        <f t="shared" si="43"/>
        <v>8</v>
      </c>
      <c r="N122">
        <f t="shared" si="33"/>
        <v>1.3050878430443118E-4</v>
      </c>
      <c r="O122">
        <f t="shared" si="44"/>
        <v>3.4255680853588228E-3</v>
      </c>
      <c r="P122">
        <f t="shared" si="34"/>
        <v>3.3304169998427113E-4</v>
      </c>
      <c r="Q122">
        <f t="shared" si="35"/>
        <v>3.9891880134259473E-3</v>
      </c>
      <c r="R122">
        <f>VLOOKUP(S122,mortality!$A$4:$G$76,prot_model!T122+2,FALSE)</f>
        <v>1.9945940067129736E-3</v>
      </c>
      <c r="S122">
        <f t="shared" si="45"/>
        <v>57</v>
      </c>
      <c r="T122">
        <f t="shared" si="46"/>
        <v>5</v>
      </c>
      <c r="V122">
        <f>discount_curve!K111</f>
        <v>0.90969912632107774</v>
      </c>
    </row>
    <row r="123" spans="1:22" x14ac:dyDescent="0.55000000000000004">
      <c r="A123">
        <f t="shared" si="36"/>
        <v>105</v>
      </c>
      <c r="B123">
        <f t="shared" si="37"/>
        <v>-13.279229075525533</v>
      </c>
      <c r="C123">
        <f t="shared" si="38"/>
        <v>3.2359426868715319E-2</v>
      </c>
      <c r="D123">
        <f t="shared" si="29"/>
        <v>87785.954849832095</v>
      </c>
      <c r="E123">
        <f t="shared" si="39"/>
        <v>12.932446241848378</v>
      </c>
      <c r="F123">
        <f t="shared" si="40"/>
        <v>0.37914226054587069</v>
      </c>
      <c r="G123">
        <v>0</v>
      </c>
      <c r="H123">
        <f t="shared" si="30"/>
        <v>8.3333333333333329E-2</v>
      </c>
      <c r="I123">
        <f t="shared" si="31"/>
        <v>100000</v>
      </c>
      <c r="J123">
        <f t="shared" si="32"/>
        <v>100000</v>
      </c>
      <c r="K123">
        <f t="shared" si="41"/>
        <v>1.1716593810022655</v>
      </c>
      <c r="L123">
        <f t="shared" si="42"/>
        <v>0.38831312242458382</v>
      </c>
      <c r="M123">
        <f t="shared" si="43"/>
        <v>8</v>
      </c>
      <c r="N123">
        <f t="shared" si="33"/>
        <v>1.2932446241848379E-4</v>
      </c>
      <c r="O123">
        <f t="shared" si="44"/>
        <v>3.3944822448392312E-3</v>
      </c>
      <c r="P123">
        <f t="shared" si="34"/>
        <v>3.3304169998427113E-4</v>
      </c>
      <c r="Q123">
        <f t="shared" si="35"/>
        <v>3.9891880134259473E-3</v>
      </c>
      <c r="R123">
        <f>VLOOKUP(S123,mortality!$A$4:$G$76,prot_model!T123+2,FALSE)</f>
        <v>1.9945940067129736E-3</v>
      </c>
      <c r="S123">
        <f t="shared" si="45"/>
        <v>57</v>
      </c>
      <c r="T123">
        <f t="shared" si="46"/>
        <v>5</v>
      </c>
      <c r="V123">
        <f>discount_curve!K112</f>
        <v>0.90887166473774361</v>
      </c>
    </row>
    <row r="124" spans="1:22" x14ac:dyDescent="0.55000000000000004">
      <c r="A124">
        <f t="shared" si="36"/>
        <v>106</v>
      </c>
      <c r="B124">
        <f t="shared" si="37"/>
        <v>-13.1587246841432</v>
      </c>
      <c r="C124">
        <f t="shared" si="38"/>
        <v>3.2065776309777173E-2</v>
      </c>
      <c r="D124">
        <f t="shared" si="29"/>
        <v>87631.384770525357</v>
      </c>
      <c r="E124">
        <f t="shared" si="39"/>
        <v>12.815088784228271</v>
      </c>
      <c r="F124">
        <f t="shared" si="40"/>
        <v>0.3757016762247064</v>
      </c>
      <c r="G124">
        <v>0</v>
      </c>
      <c r="H124">
        <f t="shared" si="30"/>
        <v>8.3333333333333329E-2</v>
      </c>
      <c r="I124">
        <f t="shared" si="31"/>
        <v>100000</v>
      </c>
      <c r="J124">
        <f t="shared" si="32"/>
        <v>100000</v>
      </c>
      <c r="K124">
        <f t="shared" si="41"/>
        <v>1.1716593810022655</v>
      </c>
      <c r="L124">
        <f t="shared" si="42"/>
        <v>0.38478931571732611</v>
      </c>
      <c r="M124">
        <f t="shared" si="43"/>
        <v>8</v>
      </c>
      <c r="N124">
        <f t="shared" si="33"/>
        <v>1.2815088784228271E-4</v>
      </c>
      <c r="O124">
        <f t="shared" si="44"/>
        <v>3.3636784975248331E-3</v>
      </c>
      <c r="P124">
        <f t="shared" si="34"/>
        <v>3.3304169998427113E-4</v>
      </c>
      <c r="Q124">
        <f t="shared" si="35"/>
        <v>3.9891880134259473E-3</v>
      </c>
      <c r="R124">
        <f>VLOOKUP(S124,mortality!$A$4:$G$76,prot_model!T124+2,FALSE)</f>
        <v>1.9945940067129736E-3</v>
      </c>
      <c r="S124">
        <f t="shared" si="45"/>
        <v>57</v>
      </c>
      <c r="T124">
        <f t="shared" si="46"/>
        <v>5</v>
      </c>
      <c r="V124">
        <f>discount_curve!K113</f>
        <v>0.90804495581279099</v>
      </c>
    </row>
    <row r="125" spans="1:22" x14ac:dyDescent="0.55000000000000004">
      <c r="A125">
        <f t="shared" si="36"/>
        <v>107</v>
      </c>
      <c r="B125">
        <f t="shared" si="37"/>
        <v>-13.039313828256024</v>
      </c>
      <c r="C125">
        <f t="shared" si="38"/>
        <v>3.1774790527663244E-2</v>
      </c>
      <c r="D125">
        <f t="shared" si="29"/>
        <v>87475.940729517635</v>
      </c>
      <c r="E125">
        <f t="shared" si="39"/>
        <v>12.698796304772502</v>
      </c>
      <c r="F125">
        <f t="shared" si="40"/>
        <v>0.37229231401118573</v>
      </c>
      <c r="G125">
        <v>0</v>
      </c>
      <c r="H125">
        <f t="shared" si="30"/>
        <v>8.3333333333333329E-2</v>
      </c>
      <c r="I125">
        <f t="shared" si="31"/>
        <v>100000</v>
      </c>
      <c r="J125">
        <f t="shared" si="32"/>
        <v>100000</v>
      </c>
      <c r="K125">
        <f t="shared" si="41"/>
        <v>1.1716593810022655</v>
      </c>
      <c r="L125">
        <f t="shared" si="42"/>
        <v>0.38129748633195898</v>
      </c>
      <c r="M125">
        <f t="shared" si="43"/>
        <v>8</v>
      </c>
      <c r="N125">
        <f t="shared" si="33"/>
        <v>1.2698796304772502E-4</v>
      </c>
      <c r="O125">
        <f t="shared" si="44"/>
        <v>3.3331542835177762E-3</v>
      </c>
      <c r="P125">
        <f t="shared" si="34"/>
        <v>3.3304169998427113E-4</v>
      </c>
      <c r="Q125">
        <f t="shared" si="35"/>
        <v>3.9891880134259473E-3</v>
      </c>
      <c r="R125">
        <f>VLOOKUP(S125,mortality!$A$4:$G$76,prot_model!T125+2,FALSE)</f>
        <v>1.9945940067129736E-3</v>
      </c>
      <c r="S125">
        <f t="shared" si="45"/>
        <v>57</v>
      </c>
      <c r="T125">
        <f t="shared" si="46"/>
        <v>5</v>
      </c>
      <c r="V125">
        <f>discount_curve!K114</f>
        <v>0.90721899886160196</v>
      </c>
    </row>
    <row r="126" spans="1:22" x14ac:dyDescent="0.55000000000000004">
      <c r="A126">
        <f t="shared" si="36"/>
        <v>108</v>
      </c>
      <c r="B126">
        <f t="shared" si="37"/>
        <v>-13.857668628920534</v>
      </c>
      <c r="C126">
        <f t="shared" si="38"/>
        <v>3.1486445340449455E-2</v>
      </c>
      <c r="D126">
        <f t="shared" si="29"/>
        <v>87319.617785302471</v>
      </c>
      <c r="E126">
        <f t="shared" si="39"/>
        <v>13.512862905873947</v>
      </c>
      <c r="F126">
        <f t="shared" si="40"/>
        <v>0.37629216838703733</v>
      </c>
      <c r="G126">
        <v>0</v>
      </c>
      <c r="H126">
        <f t="shared" si="30"/>
        <v>8.3333333333333329E-2</v>
      </c>
      <c r="I126">
        <f t="shared" si="31"/>
        <v>100000</v>
      </c>
      <c r="J126">
        <f t="shared" si="32"/>
        <v>100000</v>
      </c>
      <c r="K126">
        <f t="shared" si="41"/>
        <v>1.1950925686223108</v>
      </c>
      <c r="L126">
        <f t="shared" si="42"/>
        <v>0.37783734408539349</v>
      </c>
      <c r="M126">
        <f t="shared" si="43"/>
        <v>9</v>
      </c>
      <c r="N126">
        <f t="shared" si="33"/>
        <v>1.3512862905873946E-4</v>
      </c>
      <c r="O126">
        <f t="shared" si="44"/>
        <v>3.3029070661503902E-3</v>
      </c>
      <c r="P126">
        <f t="shared" si="34"/>
        <v>3.5763703925517643E-4</v>
      </c>
      <c r="Q126">
        <f t="shared" si="35"/>
        <v>4.2832128458719105E-3</v>
      </c>
      <c r="R126">
        <f>VLOOKUP(S126,mortality!$A$4:$G$76,prot_model!T126+2,FALSE)</f>
        <v>2.1416064229359552E-3</v>
      </c>
      <c r="S126">
        <f t="shared" si="45"/>
        <v>58</v>
      </c>
      <c r="T126">
        <f t="shared" si="46"/>
        <v>5</v>
      </c>
      <c r="V126">
        <f>discount_curve!K115</f>
        <v>0.90269050769404913</v>
      </c>
    </row>
    <row r="127" spans="1:22" x14ac:dyDescent="0.55000000000000004">
      <c r="A127">
        <f t="shared" si="36"/>
        <v>109</v>
      </c>
      <c r="B127">
        <f t="shared" si="37"/>
        <v>-13.731574265447978</v>
      </c>
      <c r="C127">
        <f t="shared" si="38"/>
        <v>3.1199942365848696E-2</v>
      </c>
      <c r="D127">
        <f t="shared" si="29"/>
        <v>87162.410968433353</v>
      </c>
      <c r="E127">
        <f t="shared" si="39"/>
        <v>13.389906015185126</v>
      </c>
      <c r="F127">
        <f t="shared" si="40"/>
        <v>0.3728681926287018</v>
      </c>
      <c r="G127">
        <v>0</v>
      </c>
      <c r="H127">
        <f t="shared" si="30"/>
        <v>8.3333333333333329E-2</v>
      </c>
      <c r="I127">
        <f t="shared" si="31"/>
        <v>100000</v>
      </c>
      <c r="J127">
        <f t="shared" si="32"/>
        <v>100000</v>
      </c>
      <c r="K127">
        <f t="shared" si="41"/>
        <v>1.1950925686223108</v>
      </c>
      <c r="L127">
        <f t="shared" si="42"/>
        <v>0.37439930839018437</v>
      </c>
      <c r="M127">
        <f t="shared" si="43"/>
        <v>9</v>
      </c>
      <c r="N127">
        <f t="shared" si="33"/>
        <v>1.3389906015185126E-4</v>
      </c>
      <c r="O127">
        <f t="shared" si="44"/>
        <v>3.2728530956545117E-3</v>
      </c>
      <c r="P127">
        <f t="shared" si="34"/>
        <v>3.5763703925517643E-4</v>
      </c>
      <c r="Q127">
        <f t="shared" si="35"/>
        <v>4.2832128458719105E-3</v>
      </c>
      <c r="R127">
        <f>VLOOKUP(S127,mortality!$A$4:$G$76,prot_model!T127+2,FALSE)</f>
        <v>2.1416064229359552E-3</v>
      </c>
      <c r="S127">
        <f t="shared" si="45"/>
        <v>58</v>
      </c>
      <c r="T127">
        <f t="shared" si="46"/>
        <v>5</v>
      </c>
      <c r="V127">
        <f>discount_curve!K116</f>
        <v>0.90183523338283977</v>
      </c>
    </row>
    <row r="128" spans="1:22" x14ac:dyDescent="0.55000000000000004">
      <c r="A128">
        <f t="shared" si="36"/>
        <v>110</v>
      </c>
      <c r="B128">
        <f t="shared" si="37"/>
        <v>-13.6066272658593</v>
      </c>
      <c r="C128">
        <f t="shared" si="38"/>
        <v>3.091604635286483E-2</v>
      </c>
      <c r="D128">
        <f t="shared" si="29"/>
        <v>87004.315281365736</v>
      </c>
      <c r="E128">
        <f t="shared" si="39"/>
        <v>13.268067939737248</v>
      </c>
      <c r="F128">
        <f t="shared" si="40"/>
        <v>0.36947537247491652</v>
      </c>
      <c r="G128">
        <v>0</v>
      </c>
      <c r="H128">
        <f t="shared" si="30"/>
        <v>8.3333333333333329E-2</v>
      </c>
      <c r="I128">
        <f t="shared" si="31"/>
        <v>100000</v>
      </c>
      <c r="J128">
        <f t="shared" si="32"/>
        <v>100000</v>
      </c>
      <c r="K128">
        <f t="shared" si="41"/>
        <v>1.1950925686223108</v>
      </c>
      <c r="L128">
        <f t="shared" si="42"/>
        <v>0.37099255623437799</v>
      </c>
      <c r="M128">
        <f t="shared" si="43"/>
        <v>9</v>
      </c>
      <c r="N128">
        <f t="shared" si="33"/>
        <v>1.3268067939737249E-4</v>
      </c>
      <c r="O128">
        <f t="shared" si="44"/>
        <v>3.2430725936893781E-3</v>
      </c>
      <c r="P128">
        <f t="shared" si="34"/>
        <v>3.5763703925517643E-4</v>
      </c>
      <c r="Q128">
        <f t="shared" si="35"/>
        <v>4.2832128458719105E-3</v>
      </c>
      <c r="R128">
        <f>VLOOKUP(S128,mortality!$A$4:$G$76,prot_model!T128+2,FALSE)</f>
        <v>2.1416064229359552E-3</v>
      </c>
      <c r="S128">
        <f t="shared" si="45"/>
        <v>58</v>
      </c>
      <c r="T128">
        <f t="shared" si="46"/>
        <v>5</v>
      </c>
      <c r="V128">
        <f>discount_curve!K117</f>
        <v>0.90098076942040584</v>
      </c>
    </row>
    <row r="129" spans="1:22" x14ac:dyDescent="0.55000000000000004">
      <c r="A129">
        <f t="shared" si="36"/>
        <v>111</v>
      </c>
      <c r="B129">
        <f t="shared" si="37"/>
        <v>-13.482817190005978</v>
      </c>
      <c r="C129">
        <f t="shared" si="38"/>
        <v>3.0634733580107602E-2</v>
      </c>
      <c r="D129">
        <f t="shared" si="29"/>
        <v>86845.325698298329</v>
      </c>
      <c r="E129">
        <f t="shared" si="39"/>
        <v>13.147338499152976</v>
      </c>
      <c r="F129">
        <f t="shared" si="40"/>
        <v>0.36611342443310957</v>
      </c>
      <c r="G129">
        <v>0</v>
      </c>
      <c r="H129">
        <f t="shared" si="30"/>
        <v>8.3333333333333329E-2</v>
      </c>
      <c r="I129">
        <f t="shared" si="31"/>
        <v>100000</v>
      </c>
      <c r="J129">
        <f t="shared" si="32"/>
        <v>100000</v>
      </c>
      <c r="K129">
        <f t="shared" si="41"/>
        <v>1.1950925686223108</v>
      </c>
      <c r="L129">
        <f t="shared" si="42"/>
        <v>0.36761680296129123</v>
      </c>
      <c r="M129">
        <f t="shared" si="43"/>
        <v>9</v>
      </c>
      <c r="N129">
        <f t="shared" si="33"/>
        <v>1.3147338499152976E-4</v>
      </c>
      <c r="O129">
        <f t="shared" si="44"/>
        <v>3.2135630718970096E-3</v>
      </c>
      <c r="P129">
        <f t="shared" si="34"/>
        <v>3.5763703925517643E-4</v>
      </c>
      <c r="Q129">
        <f t="shared" si="35"/>
        <v>4.2832128458719105E-3</v>
      </c>
      <c r="R129">
        <f>VLOOKUP(S129,mortality!$A$4:$G$76,prot_model!T129+2,FALSE)</f>
        <v>2.1416064229359552E-3</v>
      </c>
      <c r="S129">
        <f t="shared" si="45"/>
        <v>58</v>
      </c>
      <c r="T129">
        <f t="shared" si="46"/>
        <v>5</v>
      </c>
      <c r="V129">
        <f>discount_curve!K118</f>
        <v>0.90012711503896381</v>
      </c>
    </row>
    <row r="130" spans="1:22" x14ac:dyDescent="0.55000000000000004">
      <c r="A130">
        <f t="shared" si="36"/>
        <v>112</v>
      </c>
      <c r="B130">
        <f t="shared" si="37"/>
        <v>-13.360133692736996</v>
      </c>
      <c r="C130">
        <f t="shared" si="38"/>
        <v>3.0355980542033555E-2</v>
      </c>
      <c r="D130">
        <f t="shared" si="29"/>
        <v>86685.43716501318</v>
      </c>
      <c r="E130">
        <f t="shared" si="39"/>
        <v>13.027707605688752</v>
      </c>
      <c r="F130">
        <f t="shared" si="40"/>
        <v>0.3627820675902777</v>
      </c>
      <c r="G130">
        <v>0</v>
      </c>
      <c r="H130">
        <f t="shared" si="30"/>
        <v>8.3333333333333329E-2</v>
      </c>
      <c r="I130">
        <f t="shared" si="31"/>
        <v>100000</v>
      </c>
      <c r="J130">
        <f t="shared" si="32"/>
        <v>100000</v>
      </c>
      <c r="K130">
        <f t="shared" si="41"/>
        <v>1.1950925686223108</v>
      </c>
      <c r="L130">
        <f t="shared" si="42"/>
        <v>0.36427176650440268</v>
      </c>
      <c r="M130">
        <f t="shared" si="43"/>
        <v>9</v>
      </c>
      <c r="N130">
        <f t="shared" si="33"/>
        <v>1.3027707605688753E-4</v>
      </c>
      <c r="O130">
        <f t="shared" si="44"/>
        <v>3.1843220645616128E-3</v>
      </c>
      <c r="P130">
        <f t="shared" si="34"/>
        <v>3.5763703925517643E-4</v>
      </c>
      <c r="Q130">
        <f t="shared" si="35"/>
        <v>4.2832128458719105E-3</v>
      </c>
      <c r="R130">
        <f>VLOOKUP(S130,mortality!$A$4:$G$76,prot_model!T130+2,FALSE)</f>
        <v>2.1416064229359552E-3</v>
      </c>
      <c r="S130">
        <f t="shared" si="45"/>
        <v>58</v>
      </c>
      <c r="T130">
        <f t="shared" si="46"/>
        <v>5</v>
      </c>
      <c r="V130">
        <f>discount_curve!K119</f>
        <v>0.89927426947145861</v>
      </c>
    </row>
    <row r="131" spans="1:22" x14ac:dyDescent="0.55000000000000004">
      <c r="A131">
        <f t="shared" ref="A131:A194" si="47">A130+1</f>
        <v>113</v>
      </c>
      <c r="B131">
        <f t="shared" ref="B131:B194" si="48">C131-E131-F131</f>
        <v>-13.23856652303443</v>
      </c>
      <c r="C131">
        <f t="shared" ref="C131:C194" si="49">H131*L131</f>
        <v>3.0079763946982016E-2</v>
      </c>
      <c r="D131">
        <f t="shared" si="29"/>
        <v>86524.644598715036</v>
      </c>
      <c r="E131">
        <f t="shared" ref="E131:E194" si="50">J131*N131</f>
        <v>12.909165263391898</v>
      </c>
      <c r="F131">
        <f t="shared" ref="F131:F194" si="51">L131*$F$6/12*K131</f>
        <v>0.35948102358951511</v>
      </c>
      <c r="G131">
        <v>0</v>
      </c>
      <c r="H131">
        <f t="shared" si="30"/>
        <v>8.3333333333333329E-2</v>
      </c>
      <c r="I131">
        <f t="shared" si="31"/>
        <v>100000</v>
      </c>
      <c r="J131">
        <f t="shared" si="32"/>
        <v>100000</v>
      </c>
      <c r="K131">
        <f t="shared" ref="K131:K194" si="52">(1+$F$5)^FLOOR(A131/12,1)</f>
        <v>1.1950925686223108</v>
      </c>
      <c r="L131">
        <f t="shared" ref="L131:L194" si="53">IF(A131=0,$C$11,IF(A131=$C$9*12+1,0,L130-N130-O130))</f>
        <v>0.36095716736378419</v>
      </c>
      <c r="M131">
        <f t="shared" ref="M131:M194" si="54">FLOOR(A131/12,1)</f>
        <v>9</v>
      </c>
      <c r="N131">
        <f t="shared" si="33"/>
        <v>1.2909165263391898E-4</v>
      </c>
      <c r="O131">
        <f t="shared" ref="O131:O194" si="55">L131*(1-(1-$F$7)^(1/12))</f>
        <v>3.1553471284035536E-3</v>
      </c>
      <c r="P131">
        <f t="shared" si="34"/>
        <v>3.5763703925517643E-4</v>
      </c>
      <c r="Q131">
        <f t="shared" si="35"/>
        <v>4.2832128458719105E-3</v>
      </c>
      <c r="R131">
        <f>VLOOKUP(S131,mortality!$A$4:$G$76,prot_model!T131+2,FALSE)</f>
        <v>2.1416064229359552E-3</v>
      </c>
      <c r="S131">
        <f t="shared" ref="S131:S194" si="56">$C$8+M131</f>
        <v>58</v>
      </c>
      <c r="T131">
        <f t="shared" ref="T131:T194" si="57">MIN(M131,5)</f>
        <v>5</v>
      </c>
      <c r="V131">
        <f>discount_curve!K120</f>
        <v>0.89842223195156101</v>
      </c>
    </row>
    <row r="132" spans="1:22" x14ac:dyDescent="0.55000000000000004">
      <c r="A132">
        <f t="shared" si="47"/>
        <v>114</v>
      </c>
      <c r="B132">
        <f t="shared" si="48"/>
        <v>-13.118105523156911</v>
      </c>
      <c r="C132">
        <f t="shared" si="49"/>
        <v>2.9806060715228892E-2</v>
      </c>
      <c r="D132">
        <f t="shared" si="29"/>
        <v>86362.942887869853</v>
      </c>
      <c r="E132">
        <f t="shared" si="50"/>
        <v>12.791701567265386</v>
      </c>
      <c r="F132">
        <f t="shared" si="51"/>
        <v>0.3562100166067545</v>
      </c>
      <c r="G132">
        <v>0</v>
      </c>
      <c r="H132">
        <f t="shared" si="30"/>
        <v>8.3333333333333329E-2</v>
      </c>
      <c r="I132">
        <f t="shared" si="31"/>
        <v>100000</v>
      </c>
      <c r="J132">
        <f t="shared" si="32"/>
        <v>100000</v>
      </c>
      <c r="K132">
        <f t="shared" si="52"/>
        <v>1.1950925686223108</v>
      </c>
      <c r="L132">
        <f t="shared" si="53"/>
        <v>0.35767272858274674</v>
      </c>
      <c r="M132">
        <f t="shared" si="54"/>
        <v>9</v>
      </c>
      <c r="N132">
        <f t="shared" si="33"/>
        <v>1.2791701567265386E-4</v>
      </c>
      <c r="O132">
        <f t="shared" si="55"/>
        <v>3.1266358423752061E-3</v>
      </c>
      <c r="P132">
        <f t="shared" si="34"/>
        <v>3.5763703925517643E-4</v>
      </c>
      <c r="Q132">
        <f t="shared" si="35"/>
        <v>4.2832128458719105E-3</v>
      </c>
      <c r="R132">
        <f>VLOOKUP(S132,mortality!$A$4:$G$76,prot_model!T132+2,FALSE)</f>
        <v>2.1416064229359552E-3</v>
      </c>
      <c r="S132">
        <f t="shared" si="56"/>
        <v>58</v>
      </c>
      <c r="T132">
        <f t="shared" si="57"/>
        <v>5</v>
      </c>
      <c r="V132">
        <f>discount_curve!K121</f>
        <v>0.89757100171366866</v>
      </c>
    </row>
    <row r="133" spans="1:22" x14ac:dyDescent="0.55000000000000004">
      <c r="A133">
        <f t="shared" si="47"/>
        <v>115</v>
      </c>
      <c r="B133">
        <f t="shared" si="48"/>
        <v>-12.998740627790879</v>
      </c>
      <c r="C133">
        <f t="shared" si="49"/>
        <v>2.9534847977058236E-2</v>
      </c>
      <c r="D133">
        <f t="shared" si="29"/>
        <v>86200.32689204214</v>
      </c>
      <c r="E133">
        <f t="shared" si="50"/>
        <v>12.675306702440215</v>
      </c>
      <c r="F133">
        <f t="shared" si="51"/>
        <v>0.35296877332771992</v>
      </c>
      <c r="G133">
        <v>0</v>
      </c>
      <c r="H133">
        <f t="shared" si="30"/>
        <v>8.3333333333333329E-2</v>
      </c>
      <c r="I133">
        <f t="shared" si="31"/>
        <v>100000</v>
      </c>
      <c r="J133">
        <f t="shared" si="32"/>
        <v>100000</v>
      </c>
      <c r="K133">
        <f t="shared" si="52"/>
        <v>1.1950925686223108</v>
      </c>
      <c r="L133">
        <f t="shared" si="53"/>
        <v>0.35441817572469886</v>
      </c>
      <c r="M133">
        <f t="shared" si="54"/>
        <v>9</v>
      </c>
      <c r="N133">
        <f t="shared" si="33"/>
        <v>1.2675306702440215E-4</v>
      </c>
      <c r="O133">
        <f t="shared" si="55"/>
        <v>3.0981858074586553E-3</v>
      </c>
      <c r="P133">
        <f t="shared" si="34"/>
        <v>3.5763703925517643E-4</v>
      </c>
      <c r="Q133">
        <f t="shared" si="35"/>
        <v>4.2832128458719105E-3</v>
      </c>
      <c r="R133">
        <f>VLOOKUP(S133,mortality!$A$4:$G$76,prot_model!T133+2,FALSE)</f>
        <v>2.1416064229359552E-3</v>
      </c>
      <c r="S133">
        <f t="shared" si="56"/>
        <v>58</v>
      </c>
      <c r="T133">
        <f t="shared" si="57"/>
        <v>5</v>
      </c>
      <c r="V133">
        <f>discount_curve!K122</f>
        <v>0.89672057799290406</v>
      </c>
    </row>
    <row r="134" spans="1:22" x14ac:dyDescent="0.55000000000000004">
      <c r="A134">
        <f t="shared" si="47"/>
        <v>116</v>
      </c>
      <c r="B134">
        <f t="shared" si="48"/>
        <v>-12.880461863209549</v>
      </c>
      <c r="C134">
        <f t="shared" si="49"/>
        <v>2.9266103070851316E-2</v>
      </c>
      <c r="D134">
        <f t="shared" si="29"/>
        <v>86036.791441731693</v>
      </c>
      <c r="E134">
        <f t="shared" si="50"/>
        <v>12.55997094335531</v>
      </c>
      <c r="F134">
        <f t="shared" si="51"/>
        <v>0.34975702292509003</v>
      </c>
      <c r="G134">
        <v>0</v>
      </c>
      <c r="H134">
        <f t="shared" si="30"/>
        <v>8.3333333333333329E-2</v>
      </c>
      <c r="I134">
        <f t="shared" si="31"/>
        <v>100000</v>
      </c>
      <c r="J134">
        <f t="shared" si="32"/>
        <v>100000</v>
      </c>
      <c r="K134">
        <f t="shared" si="52"/>
        <v>1.1950925686223108</v>
      </c>
      <c r="L134">
        <f t="shared" si="53"/>
        <v>0.35119323685021581</v>
      </c>
      <c r="M134">
        <f t="shared" si="54"/>
        <v>9</v>
      </c>
      <c r="N134">
        <f t="shared" si="33"/>
        <v>1.2559970943355311E-4</v>
      </c>
      <c r="O134">
        <f t="shared" si="55"/>
        <v>3.0699946464652467E-3</v>
      </c>
      <c r="P134">
        <f t="shared" si="34"/>
        <v>3.5763703925517643E-4</v>
      </c>
      <c r="Q134">
        <f t="shared" si="35"/>
        <v>4.2832128458719105E-3</v>
      </c>
      <c r="R134">
        <f>VLOOKUP(S134,mortality!$A$4:$G$76,prot_model!T134+2,FALSE)</f>
        <v>2.1416064229359552E-3</v>
      </c>
      <c r="S134">
        <f t="shared" si="56"/>
        <v>58</v>
      </c>
      <c r="T134">
        <f t="shared" si="57"/>
        <v>5</v>
      </c>
      <c r="V134">
        <f>discount_curve!K123</f>
        <v>0.8958709600251139</v>
      </c>
    </row>
    <row r="135" spans="1:22" x14ac:dyDescent="0.55000000000000004">
      <c r="A135">
        <f t="shared" si="47"/>
        <v>117</v>
      </c>
      <c r="B135">
        <f t="shared" si="48"/>
        <v>-12.763259346439566</v>
      </c>
      <c r="C135">
        <f t="shared" si="49"/>
        <v>2.8999803541193084E-2</v>
      </c>
      <c r="D135">
        <f t="shared" si="29"/>
        <v>85872.331338209231</v>
      </c>
      <c r="E135">
        <f t="shared" si="50"/>
        <v>12.445684652944891</v>
      </c>
      <c r="F135">
        <f t="shared" si="51"/>
        <v>0.34657449703586829</v>
      </c>
      <c r="G135">
        <v>0</v>
      </c>
      <c r="H135">
        <f t="shared" si="30"/>
        <v>8.3333333333333329E-2</v>
      </c>
      <c r="I135">
        <f t="shared" si="31"/>
        <v>100000</v>
      </c>
      <c r="J135">
        <f t="shared" si="32"/>
        <v>100000</v>
      </c>
      <c r="K135">
        <f t="shared" si="52"/>
        <v>1.1950925686223108</v>
      </c>
      <c r="L135">
        <f t="shared" si="53"/>
        <v>0.34799764249431703</v>
      </c>
      <c r="M135">
        <f t="shared" si="54"/>
        <v>9</v>
      </c>
      <c r="N135">
        <f t="shared" si="33"/>
        <v>1.2445684652944892E-4</v>
      </c>
      <c r="O135">
        <f t="shared" si="55"/>
        <v>3.0420600038369551E-3</v>
      </c>
      <c r="P135">
        <f t="shared" si="34"/>
        <v>3.5763703925517643E-4</v>
      </c>
      <c r="Q135">
        <f t="shared" si="35"/>
        <v>4.2832128458719105E-3</v>
      </c>
      <c r="R135">
        <f>VLOOKUP(S135,mortality!$A$4:$G$76,prot_model!T135+2,FALSE)</f>
        <v>2.1416064229359552E-3</v>
      </c>
      <c r="S135">
        <f t="shared" si="56"/>
        <v>58</v>
      </c>
      <c r="T135">
        <f t="shared" si="57"/>
        <v>5</v>
      </c>
      <c r="V135">
        <f>discount_curve!K124</f>
        <v>0.89502214704687022</v>
      </c>
    </row>
    <row r="136" spans="1:22" x14ac:dyDescent="0.55000000000000004">
      <c r="A136">
        <f t="shared" si="47"/>
        <v>118</v>
      </c>
      <c r="B136">
        <f t="shared" si="48"/>
        <v>-12.647123284435189</v>
      </c>
      <c r="C136">
        <f t="shared" si="49"/>
        <v>2.8735927136995885E-2</v>
      </c>
      <c r="D136">
        <f t="shared" si="29"/>
        <v>85706.941353351009</v>
      </c>
      <c r="E136">
        <f t="shared" si="50"/>
        <v>12.332438281833225</v>
      </c>
      <c r="F136">
        <f t="shared" si="51"/>
        <v>0.34342092973895982</v>
      </c>
      <c r="G136">
        <v>0</v>
      </c>
      <c r="H136">
        <f t="shared" si="30"/>
        <v>8.3333333333333329E-2</v>
      </c>
      <c r="I136">
        <f t="shared" si="31"/>
        <v>100000</v>
      </c>
      <c r="J136">
        <f t="shared" si="32"/>
        <v>100000</v>
      </c>
      <c r="K136">
        <f t="shared" si="52"/>
        <v>1.1950925686223108</v>
      </c>
      <c r="L136">
        <f t="shared" si="53"/>
        <v>0.34483112564395063</v>
      </c>
      <c r="M136">
        <f t="shared" si="54"/>
        <v>9</v>
      </c>
      <c r="N136">
        <f t="shared" si="33"/>
        <v>1.2332438281833225E-4</v>
      </c>
      <c r="O136">
        <f t="shared" si="55"/>
        <v>3.0143795454495603E-3</v>
      </c>
      <c r="P136">
        <f t="shared" si="34"/>
        <v>3.5763703925517643E-4</v>
      </c>
      <c r="Q136">
        <f t="shared" si="35"/>
        <v>4.2832128458719105E-3</v>
      </c>
      <c r="R136">
        <f>VLOOKUP(S136,mortality!$A$4:$G$76,prot_model!T136+2,FALSE)</f>
        <v>2.1416064229359552E-3</v>
      </c>
      <c r="S136">
        <f t="shared" si="56"/>
        <v>58</v>
      </c>
      <c r="T136">
        <f t="shared" si="57"/>
        <v>5</v>
      </c>
      <c r="V136">
        <f>discount_curve!K125</f>
        <v>0.89417413829546766</v>
      </c>
    </row>
    <row r="137" spans="1:22" x14ac:dyDescent="0.55000000000000004">
      <c r="A137">
        <f t="shared" si="47"/>
        <v>119</v>
      </c>
      <c r="B137">
        <f t="shared" si="48"/>
        <v>-12.532043973260029</v>
      </c>
      <c r="C137">
        <f t="shared" si="49"/>
        <v>2.8474451809640228E-2</v>
      </c>
      <c r="D137">
        <f t="shared" si="29"/>
        <v>85540.616229472755</v>
      </c>
      <c r="E137">
        <f t="shared" si="50"/>
        <v>12.220222367536717</v>
      </c>
      <c r="F137">
        <f t="shared" si="51"/>
        <v>0.34029605753295145</v>
      </c>
      <c r="G137">
        <v>0</v>
      </c>
      <c r="H137">
        <f t="shared" si="30"/>
        <v>8.3333333333333329E-2</v>
      </c>
      <c r="I137">
        <f t="shared" si="31"/>
        <v>100000</v>
      </c>
      <c r="J137">
        <f t="shared" si="32"/>
        <v>100000</v>
      </c>
      <c r="K137">
        <f t="shared" si="52"/>
        <v>1.1950925686223108</v>
      </c>
      <c r="L137">
        <f t="shared" si="53"/>
        <v>0.34169342171568273</v>
      </c>
      <c r="M137">
        <f t="shared" si="54"/>
        <v>9</v>
      </c>
      <c r="N137">
        <f t="shared" si="33"/>
        <v>1.2220222367536718E-4</v>
      </c>
      <c r="O137">
        <f t="shared" si="55"/>
        <v>2.9869509584176186E-3</v>
      </c>
      <c r="P137">
        <f t="shared" si="34"/>
        <v>3.5763703925517643E-4</v>
      </c>
      <c r="Q137">
        <f t="shared" si="35"/>
        <v>4.2832128458719105E-3</v>
      </c>
      <c r="R137">
        <f>VLOOKUP(S137,mortality!$A$4:$G$76,prot_model!T137+2,FALSE)</f>
        <v>2.1416064229359552E-3</v>
      </c>
      <c r="S137">
        <f t="shared" si="56"/>
        <v>58</v>
      </c>
      <c r="T137">
        <f t="shared" si="57"/>
        <v>5</v>
      </c>
      <c r="V137">
        <f>discount_curve!K126</f>
        <v>0.89332693300892319</v>
      </c>
    </row>
    <row r="138" spans="1:22" x14ac:dyDescent="0.55000000000000004">
      <c r="A138">
        <f t="shared" si="47"/>
        <v>120</v>
      </c>
      <c r="B138">
        <f t="shared" si="48"/>
        <v>-13.338532921274172</v>
      </c>
      <c r="C138">
        <f t="shared" si="49"/>
        <v>2.8215355711132477E-2</v>
      </c>
      <c r="D138">
        <f t="shared" si="29"/>
        <v>85373.35067916254</v>
      </c>
      <c r="E138">
        <f t="shared" si="50"/>
        <v>13.022804665284928</v>
      </c>
      <c r="F138">
        <f t="shared" si="51"/>
        <v>0.34394361170037691</v>
      </c>
      <c r="G138">
        <v>0</v>
      </c>
      <c r="H138">
        <f t="shared" si="30"/>
        <v>8.3333333333333329E-2</v>
      </c>
      <c r="I138">
        <f t="shared" si="31"/>
        <v>100000</v>
      </c>
      <c r="J138">
        <f t="shared" si="32"/>
        <v>100000</v>
      </c>
      <c r="K138">
        <f t="shared" si="52"/>
        <v>1.2189944199947571</v>
      </c>
      <c r="L138">
        <f t="shared" si="53"/>
        <v>0.33858426853358975</v>
      </c>
      <c r="M138">
        <f t="shared" si="54"/>
        <v>10</v>
      </c>
      <c r="N138">
        <f t="shared" si="33"/>
        <v>1.3022804665284928E-4</v>
      </c>
      <c r="O138">
        <f t="shared" si="55"/>
        <v>2.9597719509012045E-3</v>
      </c>
      <c r="P138">
        <f t="shared" si="34"/>
        <v>3.8462521373738845E-4</v>
      </c>
      <c r="Q138">
        <f t="shared" si="35"/>
        <v>4.6057512594182325E-3</v>
      </c>
      <c r="R138">
        <f>VLOOKUP(S138,mortality!$A$4:$G$76,prot_model!T138+2,FALSE)</f>
        <v>2.3028756297091162E-3</v>
      </c>
      <c r="S138">
        <f t="shared" si="56"/>
        <v>59</v>
      </c>
      <c r="T138">
        <f t="shared" si="57"/>
        <v>5</v>
      </c>
      <c r="V138">
        <f>discount_curve!K127</f>
        <v>0.88860730510999886</v>
      </c>
    </row>
    <row r="139" spans="1:22" x14ac:dyDescent="0.55000000000000004">
      <c r="A139">
        <f t="shared" si="47"/>
        <v>121</v>
      </c>
      <c r="B139">
        <f t="shared" si="48"/>
        <v>-13.216802319694191</v>
      </c>
      <c r="C139">
        <f t="shared" si="49"/>
        <v>2.7957855711336306E-2</v>
      </c>
      <c r="D139">
        <f t="shared" si="29"/>
        <v>85205.139385112561</v>
      </c>
      <c r="E139">
        <f t="shared" si="50"/>
        <v>12.903955474334152</v>
      </c>
      <c r="F139">
        <f t="shared" si="51"/>
        <v>0.34080470107137512</v>
      </c>
      <c r="G139">
        <v>0</v>
      </c>
      <c r="H139">
        <f t="shared" si="30"/>
        <v>8.3333333333333329E-2</v>
      </c>
      <c r="I139">
        <f t="shared" si="31"/>
        <v>100000</v>
      </c>
      <c r="J139">
        <f t="shared" si="32"/>
        <v>100000</v>
      </c>
      <c r="K139">
        <f t="shared" si="52"/>
        <v>1.2189944199947571</v>
      </c>
      <c r="L139">
        <f t="shared" si="53"/>
        <v>0.3354942685360357</v>
      </c>
      <c r="M139">
        <f t="shared" si="54"/>
        <v>10</v>
      </c>
      <c r="N139">
        <f t="shared" si="33"/>
        <v>1.2903955474334152E-4</v>
      </c>
      <c r="O139">
        <f t="shared" si="55"/>
        <v>2.9327603730725732E-3</v>
      </c>
      <c r="P139">
        <f t="shared" si="34"/>
        <v>3.8462521373738845E-4</v>
      </c>
      <c r="Q139">
        <f t="shared" si="35"/>
        <v>4.6057512594182325E-3</v>
      </c>
      <c r="R139">
        <f>VLOOKUP(S139,mortality!$A$4:$G$76,prot_model!T139+2,FALSE)</f>
        <v>2.3028756297091162E-3</v>
      </c>
      <c r="S139">
        <f t="shared" si="56"/>
        <v>59</v>
      </c>
      <c r="T139">
        <f t="shared" si="57"/>
        <v>5</v>
      </c>
      <c r="V139">
        <f>discount_curve!K128</f>
        <v>0.88773319860434519</v>
      </c>
    </row>
    <row r="140" spans="1:22" x14ac:dyDescent="0.55000000000000004">
      <c r="A140">
        <f t="shared" si="47"/>
        <v>122</v>
      </c>
      <c r="B140">
        <f t="shared" si="48"/>
        <v>-13.096182660333156</v>
      </c>
      <c r="C140">
        <f t="shared" si="49"/>
        <v>2.7702705717351648E-2</v>
      </c>
      <c r="D140">
        <f t="shared" si="29"/>
        <v>85035.976999950217</v>
      </c>
      <c r="E140">
        <f t="shared" si="50"/>
        <v>12.786190929168422</v>
      </c>
      <c r="F140">
        <f t="shared" si="51"/>
        <v>0.33769443688208517</v>
      </c>
      <c r="G140">
        <v>0</v>
      </c>
      <c r="H140">
        <f t="shared" si="30"/>
        <v>8.3333333333333329E-2</v>
      </c>
      <c r="I140">
        <f t="shared" si="31"/>
        <v>100000</v>
      </c>
      <c r="J140">
        <f t="shared" si="32"/>
        <v>100000</v>
      </c>
      <c r="K140">
        <f t="shared" si="52"/>
        <v>1.2189944199947571</v>
      </c>
      <c r="L140">
        <f t="shared" si="53"/>
        <v>0.33243246860821979</v>
      </c>
      <c r="M140">
        <f t="shared" si="54"/>
        <v>10</v>
      </c>
      <c r="N140">
        <f t="shared" si="33"/>
        <v>1.2786190929168421E-4</v>
      </c>
      <c r="O140">
        <f t="shared" si="55"/>
        <v>2.9059953092824878E-3</v>
      </c>
      <c r="P140">
        <f t="shared" si="34"/>
        <v>3.8462521373738845E-4</v>
      </c>
      <c r="Q140">
        <f t="shared" si="35"/>
        <v>4.6057512594182325E-3</v>
      </c>
      <c r="R140">
        <f>VLOOKUP(S140,mortality!$A$4:$G$76,prot_model!T140+2,FALSE)</f>
        <v>2.3028756297091162E-3</v>
      </c>
      <c r="S140">
        <f t="shared" si="56"/>
        <v>59</v>
      </c>
      <c r="T140">
        <f t="shared" si="57"/>
        <v>5</v>
      </c>
      <c r="V140">
        <f>discount_curve!K129</f>
        <v>0.88685995194102973</v>
      </c>
    </row>
    <row r="141" spans="1:22" x14ac:dyDescent="0.55000000000000004">
      <c r="A141">
        <f t="shared" si="47"/>
        <v>123</v>
      </c>
      <c r="B141">
        <f t="shared" si="48"/>
        <v>-12.976663804470002</v>
      </c>
      <c r="C141">
        <f t="shared" si="49"/>
        <v>2.7449884282470464E-2</v>
      </c>
      <c r="D141">
        <f t="shared" si="29"/>
        <v>84865.858146068087</v>
      </c>
      <c r="E141">
        <f t="shared" si="50"/>
        <v>12.669501131054139</v>
      </c>
      <c r="F141">
        <f t="shared" si="51"/>
        <v>0.33461255769833287</v>
      </c>
      <c r="G141">
        <v>0</v>
      </c>
      <c r="H141">
        <f t="shared" si="30"/>
        <v>8.3333333333333329E-2</v>
      </c>
      <c r="I141">
        <f t="shared" si="31"/>
        <v>100000</v>
      </c>
      <c r="J141">
        <f t="shared" si="32"/>
        <v>100000</v>
      </c>
      <c r="K141">
        <f t="shared" si="52"/>
        <v>1.2189944199947571</v>
      </c>
      <c r="L141">
        <f t="shared" si="53"/>
        <v>0.3293986113896456</v>
      </c>
      <c r="M141">
        <f t="shared" si="54"/>
        <v>10</v>
      </c>
      <c r="N141">
        <f t="shared" si="33"/>
        <v>1.2669501131054139E-4</v>
      </c>
      <c r="O141">
        <f t="shared" si="55"/>
        <v>2.8794745097856143E-3</v>
      </c>
      <c r="P141">
        <f t="shared" si="34"/>
        <v>3.8462521373738845E-4</v>
      </c>
      <c r="Q141">
        <f t="shared" si="35"/>
        <v>4.6057512594182325E-3</v>
      </c>
      <c r="R141">
        <f>VLOOKUP(S141,mortality!$A$4:$G$76,prot_model!T141+2,FALSE)</f>
        <v>2.3028756297091162E-3</v>
      </c>
      <c r="S141">
        <f t="shared" si="56"/>
        <v>59</v>
      </c>
      <c r="T141">
        <f t="shared" si="57"/>
        <v>5</v>
      </c>
      <c r="V141">
        <f>discount_curve!K130</f>
        <v>0.88598756427424219</v>
      </c>
    </row>
    <row r="142" spans="1:22" x14ac:dyDescent="0.55000000000000004">
      <c r="A142">
        <f t="shared" si="47"/>
        <v>124</v>
      </c>
      <c r="B142">
        <f t="shared" si="48"/>
        <v>-12.85823570591204</v>
      </c>
      <c r="C142">
        <f t="shared" si="49"/>
        <v>2.7199370155712457E-2</v>
      </c>
      <c r="D142">
        <f t="shared" si="29"/>
        <v>84694.777415452976</v>
      </c>
      <c r="E142">
        <f t="shared" si="50"/>
        <v>12.553876271595898</v>
      </c>
      <c r="F142">
        <f t="shared" si="51"/>
        <v>0.33155880447185415</v>
      </c>
      <c r="G142">
        <v>0</v>
      </c>
      <c r="H142">
        <f t="shared" si="30"/>
        <v>8.3333333333333329E-2</v>
      </c>
      <c r="I142">
        <f t="shared" si="31"/>
        <v>100000</v>
      </c>
      <c r="J142">
        <f t="shared" si="32"/>
        <v>100000</v>
      </c>
      <c r="K142">
        <f t="shared" si="52"/>
        <v>1.2189944199947571</v>
      </c>
      <c r="L142">
        <f t="shared" si="53"/>
        <v>0.32639244186854949</v>
      </c>
      <c r="M142">
        <f t="shared" si="54"/>
        <v>10</v>
      </c>
      <c r="N142">
        <f t="shared" si="33"/>
        <v>1.2553876271595898E-4</v>
      </c>
      <c r="O142">
        <f t="shared" si="55"/>
        <v>2.853195745368325E-3</v>
      </c>
      <c r="P142">
        <f t="shared" si="34"/>
        <v>3.8462521373738845E-4</v>
      </c>
      <c r="Q142">
        <f t="shared" si="35"/>
        <v>4.6057512594182325E-3</v>
      </c>
      <c r="R142">
        <f>VLOOKUP(S142,mortality!$A$4:$G$76,prot_model!T142+2,FALSE)</f>
        <v>2.3028756297091162E-3</v>
      </c>
      <c r="S142">
        <f t="shared" si="56"/>
        <v>59</v>
      </c>
      <c r="T142">
        <f t="shared" si="57"/>
        <v>5</v>
      </c>
      <c r="V142">
        <f>discount_curve!K131</f>
        <v>0.88511603475900313</v>
      </c>
    </row>
    <row r="143" spans="1:22" x14ac:dyDescent="0.55000000000000004">
      <c r="A143">
        <f t="shared" si="47"/>
        <v>125</v>
      </c>
      <c r="B143">
        <f t="shared" si="48"/>
        <v>-12.740888410150495</v>
      </c>
      <c r="C143">
        <f t="shared" si="49"/>
        <v>2.6951142280038767E-2</v>
      </c>
      <c r="D143">
        <f t="shared" si="29"/>
        <v>84522.729369513967</v>
      </c>
      <c r="E143">
        <f t="shared" si="50"/>
        <v>12.439306631912013</v>
      </c>
      <c r="F143">
        <f t="shared" si="51"/>
        <v>0.32853292051852034</v>
      </c>
      <c r="G143">
        <v>0</v>
      </c>
      <c r="H143">
        <f t="shared" si="30"/>
        <v>8.3333333333333329E-2</v>
      </c>
      <c r="I143">
        <f t="shared" si="31"/>
        <v>100000</v>
      </c>
      <c r="J143">
        <f t="shared" si="32"/>
        <v>100000</v>
      </c>
      <c r="K143">
        <f t="shared" si="52"/>
        <v>1.2189944199947571</v>
      </c>
      <c r="L143">
        <f t="shared" si="53"/>
        <v>0.32341370736046521</v>
      </c>
      <c r="M143">
        <f t="shared" si="54"/>
        <v>10</v>
      </c>
      <c r="N143">
        <f t="shared" si="33"/>
        <v>1.2439306631912013E-4</v>
      </c>
      <c r="O143">
        <f t="shared" si="55"/>
        <v>2.8271568071613225E-3</v>
      </c>
      <c r="P143">
        <f t="shared" si="34"/>
        <v>3.8462521373738845E-4</v>
      </c>
      <c r="Q143">
        <f t="shared" si="35"/>
        <v>4.6057512594182325E-3</v>
      </c>
      <c r="R143">
        <f>VLOOKUP(S143,mortality!$A$4:$G$76,prot_model!T143+2,FALSE)</f>
        <v>2.3028756297091162E-3</v>
      </c>
      <c r="S143">
        <f t="shared" si="56"/>
        <v>59</v>
      </c>
      <c r="T143">
        <f t="shared" si="57"/>
        <v>5</v>
      </c>
      <c r="V143">
        <f>discount_curve!K132</f>
        <v>0.88424536255116504</v>
      </c>
    </row>
    <row r="144" spans="1:22" x14ac:dyDescent="0.55000000000000004">
      <c r="A144">
        <f t="shared" si="47"/>
        <v>126</v>
      </c>
      <c r="B144">
        <f t="shared" si="48"/>
        <v>-12.624612053523796</v>
      </c>
      <c r="C144">
        <f t="shared" si="49"/>
        <v>2.6705179790582061E-2</v>
      </c>
      <c r="D144">
        <f t="shared" si="29"/>
        <v>84349.708538909603</v>
      </c>
      <c r="E144">
        <f t="shared" si="50"/>
        <v>12.325782581817615</v>
      </c>
      <c r="F144">
        <f t="shared" si="51"/>
        <v>0.32553465149676292</v>
      </c>
      <c r="G144">
        <v>0</v>
      </c>
      <c r="H144">
        <f t="shared" si="30"/>
        <v>8.3333333333333329E-2</v>
      </c>
      <c r="I144">
        <f t="shared" si="31"/>
        <v>100000</v>
      </c>
      <c r="J144">
        <f t="shared" si="32"/>
        <v>100000</v>
      </c>
      <c r="K144">
        <f t="shared" si="52"/>
        <v>1.2189944199947571</v>
      </c>
      <c r="L144">
        <f t="shared" si="53"/>
        <v>0.32046215748698476</v>
      </c>
      <c r="M144">
        <f t="shared" si="54"/>
        <v>10</v>
      </c>
      <c r="N144">
        <f t="shared" si="33"/>
        <v>1.2325782581817615E-4</v>
      </c>
      <c r="O144">
        <f t="shared" si="55"/>
        <v>2.8013555064539718E-3</v>
      </c>
      <c r="P144">
        <f t="shared" si="34"/>
        <v>3.8462521373738845E-4</v>
      </c>
      <c r="Q144">
        <f t="shared" si="35"/>
        <v>4.6057512594182325E-3</v>
      </c>
      <c r="R144">
        <f>VLOOKUP(S144,mortality!$A$4:$G$76,prot_model!T144+2,FALSE)</f>
        <v>2.3028756297091162E-3</v>
      </c>
      <c r="S144">
        <f t="shared" si="56"/>
        <v>59</v>
      </c>
      <c r="T144">
        <f t="shared" si="57"/>
        <v>5</v>
      </c>
      <c r="V144">
        <f>discount_curve!K133</f>
        <v>0.88337554680741026</v>
      </c>
    </row>
    <row r="145" spans="1:22" x14ac:dyDescent="0.55000000000000004">
      <c r="A145">
        <f t="shared" si="47"/>
        <v>127</v>
      </c>
      <c r="B145">
        <f t="shared" si="48"/>
        <v>-12.509396862388474</v>
      </c>
      <c r="C145">
        <f t="shared" si="49"/>
        <v>2.6461462012892713E-2</v>
      </c>
      <c r="D145">
        <f t="shared" si="29"/>
        <v>84175.709423373977</v>
      </c>
      <c r="E145">
        <f t="shared" si="50"/>
        <v>12.213294579015173</v>
      </c>
      <c r="F145">
        <f t="shared" si="51"/>
        <v>0.32256374538619453</v>
      </c>
      <c r="G145">
        <v>0</v>
      </c>
      <c r="H145">
        <f t="shared" si="30"/>
        <v>8.3333333333333329E-2</v>
      </c>
      <c r="I145">
        <f t="shared" si="31"/>
        <v>100000</v>
      </c>
      <c r="J145">
        <f t="shared" si="32"/>
        <v>100000</v>
      </c>
      <c r="K145">
        <f t="shared" si="52"/>
        <v>1.2189944199947571</v>
      </c>
      <c r="L145">
        <f t="shared" si="53"/>
        <v>0.31753754415471258</v>
      </c>
      <c r="M145">
        <f t="shared" si="54"/>
        <v>10</v>
      </c>
      <c r="N145">
        <f t="shared" si="33"/>
        <v>1.2213294579015174E-4</v>
      </c>
      <c r="O145">
        <f t="shared" si="55"/>
        <v>2.7757896745103294E-3</v>
      </c>
      <c r="P145">
        <f t="shared" si="34"/>
        <v>3.8462521373738845E-4</v>
      </c>
      <c r="Q145">
        <f t="shared" si="35"/>
        <v>4.6057512594182325E-3</v>
      </c>
      <c r="R145">
        <f>VLOOKUP(S145,mortality!$A$4:$G$76,prot_model!T145+2,FALSE)</f>
        <v>2.3028756297091162E-3</v>
      </c>
      <c r="S145">
        <f t="shared" si="56"/>
        <v>59</v>
      </c>
      <c r="T145">
        <f t="shared" si="57"/>
        <v>5</v>
      </c>
      <c r="V145">
        <f>discount_curve!K134</f>
        <v>0.8825065866852515</v>
      </c>
    </row>
    <row r="146" spans="1:22" x14ac:dyDescent="0.55000000000000004">
      <c r="A146">
        <f t="shared" si="47"/>
        <v>128</v>
      </c>
      <c r="B146">
        <f t="shared" si="48"/>
        <v>-12.395233152297651</v>
      </c>
      <c r="C146">
        <f t="shared" si="49"/>
        <v>2.6219968461201008E-2</v>
      </c>
      <c r="D146">
        <f t="shared" ref="D146:D209" si="58">MAX($C$7*((1+$F$11)^$F$13-(1+$F$11)^A146)/((1+$F$11)^$F$13-1),0)</f>
        <v>84000.726491541805</v>
      </c>
      <c r="E146">
        <f t="shared" si="50"/>
        <v>12.101833168292426</v>
      </c>
      <c r="F146">
        <f t="shared" si="51"/>
        <v>0.31961995246642549</v>
      </c>
      <c r="G146">
        <v>0</v>
      </c>
      <c r="H146">
        <f t="shared" si="30"/>
        <v>8.3333333333333329E-2</v>
      </c>
      <c r="I146">
        <f t="shared" si="31"/>
        <v>100000</v>
      </c>
      <c r="J146">
        <f t="shared" si="32"/>
        <v>100000</v>
      </c>
      <c r="K146">
        <f t="shared" si="52"/>
        <v>1.2189944199947571</v>
      </c>
      <c r="L146">
        <f t="shared" si="53"/>
        <v>0.31463962153441211</v>
      </c>
      <c r="M146">
        <f t="shared" si="54"/>
        <v>10</v>
      </c>
      <c r="N146">
        <f t="shared" si="33"/>
        <v>1.2101833168292426E-4</v>
      </c>
      <c r="O146">
        <f t="shared" si="55"/>
        <v>2.7504571623868474E-3</v>
      </c>
      <c r="P146">
        <f t="shared" si="34"/>
        <v>3.8462521373738845E-4</v>
      </c>
      <c r="Q146">
        <f t="shared" si="35"/>
        <v>4.6057512594182325E-3</v>
      </c>
      <c r="R146">
        <f>VLOOKUP(S146,mortality!$A$4:$G$76,prot_model!T146+2,FALSE)</f>
        <v>2.3028756297091162E-3</v>
      </c>
      <c r="S146">
        <f t="shared" si="56"/>
        <v>59</v>
      </c>
      <c r="T146">
        <f t="shared" si="57"/>
        <v>5</v>
      </c>
      <c r="V146">
        <f>discount_curve!K135</f>
        <v>0.8816384813430288</v>
      </c>
    </row>
    <row r="147" spans="1:22" x14ac:dyDescent="0.55000000000000004">
      <c r="A147">
        <f t="shared" si="47"/>
        <v>129</v>
      </c>
      <c r="B147">
        <f t="shared" si="48"/>
        <v>-12.282111327186977</v>
      </c>
      <c r="C147">
        <f t="shared" si="49"/>
        <v>2.5980678836695192E-2</v>
      </c>
      <c r="D147">
        <f t="shared" si="58"/>
        <v>83824.754180772768</v>
      </c>
      <c r="E147">
        <f t="shared" si="50"/>
        <v>11.991388980727599</v>
      </c>
      <c r="F147">
        <f t="shared" si="51"/>
        <v>0.31670302529607319</v>
      </c>
      <c r="G147">
        <v>0</v>
      </c>
      <c r="H147">
        <f t="shared" ref="H147:H210" si="59">$C$6/12</f>
        <v>8.3333333333333329E-2</v>
      </c>
      <c r="I147">
        <f t="shared" ref="I147:I210" si="60">IF(A147=0,$C$7,IF($C$10="level",$C$7,IF($C$10="decreasing",D147,"KeyError")))</f>
        <v>100000</v>
      </c>
      <c r="J147">
        <f t="shared" ref="J147:J210" si="61">I147</f>
        <v>100000</v>
      </c>
      <c r="K147">
        <f t="shared" si="52"/>
        <v>1.2189944199947571</v>
      </c>
      <c r="L147">
        <f t="shared" si="53"/>
        <v>0.31176814604034231</v>
      </c>
      <c r="M147">
        <f t="shared" si="54"/>
        <v>10</v>
      </c>
      <c r="N147">
        <f t="shared" ref="N147:N210" si="62">IFERROR(L147*P147,0)</f>
        <v>1.19913889807276E-4</v>
      </c>
      <c r="O147">
        <f t="shared" si="55"/>
        <v>2.7253558407517435E-3</v>
      </c>
      <c r="P147">
        <f t="shared" ref="P147:P210" si="63">1-(1-Q147)^(1/12)</f>
        <v>3.8462521373738845E-4</v>
      </c>
      <c r="Q147">
        <f t="shared" ref="Q147:Q210" si="64">MAX(0,MIN(1,R147*(1+$C$12)))</f>
        <v>4.6057512594182325E-3</v>
      </c>
      <c r="R147">
        <f>VLOOKUP(S147,mortality!$A$4:$G$76,prot_model!T147+2,FALSE)</f>
        <v>2.3028756297091162E-3</v>
      </c>
      <c r="S147">
        <f t="shared" si="56"/>
        <v>59</v>
      </c>
      <c r="T147">
        <f t="shared" si="57"/>
        <v>5</v>
      </c>
      <c r="V147">
        <f>discount_curve!K136</f>
        <v>0.88077122993991186</v>
      </c>
    </row>
    <row r="148" spans="1:22" x14ac:dyDescent="0.55000000000000004">
      <c r="A148">
        <f t="shared" si="47"/>
        <v>130</v>
      </c>
      <c r="B148">
        <f t="shared" si="48"/>
        <v>-12.17002187856807</v>
      </c>
      <c r="C148">
        <f t="shared" si="49"/>
        <v>2.5743573025815276E-2</v>
      </c>
      <c r="D148">
        <f t="shared" si="58"/>
        <v>83647.78689697446</v>
      </c>
      <c r="E148">
        <f t="shared" si="50"/>
        <v>11.881952732901922</v>
      </c>
      <c r="F148">
        <f t="shared" si="51"/>
        <v>0.31381271869196364</v>
      </c>
      <c r="G148">
        <v>0</v>
      </c>
      <c r="H148">
        <f t="shared" si="59"/>
        <v>8.3333333333333329E-2</v>
      </c>
      <c r="I148">
        <f t="shared" si="60"/>
        <v>100000</v>
      </c>
      <c r="J148">
        <f t="shared" si="61"/>
        <v>100000</v>
      </c>
      <c r="K148">
        <f t="shared" si="52"/>
        <v>1.2189944199947571</v>
      </c>
      <c r="L148">
        <f t="shared" si="53"/>
        <v>0.30892287630978332</v>
      </c>
      <c r="M148">
        <f t="shared" si="54"/>
        <v>10</v>
      </c>
      <c r="N148">
        <f t="shared" si="62"/>
        <v>1.1881952732901923E-4</v>
      </c>
      <c r="O148">
        <f t="shared" si="55"/>
        <v>2.7004835997060223E-3</v>
      </c>
      <c r="P148">
        <f t="shared" si="63"/>
        <v>3.8462521373738845E-4</v>
      </c>
      <c r="Q148">
        <f t="shared" si="64"/>
        <v>4.6057512594182325E-3</v>
      </c>
      <c r="R148">
        <f>VLOOKUP(S148,mortality!$A$4:$G$76,prot_model!T148+2,FALSE)</f>
        <v>2.3028756297091162E-3</v>
      </c>
      <c r="S148">
        <f t="shared" si="56"/>
        <v>59</v>
      </c>
      <c r="T148">
        <f t="shared" si="57"/>
        <v>5</v>
      </c>
      <c r="V148">
        <f>discount_curve!K137</f>
        <v>0.87990483163589639</v>
      </c>
    </row>
    <row r="149" spans="1:22" x14ac:dyDescent="0.55000000000000004">
      <c r="A149">
        <f t="shared" si="47"/>
        <v>131</v>
      </c>
      <c r="B149">
        <f t="shared" si="48"/>
        <v>-12.058955384729249</v>
      </c>
      <c r="C149">
        <f t="shared" si="49"/>
        <v>2.5508631098562357E-2</v>
      </c>
      <c r="D149">
        <f t="shared" si="58"/>
        <v>83469.81901442472</v>
      </c>
      <c r="E149">
        <f t="shared" si="50"/>
        <v>11.773515226119288</v>
      </c>
      <c r="F149">
        <f t="shared" si="51"/>
        <v>0.31094878970852241</v>
      </c>
      <c r="G149">
        <v>0</v>
      </c>
      <c r="H149">
        <f t="shared" si="59"/>
        <v>8.3333333333333329E-2</v>
      </c>
      <c r="I149">
        <f t="shared" si="60"/>
        <v>100000</v>
      </c>
      <c r="J149">
        <f t="shared" si="61"/>
        <v>100000</v>
      </c>
      <c r="K149">
        <f t="shared" si="52"/>
        <v>1.2189944199947571</v>
      </c>
      <c r="L149">
        <f t="shared" si="53"/>
        <v>0.30610357318274828</v>
      </c>
      <c r="M149">
        <f t="shared" si="54"/>
        <v>10</v>
      </c>
      <c r="N149">
        <f t="shared" si="62"/>
        <v>1.1773515226119288E-4</v>
      </c>
      <c r="O149">
        <f t="shared" si="55"/>
        <v>2.6758383486061221E-3</v>
      </c>
      <c r="P149">
        <f t="shared" si="63"/>
        <v>3.8462521373738845E-4</v>
      </c>
      <c r="Q149">
        <f t="shared" si="64"/>
        <v>4.6057512594182325E-3</v>
      </c>
      <c r="R149">
        <f>VLOOKUP(S149,mortality!$A$4:$G$76,prot_model!T149+2,FALSE)</f>
        <v>2.3028756297091162E-3</v>
      </c>
      <c r="S149">
        <f t="shared" si="56"/>
        <v>59</v>
      </c>
      <c r="T149">
        <f t="shared" si="57"/>
        <v>5</v>
      </c>
      <c r="V149">
        <f>discount_curve!K138</f>
        <v>0.87903928559180466</v>
      </c>
    </row>
    <row r="150" spans="1:22" x14ac:dyDescent="0.55000000000000004">
      <c r="A150">
        <f t="shared" si="47"/>
        <v>132</v>
      </c>
      <c r="B150">
        <f t="shared" si="48"/>
        <v>-12.854329490040833</v>
      </c>
      <c r="C150">
        <f t="shared" si="49"/>
        <v>2.5275833306823411E-2</v>
      </c>
      <c r="D150">
        <f t="shared" si="58"/>
        <v>83290.844875592811</v>
      </c>
      <c r="E150">
        <f t="shared" si="50"/>
        <v>12.565332105777955</v>
      </c>
      <c r="F150">
        <f t="shared" si="51"/>
        <v>0.31427321756970067</v>
      </c>
      <c r="G150">
        <v>0</v>
      </c>
      <c r="H150">
        <f t="shared" si="59"/>
        <v>8.3333333333333329E-2</v>
      </c>
      <c r="I150">
        <f t="shared" si="60"/>
        <v>100000</v>
      </c>
      <c r="J150">
        <f t="shared" si="61"/>
        <v>100000</v>
      </c>
      <c r="K150">
        <f t="shared" si="52"/>
        <v>1.243374308394652</v>
      </c>
      <c r="L150">
        <f t="shared" si="53"/>
        <v>0.30330999968188094</v>
      </c>
      <c r="M150">
        <f t="shared" si="54"/>
        <v>11</v>
      </c>
      <c r="N150">
        <f t="shared" si="62"/>
        <v>1.2565332105777955E-4</v>
      </c>
      <c r="O150">
        <f t="shared" si="55"/>
        <v>2.6514180158881896E-3</v>
      </c>
      <c r="P150">
        <f t="shared" si="63"/>
        <v>4.1427358540624404E-4</v>
      </c>
      <c r="Q150">
        <f t="shared" si="64"/>
        <v>4.9599715601859433E-3</v>
      </c>
      <c r="R150">
        <f>VLOOKUP(S150,mortality!$A$4:$G$76,prot_model!T150+2,FALSE)</f>
        <v>2.4799857800929716E-3</v>
      </c>
      <c r="S150">
        <f t="shared" si="56"/>
        <v>60</v>
      </c>
      <c r="T150">
        <f t="shared" si="57"/>
        <v>5</v>
      </c>
      <c r="V150">
        <f>discount_curve!K139</f>
        <v>0.87455507863787374</v>
      </c>
    </row>
    <row r="151" spans="1:22" x14ac:dyDescent="0.55000000000000004">
      <c r="A151">
        <f t="shared" si="47"/>
        <v>133</v>
      </c>
      <c r="B151">
        <f t="shared" si="48"/>
        <v>-12.736636733389577</v>
      </c>
      <c r="C151">
        <f t="shared" si="49"/>
        <v>2.5044410695411246E-2</v>
      </c>
      <c r="D151">
        <f t="shared" si="58"/>
        <v>83110.858790959319</v>
      </c>
      <c r="E151">
        <f t="shared" si="50"/>
        <v>12.450285375809402</v>
      </c>
      <c r="F151">
        <f t="shared" si="51"/>
        <v>0.31139576827558585</v>
      </c>
      <c r="G151">
        <v>0</v>
      </c>
      <c r="H151">
        <f t="shared" si="59"/>
        <v>8.3333333333333329E-2</v>
      </c>
      <c r="I151">
        <f t="shared" si="60"/>
        <v>100000</v>
      </c>
      <c r="J151">
        <f t="shared" si="61"/>
        <v>100000</v>
      </c>
      <c r="K151">
        <f t="shared" si="52"/>
        <v>1.243374308394652</v>
      </c>
      <c r="L151">
        <f t="shared" si="53"/>
        <v>0.30053292834493495</v>
      </c>
      <c r="M151">
        <f t="shared" si="54"/>
        <v>11</v>
      </c>
      <c r="N151">
        <f t="shared" si="62"/>
        <v>1.2450285375809403E-4</v>
      </c>
      <c r="O151">
        <f t="shared" si="55"/>
        <v>2.6271419386671682E-3</v>
      </c>
      <c r="P151">
        <f t="shared" si="63"/>
        <v>4.1427358540624404E-4</v>
      </c>
      <c r="Q151">
        <f t="shared" si="64"/>
        <v>4.9599715601859433E-3</v>
      </c>
      <c r="R151">
        <f>VLOOKUP(S151,mortality!$A$4:$G$76,prot_model!T151+2,FALSE)</f>
        <v>2.4799857800929716E-3</v>
      </c>
      <c r="S151">
        <f t="shared" si="56"/>
        <v>60</v>
      </c>
      <c r="T151">
        <f t="shared" si="57"/>
        <v>5</v>
      </c>
      <c r="V151">
        <f>discount_curve!K140</f>
        <v>0.87366745843009108</v>
      </c>
    </row>
    <row r="152" spans="1:22" x14ac:dyDescent="0.55000000000000004">
      <c r="A152">
        <f t="shared" si="47"/>
        <v>134</v>
      </c>
      <c r="B152">
        <f t="shared" si="48"/>
        <v>-12.620021558029428</v>
      </c>
      <c r="C152">
        <f t="shared" si="49"/>
        <v>2.4815106962709142E-2</v>
      </c>
      <c r="D152">
        <f t="shared" si="58"/>
        <v>82929.855038835609</v>
      </c>
      <c r="E152">
        <f t="shared" si="50"/>
        <v>12.33629200041716</v>
      </c>
      <c r="F152">
        <f t="shared" si="51"/>
        <v>0.30854466457497798</v>
      </c>
      <c r="G152">
        <v>0</v>
      </c>
      <c r="H152">
        <f t="shared" si="59"/>
        <v>8.3333333333333329E-2</v>
      </c>
      <c r="I152">
        <f t="shared" si="60"/>
        <v>100000</v>
      </c>
      <c r="J152">
        <f t="shared" si="61"/>
        <v>100000</v>
      </c>
      <c r="K152">
        <f t="shared" si="52"/>
        <v>1.243374308394652</v>
      </c>
      <c r="L152">
        <f t="shared" si="53"/>
        <v>0.29778128355250971</v>
      </c>
      <c r="M152">
        <f t="shared" si="54"/>
        <v>11</v>
      </c>
      <c r="N152">
        <f t="shared" si="62"/>
        <v>1.233629200041716E-4</v>
      </c>
      <c r="O152">
        <f t="shared" si="55"/>
        <v>2.6030881304062695E-3</v>
      </c>
      <c r="P152">
        <f t="shared" si="63"/>
        <v>4.1427358540624404E-4</v>
      </c>
      <c r="Q152">
        <f t="shared" si="64"/>
        <v>4.9599715601859433E-3</v>
      </c>
      <c r="R152">
        <f>VLOOKUP(S152,mortality!$A$4:$G$76,prot_model!T152+2,FALSE)</f>
        <v>2.4799857800929716E-3</v>
      </c>
      <c r="S152">
        <f t="shared" si="56"/>
        <v>60</v>
      </c>
      <c r="T152">
        <f t="shared" si="57"/>
        <v>5</v>
      </c>
      <c r="V152">
        <f>discount_curve!K141</f>
        <v>0.87278073910282727</v>
      </c>
    </row>
    <row r="153" spans="1:22" x14ac:dyDescent="0.55000000000000004">
      <c r="A153">
        <f t="shared" si="47"/>
        <v>135</v>
      </c>
      <c r="B153">
        <f t="shared" si="48"/>
        <v>-12.504474097750505</v>
      </c>
      <c r="C153">
        <f t="shared" si="49"/>
        <v>2.4587902708508275E-2</v>
      </c>
      <c r="D153">
        <f t="shared" si="58"/>
        <v>82747.827865181724</v>
      </c>
      <c r="E153">
        <f t="shared" si="50"/>
        <v>12.223342335208347</v>
      </c>
      <c r="F153">
        <f t="shared" si="51"/>
        <v>0.30571966525066463</v>
      </c>
      <c r="G153">
        <v>0</v>
      </c>
      <c r="H153">
        <f t="shared" si="59"/>
        <v>8.3333333333333329E-2</v>
      </c>
      <c r="I153">
        <f t="shared" si="60"/>
        <v>100000</v>
      </c>
      <c r="J153">
        <f t="shared" si="61"/>
        <v>100000</v>
      </c>
      <c r="K153">
        <f t="shared" si="52"/>
        <v>1.243374308394652</v>
      </c>
      <c r="L153">
        <f t="shared" si="53"/>
        <v>0.2950548325020993</v>
      </c>
      <c r="M153">
        <f t="shared" si="54"/>
        <v>11</v>
      </c>
      <c r="N153">
        <f t="shared" si="62"/>
        <v>1.2223342335208347E-4</v>
      </c>
      <c r="O153">
        <f t="shared" si="55"/>
        <v>2.5792545560365575E-3</v>
      </c>
      <c r="P153">
        <f t="shared" si="63"/>
        <v>4.1427358540624404E-4</v>
      </c>
      <c r="Q153">
        <f t="shared" si="64"/>
        <v>4.9599715601859433E-3</v>
      </c>
      <c r="R153">
        <f>VLOOKUP(S153,mortality!$A$4:$G$76,prot_model!T153+2,FALSE)</f>
        <v>2.4799857800929716E-3</v>
      </c>
      <c r="S153">
        <f t="shared" si="56"/>
        <v>60</v>
      </c>
      <c r="T153">
        <f t="shared" si="57"/>
        <v>5</v>
      </c>
      <c r="V153">
        <f>discount_curve!K142</f>
        <v>0.87189491974174393</v>
      </c>
    </row>
    <row r="154" spans="1:22" x14ac:dyDescent="0.55000000000000004">
      <c r="A154">
        <f t="shared" si="47"/>
        <v>136</v>
      </c>
      <c r="B154">
        <f t="shared" si="48"/>
        <v>-12.38998457667679</v>
      </c>
      <c r="C154">
        <f t="shared" si="49"/>
        <v>2.4362778710225883E-2</v>
      </c>
      <c r="D154">
        <f t="shared" si="58"/>
        <v>82564.771483423552</v>
      </c>
      <c r="E154">
        <f t="shared" si="50"/>
        <v>12.111426824093025</v>
      </c>
      <c r="F154">
        <f t="shared" si="51"/>
        <v>0.3029205312939906</v>
      </c>
      <c r="G154">
        <v>0</v>
      </c>
      <c r="H154">
        <f t="shared" si="59"/>
        <v>8.3333333333333329E-2</v>
      </c>
      <c r="I154">
        <f t="shared" si="60"/>
        <v>100000</v>
      </c>
      <c r="J154">
        <f t="shared" si="61"/>
        <v>100000</v>
      </c>
      <c r="K154">
        <f t="shared" si="52"/>
        <v>1.243374308394652</v>
      </c>
      <c r="L154">
        <f t="shared" si="53"/>
        <v>0.29235334452271061</v>
      </c>
      <c r="M154">
        <f t="shared" si="54"/>
        <v>11</v>
      </c>
      <c r="N154">
        <f t="shared" si="62"/>
        <v>1.2111426824093025E-4</v>
      </c>
      <c r="O154">
        <f t="shared" si="55"/>
        <v>2.5556391991219517E-3</v>
      </c>
      <c r="P154">
        <f t="shared" si="63"/>
        <v>4.1427358540624404E-4</v>
      </c>
      <c r="Q154">
        <f t="shared" si="64"/>
        <v>4.9599715601859433E-3</v>
      </c>
      <c r="R154">
        <f>VLOOKUP(S154,mortality!$A$4:$G$76,prot_model!T154+2,FALSE)</f>
        <v>2.4799857800929716E-3</v>
      </c>
      <c r="S154">
        <f t="shared" si="56"/>
        <v>60</v>
      </c>
      <c r="T154">
        <f t="shared" si="57"/>
        <v>5</v>
      </c>
      <c r="V154">
        <f>discount_curve!K143</f>
        <v>0.8710099994334296</v>
      </c>
    </row>
    <row r="155" spans="1:22" x14ac:dyDescent="0.55000000000000004">
      <c r="A155">
        <f t="shared" si="47"/>
        <v>137</v>
      </c>
      <c r="B155">
        <f t="shared" si="48"/>
        <v>-12.276543308439081</v>
      </c>
      <c r="C155">
        <f t="shared" si="49"/>
        <v>2.4139715921278979E-2</v>
      </c>
      <c r="D155">
        <f t="shared" si="58"/>
        <v>82380.680074268821</v>
      </c>
      <c r="E155">
        <f t="shared" si="50"/>
        <v>12.000535998475724</v>
      </c>
      <c r="F155">
        <f t="shared" si="51"/>
        <v>0.30014702588463621</v>
      </c>
      <c r="G155">
        <v>0</v>
      </c>
      <c r="H155">
        <f t="shared" si="59"/>
        <v>8.3333333333333329E-2</v>
      </c>
      <c r="I155">
        <f t="shared" si="60"/>
        <v>100000</v>
      </c>
      <c r="J155">
        <f t="shared" si="61"/>
        <v>100000</v>
      </c>
      <c r="K155">
        <f t="shared" si="52"/>
        <v>1.243374308394652</v>
      </c>
      <c r="L155">
        <f t="shared" si="53"/>
        <v>0.28967659105534777</v>
      </c>
      <c r="M155">
        <f t="shared" si="54"/>
        <v>11</v>
      </c>
      <c r="N155">
        <f t="shared" si="62"/>
        <v>1.2000535998475724E-4</v>
      </c>
      <c r="O155">
        <f t="shared" si="55"/>
        <v>2.5322400616886302E-3</v>
      </c>
      <c r="P155">
        <f t="shared" si="63"/>
        <v>4.1427358540624404E-4</v>
      </c>
      <c r="Q155">
        <f t="shared" si="64"/>
        <v>4.9599715601859433E-3</v>
      </c>
      <c r="R155">
        <f>VLOOKUP(S155,mortality!$A$4:$G$76,prot_model!T155+2,FALSE)</f>
        <v>2.4799857800929716E-3</v>
      </c>
      <c r="S155">
        <f t="shared" si="56"/>
        <v>60</v>
      </c>
      <c r="T155">
        <f t="shared" si="57"/>
        <v>5</v>
      </c>
      <c r="V155">
        <f>discount_curve!K144</f>
        <v>0.87012597726540086</v>
      </c>
    </row>
    <row r="156" spans="1:22" x14ac:dyDescent="0.55000000000000004">
      <c r="A156">
        <f t="shared" si="47"/>
        <v>138</v>
      </c>
      <c r="B156">
        <f t="shared" si="48"/>
        <v>-12.164140695355441</v>
      </c>
      <c r="C156">
        <f t="shared" si="49"/>
        <v>2.3918695469472867E-2</v>
      </c>
      <c r="D156">
        <f t="shared" si="58"/>
        <v>82195.547785522169</v>
      </c>
      <c r="E156">
        <f t="shared" si="50"/>
        <v>11.890660476454332</v>
      </c>
      <c r="F156">
        <f t="shared" si="51"/>
        <v>0.29739891437058119</v>
      </c>
      <c r="G156">
        <v>0</v>
      </c>
      <c r="H156">
        <f t="shared" si="59"/>
        <v>8.3333333333333329E-2</v>
      </c>
      <c r="I156">
        <f t="shared" si="60"/>
        <v>100000</v>
      </c>
      <c r="J156">
        <f t="shared" si="61"/>
        <v>100000</v>
      </c>
      <c r="K156">
        <f t="shared" si="52"/>
        <v>1.243374308394652</v>
      </c>
      <c r="L156">
        <f t="shared" si="53"/>
        <v>0.2870243456336744</v>
      </c>
      <c r="M156">
        <f t="shared" si="54"/>
        <v>11</v>
      </c>
      <c r="N156">
        <f t="shared" si="62"/>
        <v>1.1890660476454332E-4</v>
      </c>
      <c r="O156">
        <f t="shared" si="55"/>
        <v>2.5090551640559863E-3</v>
      </c>
      <c r="P156">
        <f t="shared" si="63"/>
        <v>4.1427358540624404E-4</v>
      </c>
      <c r="Q156">
        <f t="shared" si="64"/>
        <v>4.9599715601859433E-3</v>
      </c>
      <c r="R156">
        <f>VLOOKUP(S156,mortality!$A$4:$G$76,prot_model!T156+2,FALSE)</f>
        <v>2.4799857800929716E-3</v>
      </c>
      <c r="S156">
        <f t="shared" si="56"/>
        <v>60</v>
      </c>
      <c r="T156">
        <f t="shared" si="57"/>
        <v>5</v>
      </c>
      <c r="V156">
        <f>discount_curve!K145</f>
        <v>0.86924285232609977</v>
      </c>
    </row>
    <row r="157" spans="1:22" x14ac:dyDescent="0.55000000000000004">
      <c r="A157">
        <f t="shared" si="47"/>
        <v>139</v>
      </c>
      <c r="B157">
        <f t="shared" si="48"/>
        <v>-12.052767227619199</v>
      </c>
      <c r="C157">
        <f t="shared" si="49"/>
        <v>2.3699698655404489E-2</v>
      </c>
      <c r="D157">
        <f t="shared" si="58"/>
        <v>82009.368731899027</v>
      </c>
      <c r="E157">
        <f t="shared" si="50"/>
        <v>11.781790962026351</v>
      </c>
      <c r="F157">
        <f t="shared" si="51"/>
        <v>0.29467596424825221</v>
      </c>
      <c r="G157">
        <v>0</v>
      </c>
      <c r="H157">
        <f t="shared" si="59"/>
        <v>8.3333333333333329E-2</v>
      </c>
      <c r="I157">
        <f t="shared" si="60"/>
        <v>100000</v>
      </c>
      <c r="J157">
        <f t="shared" si="61"/>
        <v>100000</v>
      </c>
      <c r="K157">
        <f t="shared" si="52"/>
        <v>1.243374308394652</v>
      </c>
      <c r="L157">
        <f t="shared" si="53"/>
        <v>0.28439638386485389</v>
      </c>
      <c r="M157">
        <f t="shared" si="54"/>
        <v>11</v>
      </c>
      <c r="N157">
        <f t="shared" si="62"/>
        <v>1.1781790962026351E-4</v>
      </c>
      <c r="O157">
        <f t="shared" si="55"/>
        <v>2.4860825446691407E-3</v>
      </c>
      <c r="P157">
        <f t="shared" si="63"/>
        <v>4.1427358540624404E-4</v>
      </c>
      <c r="Q157">
        <f t="shared" si="64"/>
        <v>4.9599715601859433E-3</v>
      </c>
      <c r="R157">
        <f>VLOOKUP(S157,mortality!$A$4:$G$76,prot_model!T157+2,FALSE)</f>
        <v>2.4799857800929716E-3</v>
      </c>
      <c r="S157">
        <f t="shared" si="56"/>
        <v>60</v>
      </c>
      <c r="T157">
        <f t="shared" si="57"/>
        <v>5</v>
      </c>
      <c r="V157">
        <f>discount_curve!K146</f>
        <v>0.86836062370489375</v>
      </c>
    </row>
    <row r="158" spans="1:22" x14ac:dyDescent="0.55000000000000004">
      <c r="A158">
        <f t="shared" si="47"/>
        <v>140</v>
      </c>
      <c r="B158">
        <f t="shared" si="48"/>
        <v>-11.942413482494381</v>
      </c>
      <c r="C158">
        <f t="shared" si="49"/>
        <v>2.348270695088037E-2</v>
      </c>
      <c r="D158">
        <f t="shared" si="58"/>
        <v>81822.136994838598</v>
      </c>
      <c r="E158">
        <f t="shared" si="50"/>
        <v>11.673918244302408</v>
      </c>
      <c r="F158">
        <f t="shared" si="51"/>
        <v>0.29197794514285169</v>
      </c>
      <c r="G158">
        <v>0</v>
      </c>
      <c r="H158">
        <f t="shared" si="59"/>
        <v>8.3333333333333329E-2</v>
      </c>
      <c r="I158">
        <f t="shared" si="60"/>
        <v>100000</v>
      </c>
      <c r="J158">
        <f t="shared" si="61"/>
        <v>100000</v>
      </c>
      <c r="K158">
        <f t="shared" si="52"/>
        <v>1.243374308394652</v>
      </c>
      <c r="L158">
        <f t="shared" si="53"/>
        <v>0.28179248341056445</v>
      </c>
      <c r="M158">
        <f t="shared" si="54"/>
        <v>11</v>
      </c>
      <c r="N158">
        <f t="shared" si="62"/>
        <v>1.1673918244302408E-4</v>
      </c>
      <c r="O158">
        <f t="shared" si="55"/>
        <v>2.4633202599329842E-3</v>
      </c>
      <c r="P158">
        <f t="shared" si="63"/>
        <v>4.1427358540624404E-4</v>
      </c>
      <c r="Q158">
        <f t="shared" si="64"/>
        <v>4.9599715601859433E-3</v>
      </c>
      <c r="R158">
        <f>VLOOKUP(S158,mortality!$A$4:$G$76,prot_model!T158+2,FALSE)</f>
        <v>2.4799857800929716E-3</v>
      </c>
      <c r="S158">
        <f t="shared" si="56"/>
        <v>60</v>
      </c>
      <c r="T158">
        <f t="shared" si="57"/>
        <v>5</v>
      </c>
      <c r="V158">
        <f>discount_curve!K147</f>
        <v>0.8674792904920744</v>
      </c>
    </row>
    <row r="159" spans="1:22" x14ac:dyDescent="0.55000000000000004">
      <c r="A159">
        <f t="shared" si="47"/>
        <v>141</v>
      </c>
      <c r="B159">
        <f t="shared" si="48"/>
        <v>-11.833070123518491</v>
      </c>
      <c r="C159">
        <f t="shared" si="49"/>
        <v>2.3267701997349031E-2</v>
      </c>
      <c r="D159">
        <f t="shared" si="58"/>
        <v>81633.846622315701</v>
      </c>
      <c r="E159">
        <f t="shared" si="50"/>
        <v>11.567033196726973</v>
      </c>
      <c r="F159">
        <f t="shared" si="51"/>
        <v>0.28930462878886715</v>
      </c>
      <c r="G159">
        <v>0</v>
      </c>
      <c r="H159">
        <f t="shared" si="59"/>
        <v>8.3333333333333329E-2</v>
      </c>
      <c r="I159">
        <f t="shared" si="60"/>
        <v>100000</v>
      </c>
      <c r="J159">
        <f t="shared" si="61"/>
        <v>100000</v>
      </c>
      <c r="K159">
        <f t="shared" si="52"/>
        <v>1.243374308394652</v>
      </c>
      <c r="L159">
        <f t="shared" si="53"/>
        <v>0.27921242396818841</v>
      </c>
      <c r="M159">
        <f t="shared" si="54"/>
        <v>11</v>
      </c>
      <c r="N159">
        <f t="shared" si="62"/>
        <v>1.1567033196726972E-4</v>
      </c>
      <c r="O159">
        <f t="shared" si="55"/>
        <v>2.4407663840477411E-3</v>
      </c>
      <c r="P159">
        <f t="shared" si="63"/>
        <v>4.1427358540624404E-4</v>
      </c>
      <c r="Q159">
        <f t="shared" si="64"/>
        <v>4.9599715601859433E-3</v>
      </c>
      <c r="R159">
        <f>VLOOKUP(S159,mortality!$A$4:$G$76,prot_model!T159+2,FALSE)</f>
        <v>2.4799857800929716E-3</v>
      </c>
      <c r="S159">
        <f t="shared" si="56"/>
        <v>60</v>
      </c>
      <c r="T159">
        <f t="shared" si="57"/>
        <v>5</v>
      </c>
      <c r="V159">
        <f>discount_curve!K148</f>
        <v>0.86659885177885687</v>
      </c>
    </row>
    <row r="160" spans="1:22" x14ac:dyDescent="0.55000000000000004">
      <c r="A160">
        <f t="shared" si="47"/>
        <v>142</v>
      </c>
      <c r="B160">
        <f t="shared" si="48"/>
        <v>-11.724727899712613</v>
      </c>
      <c r="C160">
        <f t="shared" si="49"/>
        <v>2.3054665604347786E-2</v>
      </c>
      <c r="D160">
        <f t="shared" si="58"/>
        <v>81444.491628651536</v>
      </c>
      <c r="E160">
        <f t="shared" si="50"/>
        <v>11.461126776306203</v>
      </c>
      <c r="F160">
        <f t="shared" si="51"/>
        <v>0.286655789010759</v>
      </c>
      <c r="G160">
        <v>0</v>
      </c>
      <c r="H160">
        <f t="shared" si="59"/>
        <v>8.3333333333333329E-2</v>
      </c>
      <c r="I160">
        <f t="shared" si="60"/>
        <v>100000</v>
      </c>
      <c r="J160">
        <f t="shared" si="61"/>
        <v>100000</v>
      </c>
      <c r="K160">
        <f t="shared" si="52"/>
        <v>1.243374308394652</v>
      </c>
      <c r="L160">
        <f t="shared" si="53"/>
        <v>0.27665598725217344</v>
      </c>
      <c r="M160">
        <f t="shared" si="54"/>
        <v>11</v>
      </c>
      <c r="N160">
        <f t="shared" si="62"/>
        <v>1.1461126776306204E-4</v>
      </c>
      <c r="O160">
        <f t="shared" si="55"/>
        <v>2.4184190088460357E-3</v>
      </c>
      <c r="P160">
        <f t="shared" si="63"/>
        <v>4.1427358540624404E-4</v>
      </c>
      <c r="Q160">
        <f t="shared" si="64"/>
        <v>4.9599715601859433E-3</v>
      </c>
      <c r="R160">
        <f>VLOOKUP(S160,mortality!$A$4:$G$76,prot_model!T160+2,FALSE)</f>
        <v>2.4799857800929716E-3</v>
      </c>
      <c r="S160">
        <f t="shared" si="56"/>
        <v>60</v>
      </c>
      <c r="T160">
        <f t="shared" si="57"/>
        <v>5</v>
      </c>
      <c r="V160">
        <f>discount_curve!K149</f>
        <v>0.86571930665737795</v>
      </c>
    </row>
    <row r="161" spans="1:22" x14ac:dyDescent="0.55000000000000004">
      <c r="A161">
        <f t="shared" si="47"/>
        <v>143</v>
      </c>
      <c r="B161">
        <f t="shared" si="48"/>
        <v>-11.61737764479872</v>
      </c>
      <c r="C161">
        <f t="shared" si="49"/>
        <v>2.2843579747963694E-2</v>
      </c>
      <c r="D161">
        <f t="shared" si="58"/>
        <v>81254.065994323348</v>
      </c>
      <c r="E161">
        <f t="shared" si="50"/>
        <v>11.35619002284286</v>
      </c>
      <c r="F161">
        <f t="shared" si="51"/>
        <v>0.28403120170382434</v>
      </c>
      <c r="G161">
        <v>0</v>
      </c>
      <c r="H161">
        <f t="shared" si="59"/>
        <v>8.3333333333333329E-2</v>
      </c>
      <c r="I161">
        <f t="shared" si="60"/>
        <v>100000</v>
      </c>
      <c r="J161">
        <f t="shared" si="61"/>
        <v>100000</v>
      </c>
      <c r="K161">
        <f t="shared" si="52"/>
        <v>1.243374308394652</v>
      </c>
      <c r="L161">
        <f t="shared" si="53"/>
        <v>0.27412295697556432</v>
      </c>
      <c r="M161">
        <f t="shared" si="54"/>
        <v>11</v>
      </c>
      <c r="N161">
        <f t="shared" si="62"/>
        <v>1.1356190022842861E-4</v>
      </c>
      <c r="O161">
        <f t="shared" si="55"/>
        <v>2.3962762436314511E-3</v>
      </c>
      <c r="P161">
        <f t="shared" si="63"/>
        <v>4.1427358540624404E-4</v>
      </c>
      <c r="Q161">
        <f t="shared" si="64"/>
        <v>4.9599715601859433E-3</v>
      </c>
      <c r="R161">
        <f>VLOOKUP(S161,mortality!$A$4:$G$76,prot_model!T161+2,FALSE)</f>
        <v>2.4799857800929716E-3</v>
      </c>
      <c r="S161">
        <f t="shared" si="56"/>
        <v>60</v>
      </c>
      <c r="T161">
        <f t="shared" si="57"/>
        <v>5</v>
      </c>
      <c r="V161">
        <f>discount_curve!K150</f>
        <v>0.86484065422069734</v>
      </c>
    </row>
    <row r="162" spans="1:22" x14ac:dyDescent="0.55000000000000004">
      <c r="A162">
        <f t="shared" si="47"/>
        <v>144</v>
      </c>
      <c r="B162">
        <f t="shared" si="48"/>
        <v>-12.402354306277861</v>
      </c>
      <c r="C162">
        <f t="shared" si="49"/>
        <v>2.2634426569308704E-2</v>
      </c>
      <c r="D162">
        <f t="shared" si="58"/>
        <v>81062.563665773167</v>
      </c>
      <c r="E162">
        <f t="shared" si="50"/>
        <v>12.137929475135627</v>
      </c>
      <c r="F162">
        <f t="shared" si="51"/>
        <v>0.28705925771154228</v>
      </c>
      <c r="G162">
        <v>0</v>
      </c>
      <c r="H162">
        <f t="shared" si="59"/>
        <v>8.3333333333333329E-2</v>
      </c>
      <c r="I162">
        <f t="shared" si="60"/>
        <v>100000</v>
      </c>
      <c r="J162">
        <f t="shared" si="61"/>
        <v>100000</v>
      </c>
      <c r="K162">
        <f t="shared" si="52"/>
        <v>1.2682417945625453</v>
      </c>
      <c r="L162">
        <f t="shared" si="53"/>
        <v>0.27161311883170447</v>
      </c>
      <c r="M162">
        <f t="shared" si="54"/>
        <v>12</v>
      </c>
      <c r="N162">
        <f t="shared" si="62"/>
        <v>1.2137929475135626E-4</v>
      </c>
      <c r="O162">
        <f t="shared" si="55"/>
        <v>2.3743362150185701E-3</v>
      </c>
      <c r="P162">
        <f t="shared" si="63"/>
        <v>4.4688303449202937E-4</v>
      </c>
      <c r="Q162">
        <f t="shared" si="64"/>
        <v>5.3494355345027082E-3</v>
      </c>
      <c r="R162">
        <f>VLOOKUP(S162,mortality!$A$4:$G$76,prot_model!T162+2,FALSE)</f>
        <v>2.6747177672513541E-3</v>
      </c>
      <c r="S162">
        <f t="shared" si="56"/>
        <v>61</v>
      </c>
      <c r="T162">
        <f t="shared" si="57"/>
        <v>5</v>
      </c>
      <c r="V162">
        <f>discount_curve!K151</f>
        <v>0.8605901886418017</v>
      </c>
    </row>
    <row r="163" spans="1:22" x14ac:dyDescent="0.55000000000000004">
      <c r="A163">
        <f t="shared" si="47"/>
        <v>145</v>
      </c>
      <c r="B163">
        <f t="shared" si="48"/>
        <v>-12.288395348282833</v>
      </c>
      <c r="C163">
        <f t="shared" si="49"/>
        <v>2.2426450276827874E-2</v>
      </c>
      <c r="D163">
        <f t="shared" si="58"/>
        <v>80869.978555215363</v>
      </c>
      <c r="E163">
        <f t="shared" si="50"/>
        <v>12.026400183112143</v>
      </c>
      <c r="F163">
        <f t="shared" si="51"/>
        <v>0.28442161544751876</v>
      </c>
      <c r="G163">
        <v>0</v>
      </c>
      <c r="H163">
        <f t="shared" si="59"/>
        <v>8.3333333333333329E-2</v>
      </c>
      <c r="I163">
        <f t="shared" si="60"/>
        <v>100000</v>
      </c>
      <c r="J163">
        <f t="shared" si="61"/>
        <v>100000</v>
      </c>
      <c r="K163">
        <f t="shared" si="52"/>
        <v>1.2682417945625453</v>
      </c>
      <c r="L163">
        <f t="shared" si="53"/>
        <v>0.26911740332193451</v>
      </c>
      <c r="M163">
        <f t="shared" si="54"/>
        <v>12</v>
      </c>
      <c r="N163">
        <f t="shared" si="62"/>
        <v>1.2026400183112144E-4</v>
      </c>
      <c r="O163">
        <f t="shared" si="55"/>
        <v>2.3525196409785584E-3</v>
      </c>
      <c r="P163">
        <f t="shared" si="63"/>
        <v>4.4688303449202937E-4</v>
      </c>
      <c r="Q163">
        <f t="shared" si="64"/>
        <v>5.3494355345027082E-3</v>
      </c>
      <c r="R163">
        <f>VLOOKUP(S163,mortality!$A$4:$G$76,prot_model!T163+2,FALSE)</f>
        <v>2.6747177672513541E-3</v>
      </c>
      <c r="S163">
        <f t="shared" si="56"/>
        <v>61</v>
      </c>
      <c r="T163">
        <f t="shared" si="57"/>
        <v>5</v>
      </c>
      <c r="V163">
        <f>discount_curve!K152</f>
        <v>0.85969339020381053</v>
      </c>
    </row>
    <row r="164" spans="1:22" x14ac:dyDescent="0.55000000000000004">
      <c r="A164">
        <f t="shared" si="47"/>
        <v>146</v>
      </c>
      <c r="B164">
        <f t="shared" si="48"/>
        <v>-12.175483501488364</v>
      </c>
      <c r="C164">
        <f t="shared" si="49"/>
        <v>2.2220384973260402E-2</v>
      </c>
      <c r="D164">
        <f t="shared" si="58"/>
        <v>80676.304540442987</v>
      </c>
      <c r="E164">
        <f t="shared" si="50"/>
        <v>11.915895677318041</v>
      </c>
      <c r="F164">
        <f t="shared" si="51"/>
        <v>0.28180820914358384</v>
      </c>
      <c r="G164">
        <v>0</v>
      </c>
      <c r="H164">
        <f t="shared" si="59"/>
        <v>8.3333333333333329E-2</v>
      </c>
      <c r="I164">
        <f t="shared" si="60"/>
        <v>100000</v>
      </c>
      <c r="J164">
        <f t="shared" si="61"/>
        <v>100000</v>
      </c>
      <c r="K164">
        <f t="shared" si="52"/>
        <v>1.2682417945625453</v>
      </c>
      <c r="L164">
        <f t="shared" si="53"/>
        <v>0.26664461967912484</v>
      </c>
      <c r="M164">
        <f t="shared" si="54"/>
        <v>12</v>
      </c>
      <c r="N164">
        <f t="shared" si="62"/>
        <v>1.191589567731804E-4</v>
      </c>
      <c r="O164">
        <f t="shared" si="55"/>
        <v>2.3309035283979786E-3</v>
      </c>
      <c r="P164">
        <f t="shared" si="63"/>
        <v>4.4688303449202937E-4</v>
      </c>
      <c r="Q164">
        <f t="shared" si="64"/>
        <v>5.3494355345027082E-3</v>
      </c>
      <c r="R164">
        <f>VLOOKUP(S164,mortality!$A$4:$G$76,prot_model!T164+2,FALSE)</f>
        <v>2.6747177672513541E-3</v>
      </c>
      <c r="S164">
        <f t="shared" si="56"/>
        <v>61</v>
      </c>
      <c r="T164">
        <f t="shared" si="57"/>
        <v>5</v>
      </c>
      <c r="V164">
        <f>discount_curve!K153</f>
        <v>0.85879752629592321</v>
      </c>
    </row>
    <row r="165" spans="1:22" x14ac:dyDescent="0.55000000000000004">
      <c r="A165">
        <f t="shared" si="47"/>
        <v>147</v>
      </c>
      <c r="B165">
        <f t="shared" si="48"/>
        <v>-12.063609144519472</v>
      </c>
      <c r="C165">
        <f t="shared" si="49"/>
        <v>2.201621309949614E-2</v>
      </c>
      <c r="D165">
        <f t="shared" si="58"/>
        <v>80481.535464633329</v>
      </c>
      <c r="E165">
        <f t="shared" si="50"/>
        <v>11.806406541511203</v>
      </c>
      <c r="F165">
        <f t="shared" si="51"/>
        <v>0.279218816107764</v>
      </c>
      <c r="G165">
        <v>0</v>
      </c>
      <c r="H165">
        <f t="shared" si="59"/>
        <v>8.3333333333333329E-2</v>
      </c>
      <c r="I165">
        <f t="shared" si="60"/>
        <v>100000</v>
      </c>
      <c r="J165">
        <f t="shared" si="61"/>
        <v>100000</v>
      </c>
      <c r="K165">
        <f t="shared" si="52"/>
        <v>1.2682417945625453</v>
      </c>
      <c r="L165">
        <f t="shared" si="53"/>
        <v>0.26419455719395368</v>
      </c>
      <c r="M165">
        <f t="shared" si="54"/>
        <v>12</v>
      </c>
      <c r="N165">
        <f t="shared" si="62"/>
        <v>1.1806406541511203E-4</v>
      </c>
      <c r="O165">
        <f t="shared" si="55"/>
        <v>2.3094860353379148E-3</v>
      </c>
      <c r="P165">
        <f t="shared" si="63"/>
        <v>4.4688303449202937E-4</v>
      </c>
      <c r="Q165">
        <f t="shared" si="64"/>
        <v>5.3494355345027082E-3</v>
      </c>
      <c r="R165">
        <f>VLOOKUP(S165,mortality!$A$4:$G$76,prot_model!T165+2,FALSE)</f>
        <v>2.6747177672513541E-3</v>
      </c>
      <c r="S165">
        <f t="shared" si="56"/>
        <v>61</v>
      </c>
      <c r="T165">
        <f t="shared" si="57"/>
        <v>5</v>
      </c>
      <c r="V165">
        <f>discount_curve!K154</f>
        <v>0.85790259594429041</v>
      </c>
    </row>
    <row r="166" spans="1:22" x14ac:dyDescent="0.55000000000000004">
      <c r="A166">
        <f t="shared" si="47"/>
        <v>148</v>
      </c>
      <c r="B166">
        <f t="shared" si="48"/>
        <v>-11.952762744407131</v>
      </c>
      <c r="C166">
        <f t="shared" si="49"/>
        <v>2.181391725776672E-2</v>
      </c>
      <c r="D166">
        <f t="shared" si="58"/>
        <v>80285.665136152078</v>
      </c>
      <c r="E166">
        <f t="shared" si="50"/>
        <v>11.697923445970609</v>
      </c>
      <c r="F166">
        <f t="shared" si="51"/>
        <v>0.27665321569428941</v>
      </c>
      <c r="G166">
        <v>0</v>
      </c>
      <c r="H166">
        <f t="shared" si="59"/>
        <v>8.3333333333333329E-2</v>
      </c>
      <c r="I166">
        <f t="shared" si="60"/>
        <v>100000</v>
      </c>
      <c r="J166">
        <f t="shared" si="61"/>
        <v>100000</v>
      </c>
      <c r="K166">
        <f t="shared" si="52"/>
        <v>1.2682417945625453</v>
      </c>
      <c r="L166">
        <f t="shared" si="53"/>
        <v>0.26176700709320067</v>
      </c>
      <c r="M166">
        <f t="shared" si="54"/>
        <v>12</v>
      </c>
      <c r="N166">
        <f t="shared" si="62"/>
        <v>1.1697923445970609E-4</v>
      </c>
      <c r="O166">
        <f t="shared" si="55"/>
        <v>2.2882653367840974E-3</v>
      </c>
      <c r="P166">
        <f t="shared" si="63"/>
        <v>4.4688303449202937E-4</v>
      </c>
      <c r="Q166">
        <f t="shared" si="64"/>
        <v>5.3494355345027082E-3</v>
      </c>
      <c r="R166">
        <f>VLOOKUP(S166,mortality!$A$4:$G$76,prot_model!T166+2,FALSE)</f>
        <v>2.6747177672513541E-3</v>
      </c>
      <c r="S166">
        <f t="shared" si="56"/>
        <v>61</v>
      </c>
      <c r="T166">
        <f t="shared" si="57"/>
        <v>5</v>
      </c>
      <c r="V166">
        <f>discount_curve!K155</f>
        <v>0.857008598176078</v>
      </c>
    </row>
    <row r="167" spans="1:22" x14ac:dyDescent="0.55000000000000004">
      <c r="A167">
        <f t="shared" si="47"/>
        <v>149</v>
      </c>
      <c r="B167">
        <f t="shared" si="48"/>
        <v>-11.842934855775948</v>
      </c>
      <c r="C167">
        <f t="shared" si="49"/>
        <v>2.1613480210163072E-2</v>
      </c>
      <c r="D167">
        <f t="shared" si="58"/>
        <v>80088.687328356507</v>
      </c>
      <c r="E167">
        <f t="shared" si="50"/>
        <v>11.590437146701317</v>
      </c>
      <c r="F167">
        <f t="shared" si="51"/>
        <v>0.27411118928479272</v>
      </c>
      <c r="G167">
        <v>0</v>
      </c>
      <c r="H167">
        <f t="shared" si="59"/>
        <v>8.3333333333333329E-2</v>
      </c>
      <c r="I167">
        <f t="shared" si="60"/>
        <v>100000</v>
      </c>
      <c r="J167">
        <f t="shared" si="61"/>
        <v>100000</v>
      </c>
      <c r="K167">
        <f t="shared" si="52"/>
        <v>1.2682417945625453</v>
      </c>
      <c r="L167">
        <f t="shared" si="53"/>
        <v>0.25936176252195686</v>
      </c>
      <c r="M167">
        <f t="shared" si="54"/>
        <v>12</v>
      </c>
      <c r="N167">
        <f t="shared" si="62"/>
        <v>1.1590437146701318E-4</v>
      </c>
      <c r="O167">
        <f t="shared" si="55"/>
        <v>2.2672396244913877E-3</v>
      </c>
      <c r="P167">
        <f t="shared" si="63"/>
        <v>4.4688303449202937E-4</v>
      </c>
      <c r="Q167">
        <f t="shared" si="64"/>
        <v>5.3494355345027082E-3</v>
      </c>
      <c r="R167">
        <f>VLOOKUP(S167,mortality!$A$4:$G$76,prot_model!T167+2,FALSE)</f>
        <v>2.6747177672513541E-3</v>
      </c>
      <c r="S167">
        <f t="shared" si="56"/>
        <v>61</v>
      </c>
      <c r="T167">
        <f t="shared" si="57"/>
        <v>5</v>
      </c>
      <c r="V167">
        <f>discount_curve!K156</f>
        <v>0.85611553201946478</v>
      </c>
    </row>
    <row r="168" spans="1:22" x14ac:dyDescent="0.55000000000000004">
      <c r="A168">
        <f t="shared" si="47"/>
        <v>150</v>
      </c>
      <c r="B168">
        <f t="shared" si="48"/>
        <v>-11.734116120039296</v>
      </c>
      <c r="C168">
        <f t="shared" si="49"/>
        <v>2.1414884877166536E-2</v>
      </c>
      <c r="D168">
        <f t="shared" si="58"/>
        <v>79890.595779397612</v>
      </c>
      <c r="E168">
        <f t="shared" si="50"/>
        <v>11.483938484646783</v>
      </c>
      <c r="F168">
        <f t="shared" si="51"/>
        <v>0.27159252026968006</v>
      </c>
      <c r="G168">
        <v>0</v>
      </c>
      <c r="H168">
        <f t="shared" si="59"/>
        <v>8.3333333333333329E-2</v>
      </c>
      <c r="I168">
        <f t="shared" si="60"/>
        <v>100000</v>
      </c>
      <c r="J168">
        <f t="shared" si="61"/>
        <v>100000</v>
      </c>
      <c r="K168">
        <f t="shared" si="52"/>
        <v>1.2682417945625453</v>
      </c>
      <c r="L168">
        <f t="shared" si="53"/>
        <v>0.25697861852599846</v>
      </c>
      <c r="M168">
        <f t="shared" si="54"/>
        <v>12</v>
      </c>
      <c r="N168">
        <f t="shared" si="62"/>
        <v>1.1483938484646783E-4</v>
      </c>
      <c r="O168">
        <f t="shared" si="55"/>
        <v>2.246407106829698E-3</v>
      </c>
      <c r="P168">
        <f t="shared" si="63"/>
        <v>4.4688303449202937E-4</v>
      </c>
      <c r="Q168">
        <f t="shared" si="64"/>
        <v>5.3494355345027082E-3</v>
      </c>
      <c r="R168">
        <f>VLOOKUP(S168,mortality!$A$4:$G$76,prot_model!T168+2,FALSE)</f>
        <v>2.6747177672513541E-3</v>
      </c>
      <c r="S168">
        <f t="shared" si="56"/>
        <v>61</v>
      </c>
      <c r="T168">
        <f t="shared" si="57"/>
        <v>5</v>
      </c>
      <c r="V168">
        <f>discount_curve!K157</f>
        <v>0.85522339650364321</v>
      </c>
    </row>
    <row r="169" spans="1:22" x14ac:dyDescent="0.55000000000000004">
      <c r="A169">
        <f t="shared" si="47"/>
        <v>151</v>
      </c>
      <c r="B169">
        <f t="shared" si="48"/>
        <v>-11.626297264601872</v>
      </c>
      <c r="C169">
        <f t="shared" si="49"/>
        <v>2.1218114336193521E-2</v>
      </c>
      <c r="D169">
        <f t="shared" si="58"/>
        <v>79691.384192020836</v>
      </c>
      <c r="E169">
        <f t="shared" si="50"/>
        <v>11.378418384908391</v>
      </c>
      <c r="F169">
        <f t="shared" si="51"/>
        <v>0.26909699402967346</v>
      </c>
      <c r="G169">
        <v>0</v>
      </c>
      <c r="H169">
        <f t="shared" si="59"/>
        <v>8.3333333333333329E-2</v>
      </c>
      <c r="I169">
        <f t="shared" si="60"/>
        <v>100000</v>
      </c>
      <c r="J169">
        <f t="shared" si="61"/>
        <v>100000</v>
      </c>
      <c r="K169">
        <f t="shared" si="52"/>
        <v>1.2682417945625453</v>
      </c>
      <c r="L169">
        <f t="shared" si="53"/>
        <v>0.25461737203432228</v>
      </c>
      <c r="M169">
        <f t="shared" si="54"/>
        <v>12</v>
      </c>
      <c r="N169">
        <f t="shared" si="62"/>
        <v>1.1378418384908391E-4</v>
      </c>
      <c r="O169">
        <f t="shared" si="55"/>
        <v>2.2257660086313223E-3</v>
      </c>
      <c r="P169">
        <f t="shared" si="63"/>
        <v>4.4688303449202937E-4</v>
      </c>
      <c r="Q169">
        <f t="shared" si="64"/>
        <v>5.3494355345027082E-3</v>
      </c>
      <c r="R169">
        <f>VLOOKUP(S169,mortality!$A$4:$G$76,prot_model!T169+2,FALSE)</f>
        <v>2.6747177672513541E-3</v>
      </c>
      <c r="S169">
        <f t="shared" si="56"/>
        <v>61</v>
      </c>
      <c r="T169">
        <f t="shared" si="57"/>
        <v>5</v>
      </c>
      <c r="V169">
        <f>discount_curve!K158</f>
        <v>0.8543321906588166</v>
      </c>
    </row>
    <row r="170" spans="1:22" x14ac:dyDescent="0.55000000000000004">
      <c r="A170">
        <f t="shared" si="47"/>
        <v>152</v>
      </c>
      <c r="B170">
        <f t="shared" si="48"/>
        <v>-11.519469102069554</v>
      </c>
      <c r="C170">
        <f t="shared" si="49"/>
        <v>2.1023151820153484E-2</v>
      </c>
      <c r="D170">
        <f t="shared" si="58"/>
        <v>79491.0462333662</v>
      </c>
      <c r="E170">
        <f t="shared" si="50"/>
        <v>11.273867855972185</v>
      </c>
      <c r="F170">
        <f t="shared" si="51"/>
        <v>0.26662439791752296</v>
      </c>
      <c r="G170">
        <v>0</v>
      </c>
      <c r="H170">
        <f t="shared" si="59"/>
        <v>8.3333333333333329E-2</v>
      </c>
      <c r="I170">
        <f t="shared" si="60"/>
        <v>100000</v>
      </c>
      <c r="J170">
        <f t="shared" si="61"/>
        <v>100000</v>
      </c>
      <c r="K170">
        <f t="shared" si="52"/>
        <v>1.2682417945625453</v>
      </c>
      <c r="L170">
        <f t="shared" si="53"/>
        <v>0.25227782184184183</v>
      </c>
      <c r="M170">
        <f t="shared" si="54"/>
        <v>12</v>
      </c>
      <c r="N170">
        <f t="shared" si="62"/>
        <v>1.1273867855972184E-4</v>
      </c>
      <c r="O170">
        <f t="shared" si="55"/>
        <v>2.2053145710396725E-3</v>
      </c>
      <c r="P170">
        <f t="shared" si="63"/>
        <v>4.4688303449202937E-4</v>
      </c>
      <c r="Q170">
        <f t="shared" si="64"/>
        <v>5.3494355345027082E-3</v>
      </c>
      <c r="R170">
        <f>VLOOKUP(S170,mortality!$A$4:$G$76,prot_model!T170+2,FALSE)</f>
        <v>2.6747177672513541E-3</v>
      </c>
      <c r="S170">
        <f t="shared" si="56"/>
        <v>61</v>
      </c>
      <c r="T170">
        <f t="shared" si="57"/>
        <v>5</v>
      </c>
      <c r="V170">
        <f>discount_curve!K159</f>
        <v>0.85344191351619958</v>
      </c>
    </row>
    <row r="171" spans="1:22" x14ac:dyDescent="0.55000000000000004">
      <c r="A171">
        <f t="shared" si="47"/>
        <v>153</v>
      </c>
      <c r="B171">
        <f t="shared" si="48"/>
        <v>-11.413622529466544</v>
      </c>
      <c r="C171">
        <f t="shared" si="49"/>
        <v>2.0829980716020203E-2</v>
      </c>
      <c r="D171">
        <f t="shared" si="58"/>
        <v>79289.5755347667</v>
      </c>
      <c r="E171">
        <f t="shared" si="50"/>
        <v>11.170277988942676</v>
      </c>
      <c r="F171">
        <f t="shared" si="51"/>
        <v>0.26417452123988672</v>
      </c>
      <c r="G171">
        <v>0</v>
      </c>
      <c r="H171">
        <f t="shared" si="59"/>
        <v>8.3333333333333329E-2</v>
      </c>
      <c r="I171">
        <f t="shared" si="60"/>
        <v>100000</v>
      </c>
      <c r="J171">
        <f t="shared" si="61"/>
        <v>100000</v>
      </c>
      <c r="K171">
        <f t="shared" si="52"/>
        <v>1.2682417945625453</v>
      </c>
      <c r="L171">
        <f t="shared" si="53"/>
        <v>0.24995976859224245</v>
      </c>
      <c r="M171">
        <f t="shared" si="54"/>
        <v>12</v>
      </c>
      <c r="N171">
        <f t="shared" si="62"/>
        <v>1.1170277988942676E-4</v>
      </c>
      <c r="O171">
        <f t="shared" si="55"/>
        <v>2.1850510513594041E-3</v>
      </c>
      <c r="P171">
        <f t="shared" si="63"/>
        <v>4.4688303449202937E-4</v>
      </c>
      <c r="Q171">
        <f t="shared" si="64"/>
        <v>5.3494355345027082E-3</v>
      </c>
      <c r="R171">
        <f>VLOOKUP(S171,mortality!$A$4:$G$76,prot_model!T171+2,FALSE)</f>
        <v>2.6747177672513541E-3</v>
      </c>
      <c r="S171">
        <f t="shared" si="56"/>
        <v>61</v>
      </c>
      <c r="T171">
        <f t="shared" si="57"/>
        <v>5</v>
      </c>
      <c r="V171">
        <f>discount_curve!K160</f>
        <v>0.85255256410801539</v>
      </c>
    </row>
    <row r="172" spans="1:22" x14ac:dyDescent="0.55000000000000004">
      <c r="A172">
        <f t="shared" si="47"/>
        <v>154</v>
      </c>
      <c r="B172">
        <f t="shared" si="48"/>
        <v>-11.30874852745967</v>
      </c>
      <c r="C172">
        <f t="shared" si="49"/>
        <v>2.0638584563416135E-2</v>
      </c>
      <c r="D172">
        <f t="shared" si="58"/>
        <v>79086.965691546022</v>
      </c>
      <c r="E172">
        <f t="shared" si="50"/>
        <v>11.06763995678371</v>
      </c>
      <c r="F172">
        <f t="shared" si="51"/>
        <v>0.26174715523937719</v>
      </c>
      <c r="G172">
        <v>0</v>
      </c>
      <c r="H172">
        <f t="shared" si="59"/>
        <v>8.3333333333333329E-2</v>
      </c>
      <c r="I172">
        <f t="shared" si="60"/>
        <v>100000</v>
      </c>
      <c r="J172">
        <f t="shared" si="61"/>
        <v>100000</v>
      </c>
      <c r="K172">
        <f t="shared" si="52"/>
        <v>1.2682417945625453</v>
      </c>
      <c r="L172">
        <f t="shared" si="53"/>
        <v>0.24766301476099362</v>
      </c>
      <c r="M172">
        <f t="shared" si="54"/>
        <v>12</v>
      </c>
      <c r="N172">
        <f t="shared" si="62"/>
        <v>1.1067639956783709E-4</v>
      </c>
      <c r="O172">
        <f t="shared" si="55"/>
        <v>2.1649737229079177E-3</v>
      </c>
      <c r="P172">
        <f t="shared" si="63"/>
        <v>4.4688303449202937E-4</v>
      </c>
      <c r="Q172">
        <f t="shared" si="64"/>
        <v>5.3494355345027082E-3</v>
      </c>
      <c r="R172">
        <f>VLOOKUP(S172,mortality!$A$4:$G$76,prot_model!T172+2,FALSE)</f>
        <v>2.6747177672513541E-3</v>
      </c>
      <c r="S172">
        <f t="shared" si="56"/>
        <v>61</v>
      </c>
      <c r="T172">
        <f t="shared" si="57"/>
        <v>5</v>
      </c>
      <c r="V172">
        <f>discount_curve!K161</f>
        <v>0.85166414146749703</v>
      </c>
    </row>
    <row r="173" spans="1:22" x14ac:dyDescent="0.55000000000000004">
      <c r="A173">
        <f t="shared" si="47"/>
        <v>155</v>
      </c>
      <c r="B173">
        <f t="shared" si="48"/>
        <v>-11.204838159589862</v>
      </c>
      <c r="C173">
        <f t="shared" si="49"/>
        <v>2.0448947053209821E-2</v>
      </c>
      <c r="D173">
        <f t="shared" si="58"/>
        <v>78883.210262814842</v>
      </c>
      <c r="E173">
        <f t="shared" si="50"/>
        <v>10.965945013566298</v>
      </c>
      <c r="F173">
        <f t="shared" si="51"/>
        <v>0.25934209307677297</v>
      </c>
      <c r="G173">
        <v>0</v>
      </c>
      <c r="H173">
        <f t="shared" si="59"/>
        <v>8.3333333333333329E-2</v>
      </c>
      <c r="I173">
        <f t="shared" si="60"/>
        <v>100000</v>
      </c>
      <c r="J173">
        <f t="shared" si="61"/>
        <v>100000</v>
      </c>
      <c r="K173">
        <f t="shared" si="52"/>
        <v>1.2682417945625453</v>
      </c>
      <c r="L173">
        <f t="shared" si="53"/>
        <v>0.24538736463851787</v>
      </c>
      <c r="M173">
        <f t="shared" si="54"/>
        <v>12</v>
      </c>
      <c r="N173">
        <f t="shared" si="62"/>
        <v>1.0965945013566297E-4</v>
      </c>
      <c r="O173">
        <f t="shared" si="55"/>
        <v>2.1450808748682266E-3</v>
      </c>
      <c r="P173">
        <f t="shared" si="63"/>
        <v>4.4688303449202937E-4</v>
      </c>
      <c r="Q173">
        <f t="shared" si="64"/>
        <v>5.3494355345027082E-3</v>
      </c>
      <c r="R173">
        <f>VLOOKUP(S173,mortality!$A$4:$G$76,prot_model!T173+2,FALSE)</f>
        <v>2.6747177672513541E-3</v>
      </c>
      <c r="S173">
        <f t="shared" si="56"/>
        <v>61</v>
      </c>
      <c r="T173">
        <f t="shared" si="57"/>
        <v>5</v>
      </c>
      <c r="V173">
        <f>discount_curve!K162</f>
        <v>0.85077664462888369</v>
      </c>
    </row>
    <row r="174" spans="1:22" x14ac:dyDescent="0.55000000000000004">
      <c r="A174">
        <f t="shared" si="47"/>
        <v>156</v>
      </c>
      <c r="B174">
        <f t="shared" si="48"/>
        <v>-11.980099903081257</v>
      </c>
      <c r="C174">
        <f t="shared" si="49"/>
        <v>2.0261052026126165E-2</v>
      </c>
      <c r="D174">
        <f t="shared" si="58"/>
        <v>78678.302771266171</v>
      </c>
      <c r="E174">
        <f t="shared" si="50"/>
        <v>11.738262642697723</v>
      </c>
      <c r="F174">
        <f t="shared" si="51"/>
        <v>0.2620983124096613</v>
      </c>
      <c r="G174">
        <v>0</v>
      </c>
      <c r="H174">
        <f t="shared" si="59"/>
        <v>8.3333333333333329E-2</v>
      </c>
      <c r="I174">
        <f t="shared" si="60"/>
        <v>100000</v>
      </c>
      <c r="J174">
        <f t="shared" si="61"/>
        <v>100000</v>
      </c>
      <c r="K174">
        <f t="shared" si="52"/>
        <v>1.2936066304537961</v>
      </c>
      <c r="L174">
        <f t="shared" si="53"/>
        <v>0.24313262431351398</v>
      </c>
      <c r="M174">
        <f t="shared" si="54"/>
        <v>13</v>
      </c>
      <c r="N174">
        <f t="shared" si="62"/>
        <v>1.1738262642697723E-4</v>
      </c>
      <c r="O174">
        <f t="shared" si="55"/>
        <v>2.1253708121431762E-3</v>
      </c>
      <c r="P174">
        <f t="shared" si="63"/>
        <v>4.8279257774808126E-4</v>
      </c>
      <c r="Q174">
        <f t="shared" si="64"/>
        <v>5.7781518110440024E-3</v>
      </c>
      <c r="R174">
        <f>VLOOKUP(S174,mortality!$A$4:$G$76,prot_model!T174+2,FALSE)</f>
        <v>2.8890759055220012E-3</v>
      </c>
      <c r="S174">
        <f t="shared" si="56"/>
        <v>62</v>
      </c>
      <c r="T174">
        <f t="shared" si="57"/>
        <v>5</v>
      </c>
      <c r="V174">
        <f>discount_curve!K163</f>
        <v>0.84705825334419305</v>
      </c>
    </row>
    <row r="175" spans="1:22" x14ac:dyDescent="0.55000000000000004">
      <c r="A175">
        <f t="shared" si="47"/>
        <v>157</v>
      </c>
      <c r="B175">
        <f t="shared" si="48"/>
        <v>-11.869590627216235</v>
      </c>
      <c r="C175">
        <f t="shared" si="49"/>
        <v>2.0074155906245318E-2</v>
      </c>
      <c r="D175">
        <f t="shared" si="58"/>
        <v>78472.236702969298</v>
      </c>
      <c r="E175">
        <f t="shared" si="50"/>
        <v>11.629984171311659</v>
      </c>
      <c r="F175">
        <f t="shared" si="51"/>
        <v>0.25968061181082175</v>
      </c>
      <c r="G175">
        <v>0</v>
      </c>
      <c r="H175">
        <f t="shared" si="59"/>
        <v>8.3333333333333329E-2</v>
      </c>
      <c r="I175">
        <f t="shared" si="60"/>
        <v>100000</v>
      </c>
      <c r="J175">
        <f t="shared" si="61"/>
        <v>100000</v>
      </c>
      <c r="K175">
        <f t="shared" si="52"/>
        <v>1.2936066304537961</v>
      </c>
      <c r="L175">
        <f t="shared" si="53"/>
        <v>0.24088987087494385</v>
      </c>
      <c r="M175">
        <f t="shared" si="54"/>
        <v>13</v>
      </c>
      <c r="N175">
        <f t="shared" si="62"/>
        <v>1.1629984171311658E-4</v>
      </c>
      <c r="O175">
        <f t="shared" si="55"/>
        <v>2.1057655341158877E-3</v>
      </c>
      <c r="P175">
        <f t="shared" si="63"/>
        <v>4.8279257774808126E-4</v>
      </c>
      <c r="Q175">
        <f t="shared" si="64"/>
        <v>5.7781518110440024E-3</v>
      </c>
      <c r="R175">
        <f>VLOOKUP(S175,mortality!$A$4:$G$76,prot_model!T175+2,FALSE)</f>
        <v>2.8890759055220012E-3</v>
      </c>
      <c r="S175">
        <f t="shared" si="56"/>
        <v>62</v>
      </c>
      <c r="T175">
        <f t="shared" si="57"/>
        <v>5</v>
      </c>
      <c r="V175">
        <f>discount_curve!K164</f>
        <v>0.84615745284735255</v>
      </c>
    </row>
    <row r="176" spans="1:22" x14ac:dyDescent="0.55000000000000004">
      <c r="A176">
        <f t="shared" si="47"/>
        <v>158</v>
      </c>
      <c r="B176">
        <f t="shared" si="48"/>
        <v>-11.760100733505867</v>
      </c>
      <c r="C176">
        <f t="shared" si="49"/>
        <v>1.9888983791592901E-2</v>
      </c>
      <c r="D176">
        <f t="shared" si="58"/>
        <v>78265.005507162874</v>
      </c>
      <c r="E176">
        <f t="shared" si="50"/>
        <v>11.522704504239533</v>
      </c>
      <c r="F176">
        <f t="shared" si="51"/>
        <v>0.25728521305792662</v>
      </c>
      <c r="G176">
        <v>0</v>
      </c>
      <c r="H176">
        <f t="shared" si="59"/>
        <v>8.3333333333333329E-2</v>
      </c>
      <c r="I176">
        <f t="shared" si="60"/>
        <v>100000</v>
      </c>
      <c r="J176">
        <f t="shared" si="61"/>
        <v>100000</v>
      </c>
      <c r="K176">
        <f t="shared" si="52"/>
        <v>1.2936066304537961</v>
      </c>
      <c r="L176">
        <f t="shared" si="53"/>
        <v>0.23866780549911482</v>
      </c>
      <c r="M176">
        <f t="shared" si="54"/>
        <v>13</v>
      </c>
      <c r="N176">
        <f t="shared" si="62"/>
        <v>1.1522704504239532E-4</v>
      </c>
      <c r="O176">
        <f t="shared" si="55"/>
        <v>2.0863411030844887E-3</v>
      </c>
      <c r="P176">
        <f t="shared" si="63"/>
        <v>4.8279257774808126E-4</v>
      </c>
      <c r="Q176">
        <f t="shared" si="64"/>
        <v>5.7781518110440024E-3</v>
      </c>
      <c r="R176">
        <f>VLOOKUP(S176,mortality!$A$4:$G$76,prot_model!T176+2,FALSE)</f>
        <v>2.8890759055220012E-3</v>
      </c>
      <c r="S176">
        <f t="shared" si="56"/>
        <v>62</v>
      </c>
      <c r="T176">
        <f t="shared" si="57"/>
        <v>5</v>
      </c>
      <c r="V176">
        <f>discount_curve!K165</f>
        <v>0.84525761030296898</v>
      </c>
    </row>
    <row r="177" spans="1:22" x14ac:dyDescent="0.55000000000000004">
      <c r="A177">
        <f t="shared" si="47"/>
        <v>159</v>
      </c>
      <c r="B177">
        <f t="shared" si="48"/>
        <v>-11.651620818757809</v>
      </c>
      <c r="C177">
        <f t="shared" si="49"/>
        <v>1.9705519779248996E-2</v>
      </c>
      <c r="D177">
        <f t="shared" si="58"/>
        <v>78056.602596046549</v>
      </c>
      <c r="E177">
        <f t="shared" si="50"/>
        <v>11.416414428107309</v>
      </c>
      <c r="F177">
        <f t="shared" si="51"/>
        <v>0.25491191042974926</v>
      </c>
      <c r="G177">
        <v>0</v>
      </c>
      <c r="H177">
        <f t="shared" si="59"/>
        <v>8.3333333333333329E-2</v>
      </c>
      <c r="I177">
        <f t="shared" si="60"/>
        <v>100000</v>
      </c>
      <c r="J177">
        <f t="shared" si="61"/>
        <v>100000</v>
      </c>
      <c r="K177">
        <f t="shared" si="52"/>
        <v>1.2936066304537961</v>
      </c>
      <c r="L177">
        <f t="shared" si="53"/>
        <v>0.23646623735098796</v>
      </c>
      <c r="M177">
        <f t="shared" si="54"/>
        <v>13</v>
      </c>
      <c r="N177">
        <f t="shared" si="62"/>
        <v>1.1416414428107309E-4</v>
      </c>
      <c r="O177">
        <f t="shared" si="55"/>
        <v>2.0670958508433113E-3</v>
      </c>
      <c r="P177">
        <f t="shared" si="63"/>
        <v>4.8279257774808126E-4</v>
      </c>
      <c r="Q177">
        <f t="shared" si="64"/>
        <v>5.7781518110440024E-3</v>
      </c>
      <c r="R177">
        <f>VLOOKUP(S177,mortality!$A$4:$G$76,prot_model!T177+2,FALSE)</f>
        <v>2.8890759055220012E-3</v>
      </c>
      <c r="S177">
        <f t="shared" si="56"/>
        <v>62</v>
      </c>
      <c r="T177">
        <f t="shared" si="57"/>
        <v>5</v>
      </c>
      <c r="V177">
        <f>discount_curve!K166</f>
        <v>0.8443587246923121</v>
      </c>
    </row>
    <row r="178" spans="1:22" x14ac:dyDescent="0.55000000000000004">
      <c r="A178">
        <f t="shared" si="47"/>
        <v>160</v>
      </c>
      <c r="B178">
        <f t="shared" si="48"/>
        <v>-11.544141566518554</v>
      </c>
      <c r="C178">
        <f t="shared" si="49"/>
        <v>1.9523748112988633E-2</v>
      </c>
      <c r="D178">
        <f t="shared" si="58"/>
        <v>77847.021344571622</v>
      </c>
      <c r="E178">
        <f t="shared" si="50"/>
        <v>11.311104814528823</v>
      </c>
      <c r="F178">
        <f t="shared" si="51"/>
        <v>0.25256050010271885</v>
      </c>
      <c r="G178">
        <v>0</v>
      </c>
      <c r="H178">
        <f t="shared" si="59"/>
        <v>8.3333333333333329E-2</v>
      </c>
      <c r="I178">
        <f t="shared" si="60"/>
        <v>100000</v>
      </c>
      <c r="J178">
        <f t="shared" si="61"/>
        <v>100000</v>
      </c>
      <c r="K178">
        <f t="shared" si="52"/>
        <v>1.2936066304537961</v>
      </c>
      <c r="L178">
        <f t="shared" si="53"/>
        <v>0.23428497735586359</v>
      </c>
      <c r="M178">
        <f t="shared" si="54"/>
        <v>13</v>
      </c>
      <c r="N178">
        <f t="shared" si="62"/>
        <v>1.1311104814528823E-4</v>
      </c>
      <c r="O178">
        <f t="shared" si="55"/>
        <v>2.0480281245748907E-3</v>
      </c>
      <c r="P178">
        <f t="shared" si="63"/>
        <v>4.8279257774808126E-4</v>
      </c>
      <c r="Q178">
        <f t="shared" si="64"/>
        <v>5.7781518110440024E-3</v>
      </c>
      <c r="R178">
        <f>VLOOKUP(S178,mortality!$A$4:$G$76,prot_model!T178+2,FALSE)</f>
        <v>2.8890759055220012E-3</v>
      </c>
      <c r="S178">
        <f t="shared" si="56"/>
        <v>62</v>
      </c>
      <c r="T178">
        <f t="shared" si="57"/>
        <v>5</v>
      </c>
      <c r="V178">
        <f>discount_curve!K167</f>
        <v>0.84346079499773441</v>
      </c>
    </row>
    <row r="179" spans="1:22" x14ac:dyDescent="0.55000000000000004">
      <c r="A179">
        <f t="shared" si="47"/>
        <v>161</v>
      </c>
      <c r="B179">
        <f t="shared" si="48"/>
        <v>-11.437653746273318</v>
      </c>
      <c r="C179">
        <f t="shared" si="49"/>
        <v>1.9343653181928617E-2</v>
      </c>
      <c r="D179">
        <f t="shared" si="58"/>
        <v>77636.255090230363</v>
      </c>
      <c r="E179">
        <f t="shared" si="50"/>
        <v>11.206766619321831</v>
      </c>
      <c r="F179">
        <f t="shared" si="51"/>
        <v>0.25023078013341532</v>
      </c>
      <c r="G179">
        <v>0</v>
      </c>
      <c r="H179">
        <f t="shared" si="59"/>
        <v>8.3333333333333329E-2</v>
      </c>
      <c r="I179">
        <f t="shared" si="60"/>
        <v>100000</v>
      </c>
      <c r="J179">
        <f t="shared" si="61"/>
        <v>100000</v>
      </c>
      <c r="K179">
        <f t="shared" si="52"/>
        <v>1.2936066304537961</v>
      </c>
      <c r="L179">
        <f t="shared" si="53"/>
        <v>0.23212383818314342</v>
      </c>
      <c r="M179">
        <f t="shared" si="54"/>
        <v>13</v>
      </c>
      <c r="N179">
        <f t="shared" si="62"/>
        <v>1.120676661932183E-4</v>
      </c>
      <c r="O179">
        <f t="shared" si="55"/>
        <v>2.0291362867080154E-3</v>
      </c>
      <c r="P179">
        <f t="shared" si="63"/>
        <v>4.8279257774808126E-4</v>
      </c>
      <c r="Q179">
        <f t="shared" si="64"/>
        <v>5.7781518110440024E-3</v>
      </c>
      <c r="R179">
        <f>VLOOKUP(S179,mortality!$A$4:$G$76,prot_model!T179+2,FALSE)</f>
        <v>2.8890759055220012E-3</v>
      </c>
      <c r="S179">
        <f t="shared" si="56"/>
        <v>62</v>
      </c>
      <c r="T179">
        <f t="shared" si="57"/>
        <v>5</v>
      </c>
      <c r="V179">
        <f>discount_curve!K168</f>
        <v>0.84256382020267173</v>
      </c>
    </row>
    <row r="180" spans="1:22" x14ac:dyDescent="0.55000000000000004">
      <c r="A180">
        <f t="shared" si="47"/>
        <v>162</v>
      </c>
      <c r="B180">
        <f t="shared" si="48"/>
        <v>-11.332148212653314</v>
      </c>
      <c r="C180">
        <f t="shared" si="49"/>
        <v>1.916521951918685E-2</v>
      </c>
      <c r="D180">
        <f t="shared" si="58"/>
        <v>77424.297132844309</v>
      </c>
      <c r="E180">
        <f t="shared" si="50"/>
        <v>11.103390881731274</v>
      </c>
      <c r="F180">
        <f t="shared" si="51"/>
        <v>0.24792255044122621</v>
      </c>
      <c r="G180">
        <v>0</v>
      </c>
      <c r="H180">
        <f t="shared" si="59"/>
        <v>8.3333333333333329E-2</v>
      </c>
      <c r="I180">
        <f t="shared" si="60"/>
        <v>100000</v>
      </c>
      <c r="J180">
        <f t="shared" si="61"/>
        <v>100000</v>
      </c>
      <c r="K180">
        <f t="shared" si="52"/>
        <v>1.2936066304537961</v>
      </c>
      <c r="L180">
        <f t="shared" si="53"/>
        <v>0.22998263423024221</v>
      </c>
      <c r="M180">
        <f t="shared" si="54"/>
        <v>13</v>
      </c>
      <c r="N180">
        <f t="shared" si="62"/>
        <v>1.1103390881731274E-4</v>
      </c>
      <c r="O180">
        <f t="shared" si="55"/>
        <v>2.0104187147770946E-3</v>
      </c>
      <c r="P180">
        <f t="shared" si="63"/>
        <v>4.8279257774808126E-4</v>
      </c>
      <c r="Q180">
        <f t="shared" si="64"/>
        <v>5.7781518110440024E-3</v>
      </c>
      <c r="R180">
        <f>VLOOKUP(S180,mortality!$A$4:$G$76,prot_model!T180+2,FALSE)</f>
        <v>2.8890759055220012E-3</v>
      </c>
      <c r="S180">
        <f t="shared" si="56"/>
        <v>62</v>
      </c>
      <c r="T180">
        <f t="shared" si="57"/>
        <v>5</v>
      </c>
      <c r="V180">
        <f>discount_curve!K169</f>
        <v>0.84166779929163982</v>
      </c>
    </row>
    <row r="181" spans="1:22" x14ac:dyDescent="0.55000000000000004">
      <c r="A181">
        <f t="shared" si="47"/>
        <v>163</v>
      </c>
      <c r="B181">
        <f t="shared" si="48"/>
        <v>-11.227615904650326</v>
      </c>
      <c r="C181">
        <f t="shared" si="49"/>
        <v>1.8988431800553984E-2</v>
      </c>
      <c r="D181">
        <f t="shared" si="58"/>
        <v>77211.140734351182</v>
      </c>
      <c r="E181">
        <f t="shared" si="50"/>
        <v>11.000968723659717</v>
      </c>
      <c r="F181">
        <f t="shared" si="51"/>
        <v>0.24563561279116347</v>
      </c>
      <c r="G181">
        <v>0</v>
      </c>
      <c r="H181">
        <f t="shared" si="59"/>
        <v>8.3333333333333329E-2</v>
      </c>
      <c r="I181">
        <f t="shared" si="60"/>
        <v>100000</v>
      </c>
      <c r="J181">
        <f t="shared" si="61"/>
        <v>100000</v>
      </c>
      <c r="K181">
        <f t="shared" si="52"/>
        <v>1.2936066304537961</v>
      </c>
      <c r="L181">
        <f t="shared" si="53"/>
        <v>0.22786118160664781</v>
      </c>
      <c r="M181">
        <f t="shared" si="54"/>
        <v>13</v>
      </c>
      <c r="N181">
        <f t="shared" si="62"/>
        <v>1.1000968723659718E-4</v>
      </c>
      <c r="O181">
        <f t="shared" si="55"/>
        <v>1.9918738012828117E-3</v>
      </c>
      <c r="P181">
        <f t="shared" si="63"/>
        <v>4.8279257774808126E-4</v>
      </c>
      <c r="Q181">
        <f t="shared" si="64"/>
        <v>5.7781518110440024E-3</v>
      </c>
      <c r="R181">
        <f>VLOOKUP(S181,mortality!$A$4:$G$76,prot_model!T181+2,FALSE)</f>
        <v>2.8890759055220012E-3</v>
      </c>
      <c r="S181">
        <f t="shared" si="56"/>
        <v>62</v>
      </c>
      <c r="T181">
        <f t="shared" si="57"/>
        <v>5</v>
      </c>
      <c r="V181">
        <f>discount_curve!K170</f>
        <v>0.84077273125023511</v>
      </c>
    </row>
    <row r="182" spans="1:22" x14ac:dyDescent="0.55000000000000004">
      <c r="A182">
        <f t="shared" si="47"/>
        <v>164</v>
      </c>
      <c r="B182">
        <f t="shared" si="48"/>
        <v>-11.124047844838538</v>
      </c>
      <c r="C182">
        <f t="shared" si="49"/>
        <v>1.8813274843177366E-2</v>
      </c>
      <c r="D182">
        <f t="shared" si="58"/>
        <v>76996.779118590712</v>
      </c>
      <c r="E182">
        <f t="shared" si="50"/>
        <v>10.899491348904876</v>
      </c>
      <c r="F182">
        <f t="shared" si="51"/>
        <v>0.24336977077683841</v>
      </c>
      <c r="G182">
        <v>0</v>
      </c>
      <c r="H182">
        <f t="shared" si="59"/>
        <v>8.3333333333333329E-2</v>
      </c>
      <c r="I182">
        <f t="shared" si="60"/>
        <v>100000</v>
      </c>
      <c r="J182">
        <f t="shared" si="61"/>
        <v>100000</v>
      </c>
      <c r="K182">
        <f t="shared" si="52"/>
        <v>1.2936066304537961</v>
      </c>
      <c r="L182">
        <f t="shared" si="53"/>
        <v>0.22575929811812839</v>
      </c>
      <c r="M182">
        <f t="shared" si="54"/>
        <v>13</v>
      </c>
      <c r="N182">
        <f t="shared" si="62"/>
        <v>1.0899491348904876E-4</v>
      </c>
      <c r="O182">
        <f t="shared" si="55"/>
        <v>1.9734999535540739E-3</v>
      </c>
      <c r="P182">
        <f t="shared" si="63"/>
        <v>4.8279257774808126E-4</v>
      </c>
      <c r="Q182">
        <f t="shared" si="64"/>
        <v>5.7781518110440024E-3</v>
      </c>
      <c r="R182">
        <f>VLOOKUP(S182,mortality!$A$4:$G$76,prot_model!T182+2,FALSE)</f>
        <v>2.8890759055220012E-3</v>
      </c>
      <c r="S182">
        <f t="shared" si="56"/>
        <v>62</v>
      </c>
      <c r="T182">
        <f t="shared" si="57"/>
        <v>5</v>
      </c>
      <c r="V182">
        <f>discount_curve!K171</f>
        <v>0.83987861506513162</v>
      </c>
    </row>
    <row r="183" spans="1:22" x14ac:dyDescent="0.55000000000000004">
      <c r="A183">
        <f t="shared" si="47"/>
        <v>165</v>
      </c>
      <c r="B183">
        <f t="shared" si="48"/>
        <v>-11.021435138603524</v>
      </c>
      <c r="C183">
        <f t="shared" si="49"/>
        <v>1.8639733604257105E-2</v>
      </c>
      <c r="D183">
        <f t="shared" si="58"/>
        <v>76781.205471089255</v>
      </c>
      <c r="E183">
        <f t="shared" si="50"/>
        <v>10.798950042404186</v>
      </c>
      <c r="F183">
        <f t="shared" si="51"/>
        <v>0.24112482980359426</v>
      </c>
      <c r="G183">
        <v>0</v>
      </c>
      <c r="H183">
        <f t="shared" si="59"/>
        <v>8.3333333333333329E-2</v>
      </c>
      <c r="I183">
        <f t="shared" si="60"/>
        <v>100000</v>
      </c>
      <c r="J183">
        <f t="shared" si="61"/>
        <v>100000</v>
      </c>
      <c r="K183">
        <f t="shared" si="52"/>
        <v>1.2936066304537961</v>
      </c>
      <c r="L183">
        <f t="shared" si="53"/>
        <v>0.22367680325108527</v>
      </c>
      <c r="M183">
        <f t="shared" si="54"/>
        <v>13</v>
      </c>
      <c r="N183">
        <f t="shared" si="62"/>
        <v>1.0798950042404186E-4</v>
      </c>
      <c r="O183">
        <f t="shared" si="55"/>
        <v>1.9552955936112302E-3</v>
      </c>
      <c r="P183">
        <f t="shared" si="63"/>
        <v>4.8279257774808126E-4</v>
      </c>
      <c r="Q183">
        <f t="shared" si="64"/>
        <v>5.7781518110440024E-3</v>
      </c>
      <c r="R183">
        <f>VLOOKUP(S183,mortality!$A$4:$G$76,prot_model!T183+2,FALSE)</f>
        <v>2.8890759055220012E-3</v>
      </c>
      <c r="S183">
        <f t="shared" si="56"/>
        <v>62</v>
      </c>
      <c r="T183">
        <f t="shared" si="57"/>
        <v>5</v>
      </c>
      <c r="V183">
        <f>discount_curve!K172</f>
        <v>0.83898544972408273</v>
      </c>
    </row>
    <row r="184" spans="1:22" x14ac:dyDescent="0.55000000000000004">
      <c r="A184">
        <f t="shared" si="47"/>
        <v>166</v>
      </c>
      <c r="B184">
        <f t="shared" si="48"/>
        <v>-10.919768973378376</v>
      </c>
      <c r="C184">
        <f t="shared" si="49"/>
        <v>1.8467793179754166E-2</v>
      </c>
      <c r="D184">
        <f t="shared" si="58"/>
        <v>76564.412938843132</v>
      </c>
      <c r="E184">
        <f t="shared" si="50"/>
        <v>10.699336169486337</v>
      </c>
      <c r="F184">
        <f t="shared" si="51"/>
        <v>0.23890059707179384</v>
      </c>
      <c r="G184">
        <v>0</v>
      </c>
      <c r="H184">
        <f t="shared" si="59"/>
        <v>8.3333333333333329E-2</v>
      </c>
      <c r="I184">
        <f t="shared" si="60"/>
        <v>100000</v>
      </c>
      <c r="J184">
        <f t="shared" si="61"/>
        <v>100000</v>
      </c>
      <c r="K184">
        <f t="shared" si="52"/>
        <v>1.2936066304537961</v>
      </c>
      <c r="L184">
        <f t="shared" si="53"/>
        <v>0.22161351815704999</v>
      </c>
      <c r="M184">
        <f t="shared" si="54"/>
        <v>13</v>
      </c>
      <c r="N184">
        <f t="shared" si="62"/>
        <v>1.0699336169486337E-4</v>
      </c>
      <c r="O184">
        <f t="shared" si="55"/>
        <v>1.9372591580305489E-3</v>
      </c>
      <c r="P184">
        <f t="shared" si="63"/>
        <v>4.8279257774808126E-4</v>
      </c>
      <c r="Q184">
        <f t="shared" si="64"/>
        <v>5.7781518110440024E-3</v>
      </c>
      <c r="R184">
        <f>VLOOKUP(S184,mortality!$A$4:$G$76,prot_model!T184+2,FALSE)</f>
        <v>2.8890759055220012E-3</v>
      </c>
      <c r="S184">
        <f t="shared" si="56"/>
        <v>62</v>
      </c>
      <c r="T184">
        <f t="shared" si="57"/>
        <v>5</v>
      </c>
      <c r="V184">
        <f>discount_curve!K173</f>
        <v>0.83809323421591697</v>
      </c>
    </row>
    <row r="185" spans="1:22" x14ac:dyDescent="0.55000000000000004">
      <c r="A185">
        <f t="shared" si="47"/>
        <v>167</v>
      </c>
      <c r="B185">
        <f t="shared" si="48"/>
        <v>-10.819040617886865</v>
      </c>
      <c r="C185">
        <f t="shared" si="49"/>
        <v>1.8297438803110379E-2</v>
      </c>
      <c r="D185">
        <f t="shared" si="58"/>
        <v>76346.394630100767</v>
      </c>
      <c r="E185">
        <f t="shared" si="50"/>
        <v>10.600641175129713</v>
      </c>
      <c r="F185">
        <f t="shared" si="51"/>
        <v>0.23669688156026158</v>
      </c>
      <c r="G185">
        <v>0</v>
      </c>
      <c r="H185">
        <f t="shared" si="59"/>
        <v>8.3333333333333329E-2</v>
      </c>
      <c r="I185">
        <f t="shared" si="60"/>
        <v>100000</v>
      </c>
      <c r="J185">
        <f t="shared" si="61"/>
        <v>100000</v>
      </c>
      <c r="K185">
        <f t="shared" si="52"/>
        <v>1.2936066304537961</v>
      </c>
      <c r="L185">
        <f t="shared" si="53"/>
        <v>0.21956926563732457</v>
      </c>
      <c r="M185">
        <f t="shared" si="54"/>
        <v>13</v>
      </c>
      <c r="N185">
        <f t="shared" si="62"/>
        <v>1.0600641175129714E-4</v>
      </c>
      <c r="O185">
        <f t="shared" si="55"/>
        <v>1.9193890978099508E-3</v>
      </c>
      <c r="P185">
        <f t="shared" si="63"/>
        <v>4.8279257774808126E-4</v>
      </c>
      <c r="Q185">
        <f t="shared" si="64"/>
        <v>5.7781518110440024E-3</v>
      </c>
      <c r="R185">
        <f>VLOOKUP(S185,mortality!$A$4:$G$76,prot_model!T185+2,FALSE)</f>
        <v>2.8890759055220012E-3</v>
      </c>
      <c r="S185">
        <f t="shared" si="56"/>
        <v>62</v>
      </c>
      <c r="T185">
        <f t="shared" si="57"/>
        <v>5</v>
      </c>
      <c r="V185">
        <f>discount_curve!K174</f>
        <v>0.83720196753053866</v>
      </c>
    </row>
    <row r="186" spans="1:22" x14ac:dyDescent="0.55000000000000004">
      <c r="A186">
        <f t="shared" si="47"/>
        <v>168</v>
      </c>
      <c r="B186">
        <f t="shared" si="48"/>
        <v>-11.585233608412391</v>
      </c>
      <c r="C186">
        <f t="shared" si="49"/>
        <v>1.8128655843980275E-2</v>
      </c>
      <c r="D186">
        <f t="shared" si="58"/>
        <v>76127.143614143686</v>
      </c>
      <c r="E186">
        <f t="shared" si="50"/>
        <v>11.364158500366296</v>
      </c>
      <c r="F186">
        <f t="shared" si="51"/>
        <v>0.23920376389007603</v>
      </c>
      <c r="G186">
        <v>0</v>
      </c>
      <c r="H186">
        <f t="shared" si="59"/>
        <v>8.3333333333333329E-2</v>
      </c>
      <c r="I186">
        <f t="shared" si="60"/>
        <v>100000</v>
      </c>
      <c r="J186">
        <f t="shared" si="61"/>
        <v>100000</v>
      </c>
      <c r="K186">
        <f t="shared" si="52"/>
        <v>1.3194787630628722</v>
      </c>
      <c r="L186">
        <f t="shared" si="53"/>
        <v>0.21754387012776333</v>
      </c>
      <c r="M186">
        <f t="shared" si="54"/>
        <v>14</v>
      </c>
      <c r="N186">
        <f t="shared" si="62"/>
        <v>1.1364158500366295E-4</v>
      </c>
      <c r="O186">
        <f t="shared" si="55"/>
        <v>1.9016838782359767E-3</v>
      </c>
      <c r="P186">
        <f t="shared" si="63"/>
        <v>5.2238468009657701E-4</v>
      </c>
      <c r="Q186">
        <f t="shared" si="64"/>
        <v>6.2506370258593553E-3</v>
      </c>
      <c r="R186">
        <f>VLOOKUP(S186,mortality!$A$4:$G$76,prot_model!T186+2,FALSE)</f>
        <v>3.1253185129296777E-3</v>
      </c>
      <c r="S186">
        <f t="shared" si="56"/>
        <v>63</v>
      </c>
      <c r="T186">
        <f t="shared" si="57"/>
        <v>5</v>
      </c>
      <c r="V186">
        <f>discount_curve!K175</f>
        <v>0.8336574128890275</v>
      </c>
    </row>
    <row r="187" spans="1:22" x14ac:dyDescent="0.55000000000000004">
      <c r="A187">
        <f t="shared" si="47"/>
        <v>169</v>
      </c>
      <c r="B187">
        <f t="shared" si="48"/>
        <v>-11.477908054835998</v>
      </c>
      <c r="C187">
        <f t="shared" si="49"/>
        <v>1.7960712055376974E-2</v>
      </c>
      <c r="D187">
        <f t="shared" si="58"/>
        <v>75906.652921066037</v>
      </c>
      <c r="E187">
        <f t="shared" si="50"/>
        <v>11.258880985625803</v>
      </c>
      <c r="F187">
        <f t="shared" si="51"/>
        <v>0.23698778126557224</v>
      </c>
      <c r="G187">
        <v>0</v>
      </c>
      <c r="H187">
        <f t="shared" si="59"/>
        <v>8.3333333333333329E-2</v>
      </c>
      <c r="I187">
        <f t="shared" si="60"/>
        <v>100000</v>
      </c>
      <c r="J187">
        <f t="shared" si="61"/>
        <v>100000</v>
      </c>
      <c r="K187">
        <f t="shared" si="52"/>
        <v>1.3194787630628722</v>
      </c>
      <c r="L187">
        <f t="shared" si="53"/>
        <v>0.2155285446645237</v>
      </c>
      <c r="M187">
        <f t="shared" si="54"/>
        <v>14</v>
      </c>
      <c r="N187">
        <f t="shared" si="62"/>
        <v>1.1258880985625802E-4</v>
      </c>
      <c r="O187">
        <f t="shared" si="55"/>
        <v>1.8840666870892421E-3</v>
      </c>
      <c r="P187">
        <f t="shared" si="63"/>
        <v>5.2238468009657701E-4</v>
      </c>
      <c r="Q187">
        <f t="shared" si="64"/>
        <v>6.2506370258593553E-3</v>
      </c>
      <c r="R187">
        <f>VLOOKUP(S187,mortality!$A$4:$G$76,prot_model!T187+2,FALSE)</f>
        <v>3.1253185129296777E-3</v>
      </c>
      <c r="S187">
        <f t="shared" si="56"/>
        <v>63</v>
      </c>
      <c r="T187">
        <f t="shared" si="57"/>
        <v>5</v>
      </c>
      <c r="V187">
        <f>discount_curve!K176</f>
        <v>0.83275510645787909</v>
      </c>
    </row>
    <row r="188" spans="1:22" x14ac:dyDescent="0.55000000000000004">
      <c r="A188">
        <f t="shared" si="47"/>
        <v>170</v>
      </c>
      <c r="B188">
        <f t="shared" si="48"/>
        <v>-11.371576764719439</v>
      </c>
      <c r="C188">
        <f t="shared" si="49"/>
        <v>1.7794324097298184E-2</v>
      </c>
      <c r="D188">
        <f t="shared" si="58"/>
        <v>75684.915541553142</v>
      </c>
      <c r="E188">
        <f t="shared" si="50"/>
        <v>11.154578761322309</v>
      </c>
      <c r="F188">
        <f t="shared" si="51"/>
        <v>0.23479232749442866</v>
      </c>
      <c r="G188">
        <v>0</v>
      </c>
      <c r="H188">
        <f t="shared" si="59"/>
        <v>8.3333333333333329E-2</v>
      </c>
      <c r="I188">
        <f t="shared" si="60"/>
        <v>100000</v>
      </c>
      <c r="J188">
        <f t="shared" si="61"/>
        <v>100000</v>
      </c>
      <c r="K188">
        <f t="shared" si="52"/>
        <v>1.3194787630628722</v>
      </c>
      <c r="L188">
        <f t="shared" si="53"/>
        <v>0.2135318891675782</v>
      </c>
      <c r="M188">
        <f t="shared" si="54"/>
        <v>14</v>
      </c>
      <c r="N188">
        <f t="shared" si="62"/>
        <v>1.1154578761322308E-4</v>
      </c>
      <c r="O188">
        <f t="shared" si="55"/>
        <v>1.8666127015243878E-3</v>
      </c>
      <c r="P188">
        <f t="shared" si="63"/>
        <v>5.2238468009657701E-4</v>
      </c>
      <c r="Q188">
        <f t="shared" si="64"/>
        <v>6.2506370258593553E-3</v>
      </c>
      <c r="R188">
        <f>VLOOKUP(S188,mortality!$A$4:$G$76,prot_model!T188+2,FALSE)</f>
        <v>3.1253185129296777E-3</v>
      </c>
      <c r="S188">
        <f t="shared" si="56"/>
        <v>63</v>
      </c>
      <c r="T188">
        <f t="shared" si="57"/>
        <v>5</v>
      </c>
      <c r="V188">
        <f>discount_curve!K177</f>
        <v>0.83185377663520665</v>
      </c>
    </row>
    <row r="189" spans="1:22" x14ac:dyDescent="0.55000000000000004">
      <c r="A189">
        <f t="shared" si="47"/>
        <v>171</v>
      </c>
      <c r="B189">
        <f t="shared" si="48"/>
        <v>-11.266230527210363</v>
      </c>
      <c r="C189">
        <f t="shared" si="49"/>
        <v>1.7629477556536717E-2</v>
      </c>
      <c r="D189">
        <f t="shared" si="58"/>
        <v>75461.924426658676</v>
      </c>
      <c r="E189">
        <f t="shared" si="50"/>
        <v>11.051242792369461</v>
      </c>
      <c r="F189">
        <f t="shared" si="51"/>
        <v>0.23261721239743735</v>
      </c>
      <c r="G189">
        <v>0</v>
      </c>
      <c r="H189">
        <f t="shared" si="59"/>
        <v>8.3333333333333329E-2</v>
      </c>
      <c r="I189">
        <f t="shared" si="60"/>
        <v>100000</v>
      </c>
      <c r="J189">
        <f t="shared" si="61"/>
        <v>100000</v>
      </c>
      <c r="K189">
        <f t="shared" si="52"/>
        <v>1.3194787630628722</v>
      </c>
      <c r="L189">
        <f t="shared" si="53"/>
        <v>0.2115537306784406</v>
      </c>
      <c r="M189">
        <f t="shared" si="54"/>
        <v>14</v>
      </c>
      <c r="N189">
        <f t="shared" si="62"/>
        <v>1.1051242792369461E-4</v>
      </c>
      <c r="O189">
        <f t="shared" si="55"/>
        <v>1.8493204096056161E-3</v>
      </c>
      <c r="P189">
        <f t="shared" si="63"/>
        <v>5.2238468009657701E-4</v>
      </c>
      <c r="Q189">
        <f t="shared" si="64"/>
        <v>6.2506370258593553E-3</v>
      </c>
      <c r="R189">
        <f>VLOOKUP(S189,mortality!$A$4:$G$76,prot_model!T189+2,FALSE)</f>
        <v>3.1253185129296777E-3</v>
      </c>
      <c r="S189">
        <f t="shared" si="56"/>
        <v>63</v>
      </c>
      <c r="T189">
        <f t="shared" si="57"/>
        <v>5</v>
      </c>
      <c r="V189">
        <f>discount_curve!K178</f>
        <v>0.83095342236398151</v>
      </c>
    </row>
    <row r="190" spans="1:22" x14ac:dyDescent="0.55000000000000004">
      <c r="A190">
        <f t="shared" si="47"/>
        <v>172</v>
      </c>
      <c r="B190">
        <f t="shared" si="48"/>
        <v>-11.161860216785708</v>
      </c>
      <c r="C190">
        <f t="shared" si="49"/>
        <v>1.7466158153409274E-2</v>
      </c>
      <c r="D190">
        <f t="shared" si="58"/>
        <v>75237.672487580494</v>
      </c>
      <c r="E190">
        <f t="shared" si="50"/>
        <v>10.948864127381908</v>
      </c>
      <c r="F190">
        <f t="shared" si="51"/>
        <v>0.23046224755720965</v>
      </c>
      <c r="G190">
        <v>0</v>
      </c>
      <c r="H190">
        <f t="shared" si="59"/>
        <v>8.3333333333333329E-2</v>
      </c>
      <c r="I190">
        <f t="shared" si="60"/>
        <v>100000</v>
      </c>
      <c r="J190">
        <f t="shared" si="61"/>
        <v>100000</v>
      </c>
      <c r="K190">
        <f t="shared" si="52"/>
        <v>1.3194787630628722</v>
      </c>
      <c r="L190">
        <f t="shared" si="53"/>
        <v>0.20959389784091129</v>
      </c>
      <c r="M190">
        <f t="shared" si="54"/>
        <v>14</v>
      </c>
      <c r="N190">
        <f t="shared" si="62"/>
        <v>1.0948864127381909E-4</v>
      </c>
      <c r="O190">
        <f t="shared" si="55"/>
        <v>1.8321883134036956E-3</v>
      </c>
      <c r="P190">
        <f t="shared" si="63"/>
        <v>5.2238468009657701E-4</v>
      </c>
      <c r="Q190">
        <f t="shared" si="64"/>
        <v>6.2506370258593553E-3</v>
      </c>
      <c r="R190">
        <f>VLOOKUP(S190,mortality!$A$4:$G$76,prot_model!T190+2,FALSE)</f>
        <v>3.1253185129296777E-3</v>
      </c>
      <c r="S190">
        <f t="shared" si="56"/>
        <v>63</v>
      </c>
      <c r="T190">
        <f t="shared" si="57"/>
        <v>5</v>
      </c>
      <c r="V190">
        <f>discount_curve!K179</f>
        <v>0.83005404258831816</v>
      </c>
    </row>
    <row r="191" spans="1:22" x14ac:dyDescent="0.55000000000000004">
      <c r="A191">
        <f t="shared" si="47"/>
        <v>173</v>
      </c>
      <c r="B191">
        <f t="shared" si="48"/>
        <v>-11.058456792461234</v>
      </c>
      <c r="C191">
        <f t="shared" si="49"/>
        <v>1.7304351740519478E-2</v>
      </c>
      <c r="D191">
        <f t="shared" si="58"/>
        <v>75012.152595435371</v>
      </c>
      <c r="E191">
        <f t="shared" si="50"/>
        <v>10.847433897899897</v>
      </c>
      <c r="F191">
        <f t="shared" si="51"/>
        <v>0.228327246301855</v>
      </c>
      <c r="G191">
        <v>0</v>
      </c>
      <c r="H191">
        <f t="shared" si="59"/>
        <v>8.3333333333333329E-2</v>
      </c>
      <c r="I191">
        <f t="shared" si="60"/>
        <v>100000</v>
      </c>
      <c r="J191">
        <f t="shared" si="61"/>
        <v>100000</v>
      </c>
      <c r="K191">
        <f t="shared" si="52"/>
        <v>1.3194787630628722</v>
      </c>
      <c r="L191">
        <f t="shared" si="53"/>
        <v>0.20765222088623375</v>
      </c>
      <c r="M191">
        <f t="shared" si="54"/>
        <v>14</v>
      </c>
      <c r="N191">
        <f t="shared" si="62"/>
        <v>1.0847433897899897E-4</v>
      </c>
      <c r="O191">
        <f t="shared" si="55"/>
        <v>1.8152149288662043E-3</v>
      </c>
      <c r="P191">
        <f t="shared" si="63"/>
        <v>5.2238468009657701E-4</v>
      </c>
      <c r="Q191">
        <f t="shared" si="64"/>
        <v>6.2506370258593553E-3</v>
      </c>
      <c r="R191">
        <f>VLOOKUP(S191,mortality!$A$4:$G$76,prot_model!T191+2,FALSE)</f>
        <v>3.1253185129296777E-3</v>
      </c>
      <c r="S191">
        <f t="shared" si="56"/>
        <v>63</v>
      </c>
      <c r="T191">
        <f t="shared" si="57"/>
        <v>5</v>
      </c>
      <c r="V191">
        <f>discount_curve!K180</f>
        <v>0.82915563625347544</v>
      </c>
    </row>
    <row r="192" spans="1:22" x14ac:dyDescent="0.55000000000000004">
      <c r="A192">
        <f t="shared" si="47"/>
        <v>174</v>
      </c>
      <c r="B192">
        <f t="shared" si="48"/>
        <v>-10.956011297008319</v>
      </c>
      <c r="C192">
        <f t="shared" si="49"/>
        <v>1.7144044301532376E-2</v>
      </c>
      <c r="D192">
        <f t="shared" si="58"/>
        <v>74785.35758103228</v>
      </c>
      <c r="E192">
        <f t="shared" si="50"/>
        <v>10.746943317621042</v>
      </c>
      <c r="F192">
        <f t="shared" si="51"/>
        <v>0.22621202368881022</v>
      </c>
      <c r="G192">
        <v>0</v>
      </c>
      <c r="H192">
        <f t="shared" si="59"/>
        <v>8.3333333333333329E-2</v>
      </c>
      <c r="I192">
        <f t="shared" si="60"/>
        <v>100000</v>
      </c>
      <c r="J192">
        <f t="shared" si="61"/>
        <v>100000</v>
      </c>
      <c r="K192">
        <f t="shared" si="52"/>
        <v>1.3194787630628722</v>
      </c>
      <c r="L192">
        <f t="shared" si="53"/>
        <v>0.20572853161838853</v>
      </c>
      <c r="M192">
        <f t="shared" si="54"/>
        <v>14</v>
      </c>
      <c r="N192">
        <f t="shared" si="62"/>
        <v>1.0746943317621042E-4</v>
      </c>
      <c r="O192">
        <f t="shared" si="55"/>
        <v>1.798398785688976E-3</v>
      </c>
      <c r="P192">
        <f t="shared" si="63"/>
        <v>5.2238468009657701E-4</v>
      </c>
      <c r="Q192">
        <f t="shared" si="64"/>
        <v>6.2506370258593553E-3</v>
      </c>
      <c r="R192">
        <f>VLOOKUP(S192,mortality!$A$4:$G$76,prot_model!T192+2,FALSE)</f>
        <v>3.1253185129296777E-3</v>
      </c>
      <c r="S192">
        <f t="shared" si="56"/>
        <v>63</v>
      </c>
      <c r="T192">
        <f t="shared" si="57"/>
        <v>5</v>
      </c>
      <c r="V192">
        <f>discount_curve!K181</f>
        <v>0.8282582023058519</v>
      </c>
    </row>
    <row r="193" spans="1:22" x14ac:dyDescent="0.55000000000000004">
      <c r="A193">
        <f t="shared" si="47"/>
        <v>175</v>
      </c>
      <c r="B193">
        <f t="shared" si="48"/>
        <v>-10.854514856178088</v>
      </c>
      <c r="C193">
        <f t="shared" si="49"/>
        <v>1.6985221949960279E-2</v>
      </c>
      <c r="D193">
        <f t="shared" si="58"/>
        <v>74557.280234644641</v>
      </c>
      <c r="E193">
        <f t="shared" si="50"/>
        <v>10.64738368163923</v>
      </c>
      <c r="F193">
        <f t="shared" si="51"/>
        <v>0.22411639648881937</v>
      </c>
      <c r="G193">
        <v>0</v>
      </c>
      <c r="H193">
        <f t="shared" si="59"/>
        <v>8.3333333333333329E-2</v>
      </c>
      <c r="I193">
        <f t="shared" si="60"/>
        <v>100000</v>
      </c>
      <c r="J193">
        <f t="shared" si="61"/>
        <v>100000</v>
      </c>
      <c r="K193">
        <f t="shared" si="52"/>
        <v>1.3194787630628722</v>
      </c>
      <c r="L193">
        <f t="shared" si="53"/>
        <v>0.20382266339952335</v>
      </c>
      <c r="M193">
        <f t="shared" si="54"/>
        <v>14</v>
      </c>
      <c r="N193">
        <f t="shared" si="62"/>
        <v>1.064738368163923E-4</v>
      </c>
      <c r="O193">
        <f t="shared" si="55"/>
        <v>1.7817384271887357E-3</v>
      </c>
      <c r="P193">
        <f t="shared" si="63"/>
        <v>5.2238468009657701E-4</v>
      </c>
      <c r="Q193">
        <f t="shared" si="64"/>
        <v>6.2506370258593553E-3</v>
      </c>
      <c r="R193">
        <f>VLOOKUP(S193,mortality!$A$4:$G$76,prot_model!T193+2,FALSE)</f>
        <v>3.1253185129296777E-3</v>
      </c>
      <c r="S193">
        <f t="shared" si="56"/>
        <v>63</v>
      </c>
      <c r="T193">
        <f t="shared" si="57"/>
        <v>5</v>
      </c>
      <c r="V193">
        <f>discount_curve!K182</f>
        <v>0.82736173969298754</v>
      </c>
    </row>
    <row r="194" spans="1:22" x14ac:dyDescent="0.55000000000000004">
      <c r="A194">
        <f t="shared" si="47"/>
        <v>176</v>
      </c>
      <c r="B194">
        <f t="shared" si="48"/>
        <v>-10.753958677932657</v>
      </c>
      <c r="C194">
        <f t="shared" si="49"/>
        <v>1.682787092795985E-2</v>
      </c>
      <c r="D194">
        <f t="shared" si="58"/>
        <v>74327.913305780938</v>
      </c>
      <c r="E194">
        <f t="shared" si="50"/>
        <v>10.548746365690555</v>
      </c>
      <c r="F194">
        <f t="shared" si="51"/>
        <v>0.22204018317006136</v>
      </c>
      <c r="G194">
        <v>0</v>
      </c>
      <c r="H194">
        <f t="shared" si="59"/>
        <v>8.3333333333333329E-2</v>
      </c>
      <c r="I194">
        <f t="shared" si="60"/>
        <v>100000</v>
      </c>
      <c r="J194">
        <f t="shared" si="61"/>
        <v>100000</v>
      </c>
      <c r="K194">
        <f t="shared" si="52"/>
        <v>1.3194787630628722</v>
      </c>
      <c r="L194">
        <f t="shared" si="53"/>
        <v>0.20193445113551822</v>
      </c>
      <c r="M194">
        <f t="shared" si="54"/>
        <v>14</v>
      </c>
      <c r="N194">
        <f t="shared" si="62"/>
        <v>1.0548746365690555E-4</v>
      </c>
      <c r="O194">
        <f t="shared" si="55"/>
        <v>1.7652324101769159E-3</v>
      </c>
      <c r="P194">
        <f t="shared" si="63"/>
        <v>5.2238468009657701E-4</v>
      </c>
      <c r="Q194">
        <f t="shared" si="64"/>
        <v>6.2506370258593553E-3</v>
      </c>
      <c r="R194">
        <f>VLOOKUP(S194,mortality!$A$4:$G$76,prot_model!T194+2,FALSE)</f>
        <v>3.1253185129296777E-3</v>
      </c>
      <c r="S194">
        <f t="shared" si="56"/>
        <v>63</v>
      </c>
      <c r="T194">
        <f t="shared" si="57"/>
        <v>5</v>
      </c>
      <c r="V194">
        <f>discount_curve!K183</f>
        <v>0.82646624736356156</v>
      </c>
    </row>
    <row r="195" spans="1:22" x14ac:dyDescent="0.55000000000000004">
      <c r="A195">
        <f t="shared" ref="A195:A258" si="65">A194+1</f>
        <v>177</v>
      </c>
      <c r="B195">
        <f t="shared" ref="B195:B258" si="66">C195-E195-F195</f>
        <v>-10.65433405168354</v>
      </c>
      <c r="C195">
        <f t="shared" ref="C195:C258" si="67">H195*L195</f>
        <v>1.6671977605140366E-2</v>
      </c>
      <c r="D195">
        <f t="shared" si="58"/>
        <v>74097.249502954379</v>
      </c>
      <c r="E195">
        <f t="shared" ref="E195:E258" si="68">J195*N195</f>
        <v>10.451022825406255</v>
      </c>
      <c r="F195">
        <f t="shared" ref="F195:F258" si="69">L195*$F$6/12*K195</f>
        <v>0.21998320388242515</v>
      </c>
      <c r="G195">
        <v>0</v>
      </c>
      <c r="H195">
        <f t="shared" si="59"/>
        <v>8.3333333333333329E-2</v>
      </c>
      <c r="I195">
        <f t="shared" si="60"/>
        <v>100000</v>
      </c>
      <c r="J195">
        <f t="shared" si="61"/>
        <v>100000</v>
      </c>
      <c r="K195">
        <f t="shared" ref="K195:K258" si="70">(1+$F$5)^FLOOR(A195/12,1)</f>
        <v>1.3194787630628722</v>
      </c>
      <c r="L195">
        <f t="shared" ref="L195:L258" si="71">IF(A195=0,$C$11,IF(A195=$C$9*12+1,0,L194-N194-O194))</f>
        <v>0.20006373126168439</v>
      </c>
      <c r="M195">
        <f t="shared" ref="M195:M258" si="72">FLOOR(A195/12,1)</f>
        <v>14</v>
      </c>
      <c r="N195">
        <f t="shared" si="62"/>
        <v>1.0451022825406256E-4</v>
      </c>
      <c r="O195">
        <f t="shared" ref="O195:O258" si="73">L195*(1-(1-$F$7)^(1/12))</f>
        <v>1.7488793048346411E-3</v>
      </c>
      <c r="P195">
        <f t="shared" si="63"/>
        <v>5.2238468009657701E-4</v>
      </c>
      <c r="Q195">
        <f t="shared" si="64"/>
        <v>6.2506370258593553E-3</v>
      </c>
      <c r="R195">
        <f>VLOOKUP(S195,mortality!$A$4:$G$76,prot_model!T195+2,FALSE)</f>
        <v>3.1253185129296777E-3</v>
      </c>
      <c r="S195">
        <f t="shared" ref="S195:S258" si="74">$C$8+M195</f>
        <v>63</v>
      </c>
      <c r="T195">
        <f t="shared" ref="T195:T258" si="75">MIN(M195,5)</f>
        <v>5</v>
      </c>
      <c r="V195">
        <f>discount_curve!K184</f>
        <v>0.82557172426739056</v>
      </c>
    </row>
    <row r="196" spans="1:22" x14ac:dyDescent="0.55000000000000004">
      <c r="A196">
        <f t="shared" si="65"/>
        <v>178</v>
      </c>
      <c r="B196">
        <f t="shared" si="66"/>
        <v>-10.555632347537115</v>
      </c>
      <c r="C196">
        <f t="shared" si="67"/>
        <v>1.6517528477382974E-2</v>
      </c>
      <c r="D196">
        <f t="shared" si="58"/>
        <v>73865.281493451039</v>
      </c>
      <c r="E196">
        <f t="shared" si="68"/>
        <v>10.354204595572567</v>
      </c>
      <c r="F196">
        <f t="shared" si="69"/>
        <v>0.21794528044193051</v>
      </c>
      <c r="G196">
        <v>0</v>
      </c>
      <c r="H196">
        <f t="shared" si="59"/>
        <v>8.3333333333333329E-2</v>
      </c>
      <c r="I196">
        <f t="shared" si="60"/>
        <v>100000</v>
      </c>
      <c r="J196">
        <f t="shared" si="61"/>
        <v>100000</v>
      </c>
      <c r="K196">
        <f t="shared" si="70"/>
        <v>1.3194787630628722</v>
      </c>
      <c r="L196">
        <f t="shared" si="71"/>
        <v>0.1982103417285957</v>
      </c>
      <c r="M196">
        <f t="shared" si="72"/>
        <v>14</v>
      </c>
      <c r="N196">
        <f t="shared" si="62"/>
        <v>1.0354204595572567E-4</v>
      </c>
      <c r="O196">
        <f t="shared" si="73"/>
        <v>1.7326776945888727E-3</v>
      </c>
      <c r="P196">
        <f t="shared" si="63"/>
        <v>5.2238468009657701E-4</v>
      </c>
      <c r="Q196">
        <f t="shared" si="64"/>
        <v>6.2506370258593553E-3</v>
      </c>
      <c r="R196">
        <f>VLOOKUP(S196,mortality!$A$4:$G$76,prot_model!T196+2,FALSE)</f>
        <v>3.1253185129296777E-3</v>
      </c>
      <c r="S196">
        <f t="shared" si="74"/>
        <v>63</v>
      </c>
      <c r="T196">
        <f t="shared" si="75"/>
        <v>5</v>
      </c>
      <c r="V196">
        <f>discount_curve!K185</f>
        <v>0.82467816935542815</v>
      </c>
    </row>
    <row r="197" spans="1:22" x14ac:dyDescent="0.55000000000000004">
      <c r="A197">
        <f t="shared" si="65"/>
        <v>179</v>
      </c>
      <c r="B197">
        <f t="shared" si="66"/>
        <v>-10.457845015547047</v>
      </c>
      <c r="C197">
        <f t="shared" si="67"/>
        <v>1.6364510165670924E-2</v>
      </c>
      <c r="D197">
        <f t="shared" si="58"/>
        <v>73632.001903096723</v>
      </c>
      <c r="E197">
        <f t="shared" si="68"/>
        <v>10.258283289397426</v>
      </c>
      <c r="F197">
        <f t="shared" si="69"/>
        <v>0.21592623631529267</v>
      </c>
      <c r="G197">
        <v>0</v>
      </c>
      <c r="H197">
        <f t="shared" si="59"/>
        <v>8.3333333333333329E-2</v>
      </c>
      <c r="I197">
        <f t="shared" si="60"/>
        <v>100000</v>
      </c>
      <c r="J197">
        <f t="shared" si="61"/>
        <v>100000</v>
      </c>
      <c r="K197">
        <f t="shared" si="70"/>
        <v>1.3194787630628722</v>
      </c>
      <c r="L197">
        <f t="shared" si="71"/>
        <v>0.1963741219880511</v>
      </c>
      <c r="M197">
        <f t="shared" si="72"/>
        <v>14</v>
      </c>
      <c r="N197">
        <f t="shared" si="62"/>
        <v>1.0258283289397426E-4</v>
      </c>
      <c r="O197">
        <f t="shared" si="73"/>
        <v>1.7166261759896978E-3</v>
      </c>
      <c r="P197">
        <f t="shared" si="63"/>
        <v>5.2238468009657701E-4</v>
      </c>
      <c r="Q197">
        <f t="shared" si="64"/>
        <v>6.2506370258593553E-3</v>
      </c>
      <c r="R197">
        <f>VLOOKUP(S197,mortality!$A$4:$G$76,prot_model!T197+2,FALSE)</f>
        <v>3.1253185129296777E-3</v>
      </c>
      <c r="S197">
        <f t="shared" si="74"/>
        <v>63</v>
      </c>
      <c r="T197">
        <f t="shared" si="75"/>
        <v>5</v>
      </c>
      <c r="V197">
        <f>discount_curve!K186</f>
        <v>0.82378558157976312</v>
      </c>
    </row>
    <row r="198" spans="1:22" x14ac:dyDescent="0.55000000000000004">
      <c r="A198">
        <f t="shared" si="65"/>
        <v>180</v>
      </c>
      <c r="B198">
        <f t="shared" si="66"/>
        <v>-11.215577280480538</v>
      </c>
      <c r="C198">
        <f t="shared" si="67"/>
        <v>1.6212909414930619E-2</v>
      </c>
      <c r="D198">
        <f t="shared" si="58"/>
        <v>73397.403316022624</v>
      </c>
      <c r="E198">
        <f t="shared" si="68"/>
        <v>11.013585775358745</v>
      </c>
      <c r="F198">
        <f t="shared" si="69"/>
        <v>0.21820441453672304</v>
      </c>
      <c r="G198">
        <v>0</v>
      </c>
      <c r="H198">
        <f t="shared" si="59"/>
        <v>8.3333333333333329E-2</v>
      </c>
      <c r="I198">
        <f t="shared" si="60"/>
        <v>100000</v>
      </c>
      <c r="J198">
        <f t="shared" si="61"/>
        <v>100000</v>
      </c>
      <c r="K198">
        <f t="shared" si="70"/>
        <v>1.3458683383241292</v>
      </c>
      <c r="L198">
        <f t="shared" si="71"/>
        <v>0.19455491297916744</v>
      </c>
      <c r="M198">
        <f t="shared" si="72"/>
        <v>15</v>
      </c>
      <c r="N198">
        <f t="shared" si="62"/>
        <v>1.1013585775358745E-4</v>
      </c>
      <c r="O198">
        <f t="shared" si="73"/>
        <v>1.7007233585887573E-3</v>
      </c>
      <c r="P198">
        <f t="shared" si="63"/>
        <v>5.6609137269836296E-4</v>
      </c>
      <c r="Q198">
        <f t="shared" si="64"/>
        <v>6.7719860084564073E-3</v>
      </c>
      <c r="R198">
        <f>VLOOKUP(S198,mortality!$A$4:$G$76,prot_model!T198+2,FALSE)</f>
        <v>3.3859930042282036E-3</v>
      </c>
      <c r="S198">
        <f t="shared" si="74"/>
        <v>64</v>
      </c>
      <c r="T198">
        <f t="shared" si="75"/>
        <v>5</v>
      </c>
      <c r="V198">
        <f>discount_curve!K187</f>
        <v>0.82021812165156738</v>
      </c>
    </row>
    <row r="199" spans="1:22" x14ac:dyDescent="0.55000000000000004">
      <c r="A199">
        <f t="shared" si="65"/>
        <v>181</v>
      </c>
      <c r="B199">
        <f t="shared" si="66"/>
        <v>-11.111186025723931</v>
      </c>
      <c r="C199">
        <f t="shared" si="67"/>
        <v>1.6062004480235426E-2</v>
      </c>
      <c r="D199">
        <f t="shared" si="58"/>
        <v>73161.478274429537</v>
      </c>
      <c r="E199">
        <f t="shared" si="68"/>
        <v>10.911074597404474</v>
      </c>
      <c r="F199">
        <f t="shared" si="69"/>
        <v>0.2161734327996917</v>
      </c>
      <c r="G199">
        <v>0</v>
      </c>
      <c r="H199">
        <f t="shared" si="59"/>
        <v>8.3333333333333329E-2</v>
      </c>
      <c r="I199">
        <f t="shared" si="60"/>
        <v>100000</v>
      </c>
      <c r="J199">
        <f t="shared" si="61"/>
        <v>100000</v>
      </c>
      <c r="K199">
        <f t="shared" si="70"/>
        <v>1.3458683383241292</v>
      </c>
      <c r="L199">
        <f t="shared" si="71"/>
        <v>0.19274405376282511</v>
      </c>
      <c r="M199">
        <f t="shared" si="72"/>
        <v>15</v>
      </c>
      <c r="N199">
        <f t="shared" si="62"/>
        <v>1.0911074597404473E-4</v>
      </c>
      <c r="O199">
        <f t="shared" si="73"/>
        <v>1.6848935318257657E-3</v>
      </c>
      <c r="P199">
        <f t="shared" si="63"/>
        <v>5.6609137269836296E-4</v>
      </c>
      <c r="Q199">
        <f t="shared" si="64"/>
        <v>6.7719860084564073E-3</v>
      </c>
      <c r="R199">
        <f>VLOOKUP(S199,mortality!$A$4:$G$76,prot_model!T199+2,FALSE)</f>
        <v>3.3859930042282036E-3</v>
      </c>
      <c r="S199">
        <f t="shared" si="74"/>
        <v>64</v>
      </c>
      <c r="T199">
        <f t="shared" si="75"/>
        <v>5</v>
      </c>
      <c r="V199">
        <f>discount_curve!K188</f>
        <v>0.81931553582015515</v>
      </c>
    </row>
    <row r="200" spans="1:22" x14ac:dyDescent="0.55000000000000004">
      <c r="A200">
        <f t="shared" si="65"/>
        <v>182</v>
      </c>
      <c r="B200">
        <f t="shared" si="66"/>
        <v>-11.007766413692178</v>
      </c>
      <c r="C200">
        <f t="shared" si="67"/>
        <v>1.5912504123752107E-2</v>
      </c>
      <c r="D200">
        <f t="shared" si="58"/>
        <v>72924.219278350749</v>
      </c>
      <c r="E200">
        <f t="shared" si="68"/>
        <v>10.809517562979829</v>
      </c>
      <c r="F200">
        <f t="shared" si="69"/>
        <v>0.21416135483610099</v>
      </c>
      <c r="G200">
        <v>0</v>
      </c>
      <c r="H200">
        <f t="shared" si="59"/>
        <v>8.3333333333333329E-2</v>
      </c>
      <c r="I200">
        <f t="shared" si="60"/>
        <v>100000</v>
      </c>
      <c r="J200">
        <f t="shared" si="61"/>
        <v>100000</v>
      </c>
      <c r="K200">
        <f t="shared" si="70"/>
        <v>1.3458683383241292</v>
      </c>
      <c r="L200">
        <f t="shared" si="71"/>
        <v>0.19095004948502528</v>
      </c>
      <c r="M200">
        <f t="shared" si="72"/>
        <v>15</v>
      </c>
      <c r="N200">
        <f t="shared" si="62"/>
        <v>1.0809517562979829E-4</v>
      </c>
      <c r="O200">
        <f t="shared" si="73"/>
        <v>1.6692110443781781E-3</v>
      </c>
      <c r="P200">
        <f t="shared" si="63"/>
        <v>5.6609137269836296E-4</v>
      </c>
      <c r="Q200">
        <f t="shared" si="64"/>
        <v>6.7719860084564073E-3</v>
      </c>
      <c r="R200">
        <f>VLOOKUP(S200,mortality!$A$4:$G$76,prot_model!T200+2,FALSE)</f>
        <v>3.3859930042282036E-3</v>
      </c>
      <c r="S200">
        <f t="shared" si="74"/>
        <v>64</v>
      </c>
      <c r="T200">
        <f t="shared" si="75"/>
        <v>5</v>
      </c>
      <c r="V200">
        <f>discount_curve!K189</f>
        <v>0.81841394321379068</v>
      </c>
    </row>
    <row r="201" spans="1:22" x14ac:dyDescent="0.55000000000000004">
      <c r="A201">
        <f t="shared" si="65"/>
        <v>183</v>
      </c>
      <c r="B201">
        <f t="shared" si="66"/>
        <v>-10.905309400624034</v>
      </c>
      <c r="C201">
        <f t="shared" si="67"/>
        <v>1.5764395272084775E-2</v>
      </c>
      <c r="D201">
        <f t="shared" si="58"/>
        <v>72685.618785413666</v>
      </c>
      <c r="E201">
        <f t="shared" si="68"/>
        <v>10.708905791200864</v>
      </c>
      <c r="F201">
        <f t="shared" si="69"/>
        <v>0.21216800469525499</v>
      </c>
      <c r="G201">
        <v>0</v>
      </c>
      <c r="H201">
        <f t="shared" si="59"/>
        <v>8.3333333333333329E-2</v>
      </c>
      <c r="I201">
        <f t="shared" si="60"/>
        <v>100000</v>
      </c>
      <c r="J201">
        <f t="shared" si="61"/>
        <v>100000</v>
      </c>
      <c r="K201">
        <f t="shared" si="70"/>
        <v>1.3458683383241292</v>
      </c>
      <c r="L201">
        <f t="shared" si="71"/>
        <v>0.18917274326501732</v>
      </c>
      <c r="M201">
        <f t="shared" si="72"/>
        <v>15</v>
      </c>
      <c r="N201">
        <f t="shared" si="62"/>
        <v>1.0708905791200865E-4</v>
      </c>
      <c r="O201">
        <f t="shared" si="73"/>
        <v>1.6536745248555058E-3</v>
      </c>
      <c r="P201">
        <f t="shared" si="63"/>
        <v>5.6609137269836296E-4</v>
      </c>
      <c r="Q201">
        <f t="shared" si="64"/>
        <v>6.7719860084564073E-3</v>
      </c>
      <c r="R201">
        <f>VLOOKUP(S201,mortality!$A$4:$G$76,prot_model!T201+2,FALSE)</f>
        <v>3.3859930042282036E-3</v>
      </c>
      <c r="S201">
        <f t="shared" si="74"/>
        <v>64</v>
      </c>
      <c r="T201">
        <f t="shared" si="75"/>
        <v>5</v>
      </c>
      <c r="V201">
        <f>discount_curve!K190</f>
        <v>0.81751334273950771</v>
      </c>
    </row>
    <row r="202" spans="1:22" x14ac:dyDescent="0.55000000000000004">
      <c r="A202">
        <f t="shared" si="65"/>
        <v>184</v>
      </c>
      <c r="B202">
        <f t="shared" si="66"/>
        <v>-10.803806026934884</v>
      </c>
      <c r="C202">
        <f t="shared" si="67"/>
        <v>1.5617664973520816E-2</v>
      </c>
      <c r="D202">
        <f t="shared" si="58"/>
        <v>72445.669210600026</v>
      </c>
      <c r="E202">
        <f t="shared" si="68"/>
        <v>10.60923048384425</v>
      </c>
      <c r="F202">
        <f t="shared" si="69"/>
        <v>0.21019320806415415</v>
      </c>
      <c r="G202">
        <v>0</v>
      </c>
      <c r="H202">
        <f t="shared" si="59"/>
        <v>8.3333333333333329E-2</v>
      </c>
      <c r="I202">
        <f t="shared" si="60"/>
        <v>100000</v>
      </c>
      <c r="J202">
        <f t="shared" si="61"/>
        <v>100000</v>
      </c>
      <c r="K202">
        <f t="shared" si="70"/>
        <v>1.3458683383241292</v>
      </c>
      <c r="L202">
        <f t="shared" si="71"/>
        <v>0.18741197968224979</v>
      </c>
      <c r="M202">
        <f t="shared" si="72"/>
        <v>15</v>
      </c>
      <c r="N202">
        <f t="shared" si="62"/>
        <v>1.0609230483844249E-4</v>
      </c>
      <c r="O202">
        <f t="shared" si="73"/>
        <v>1.6382826146317541E-3</v>
      </c>
      <c r="P202">
        <f t="shared" si="63"/>
        <v>5.6609137269836296E-4</v>
      </c>
      <c r="Q202">
        <f t="shared" si="64"/>
        <v>6.7719860084564073E-3</v>
      </c>
      <c r="R202">
        <f>VLOOKUP(S202,mortality!$A$4:$G$76,prot_model!T202+2,FALSE)</f>
        <v>3.3859930042282036E-3</v>
      </c>
      <c r="S202">
        <f t="shared" si="74"/>
        <v>64</v>
      </c>
      <c r="T202">
        <f t="shared" si="75"/>
        <v>5</v>
      </c>
      <c r="V202">
        <f>discount_curve!K191</f>
        <v>0.81661373330554199</v>
      </c>
    </row>
    <row r="203" spans="1:22" x14ac:dyDescent="0.55000000000000004">
      <c r="A203">
        <f t="shared" si="65"/>
        <v>185</v>
      </c>
      <c r="B203">
        <f t="shared" si="66"/>
        <v>-10.703247416433257</v>
      </c>
      <c r="C203">
        <f t="shared" si="67"/>
        <v>1.54723003968983E-2</v>
      </c>
      <c r="D203">
        <f t="shared" si="58"/>
        <v>72204.362926004731</v>
      </c>
      <c r="E203">
        <f t="shared" si="68"/>
        <v>10.510482924577902</v>
      </c>
      <c r="F203">
        <f t="shared" si="69"/>
        <v>0.20823679225225281</v>
      </c>
      <c r="G203">
        <v>0</v>
      </c>
      <c r="H203">
        <f t="shared" si="59"/>
        <v>8.3333333333333329E-2</v>
      </c>
      <c r="I203">
        <f t="shared" si="60"/>
        <v>100000</v>
      </c>
      <c r="J203">
        <f t="shared" si="61"/>
        <v>100000</v>
      </c>
      <c r="K203">
        <f t="shared" si="70"/>
        <v>1.3458683383241292</v>
      </c>
      <c r="L203">
        <f t="shared" si="71"/>
        <v>0.1856676047627796</v>
      </c>
      <c r="M203">
        <f t="shared" si="72"/>
        <v>15</v>
      </c>
      <c r="N203">
        <f t="shared" si="62"/>
        <v>1.0510482924577902E-4</v>
      </c>
      <c r="O203">
        <f t="shared" si="73"/>
        <v>1.6230339677266153E-3</v>
      </c>
      <c r="P203">
        <f t="shared" si="63"/>
        <v>5.6609137269836296E-4</v>
      </c>
      <c r="Q203">
        <f t="shared" si="64"/>
        <v>6.7719860084564073E-3</v>
      </c>
      <c r="R203">
        <f>VLOOKUP(S203,mortality!$A$4:$G$76,prot_model!T203+2,FALSE)</f>
        <v>3.3859930042282036E-3</v>
      </c>
      <c r="S203">
        <f t="shared" si="74"/>
        <v>64</v>
      </c>
      <c r="T203">
        <f t="shared" si="75"/>
        <v>5</v>
      </c>
      <c r="V203">
        <f>discount_curve!K192</f>
        <v>0.81571511382133199</v>
      </c>
    </row>
    <row r="204" spans="1:22" x14ac:dyDescent="0.55000000000000004">
      <c r="A204">
        <f t="shared" si="65"/>
        <v>186</v>
      </c>
      <c r="B204">
        <f t="shared" si="66"/>
        <v>-10.603624775544636</v>
      </c>
      <c r="C204">
        <f t="shared" si="67"/>
        <v>1.5328288830483934E-2</v>
      </c>
      <c r="D204">
        <f t="shared" si="58"/>
        <v>71961.692260593423</v>
      </c>
      <c r="E204">
        <f t="shared" si="68"/>
        <v>10.412654478198762</v>
      </c>
      <c r="F204">
        <f t="shared" si="69"/>
        <v>0.20629858617635724</v>
      </c>
      <c r="G204">
        <v>0</v>
      </c>
      <c r="H204">
        <f t="shared" si="59"/>
        <v>8.3333333333333329E-2</v>
      </c>
      <c r="I204">
        <f t="shared" si="60"/>
        <v>100000</v>
      </c>
      <c r="J204">
        <f t="shared" si="61"/>
        <v>100000</v>
      </c>
      <c r="K204">
        <f t="shared" si="70"/>
        <v>1.3458683383241292</v>
      </c>
      <c r="L204">
        <f t="shared" si="71"/>
        <v>0.18393946596580721</v>
      </c>
      <c r="M204">
        <f t="shared" si="72"/>
        <v>15</v>
      </c>
      <c r="N204">
        <f t="shared" si="62"/>
        <v>1.0412654478198761E-4</v>
      </c>
      <c r="O204">
        <f t="shared" si="73"/>
        <v>1.6079272506877651E-3</v>
      </c>
      <c r="P204">
        <f t="shared" si="63"/>
        <v>5.6609137269836296E-4</v>
      </c>
      <c r="Q204">
        <f t="shared" si="64"/>
        <v>6.7719860084564073E-3</v>
      </c>
      <c r="R204">
        <f>VLOOKUP(S204,mortality!$A$4:$G$76,prot_model!T204+2,FALSE)</f>
        <v>3.3859930042282036E-3</v>
      </c>
      <c r="S204">
        <f t="shared" si="74"/>
        <v>64</v>
      </c>
      <c r="T204">
        <f t="shared" si="75"/>
        <v>5</v>
      </c>
      <c r="V204">
        <f>discount_curve!K193</f>
        <v>0.81481748319751524</v>
      </c>
    </row>
    <row r="205" spans="1:22" x14ac:dyDescent="0.55000000000000004">
      <c r="A205">
        <f t="shared" si="65"/>
        <v>187</v>
      </c>
      <c r="B205">
        <f t="shared" si="66"/>
        <v>-10.504929392542476</v>
      </c>
      <c r="C205">
        <f t="shared" si="67"/>
        <v>1.5185617680861456E-2</v>
      </c>
      <c r="D205">
        <f t="shared" si="58"/>
        <v>71717.649499958643</v>
      </c>
      <c r="E205">
        <f t="shared" si="68"/>
        <v>10.315736589877671</v>
      </c>
      <c r="F205">
        <f t="shared" si="69"/>
        <v>0.20437842034566522</v>
      </c>
      <c r="G205">
        <v>0</v>
      </c>
      <c r="H205">
        <f t="shared" si="59"/>
        <v>8.3333333333333329E-2</v>
      </c>
      <c r="I205">
        <f t="shared" si="60"/>
        <v>100000</v>
      </c>
      <c r="J205">
        <f t="shared" si="61"/>
        <v>100000</v>
      </c>
      <c r="K205">
        <f t="shared" si="70"/>
        <v>1.3458683383241292</v>
      </c>
      <c r="L205">
        <f t="shared" si="71"/>
        <v>0.18222741217033747</v>
      </c>
      <c r="M205">
        <f t="shared" si="72"/>
        <v>15</v>
      </c>
      <c r="N205">
        <f t="shared" si="62"/>
        <v>1.0315736589877671E-4</v>
      </c>
      <c r="O205">
        <f t="shared" si="73"/>
        <v>1.5929611424742567E-3</v>
      </c>
      <c r="P205">
        <f t="shared" si="63"/>
        <v>5.6609137269836296E-4</v>
      </c>
      <c r="Q205">
        <f t="shared" si="64"/>
        <v>6.7719860084564073E-3</v>
      </c>
      <c r="R205">
        <f>VLOOKUP(S205,mortality!$A$4:$G$76,prot_model!T205+2,FALSE)</f>
        <v>3.3859930042282036E-3</v>
      </c>
      <c r="S205">
        <f t="shared" si="74"/>
        <v>64</v>
      </c>
      <c r="T205">
        <f t="shared" si="75"/>
        <v>5</v>
      </c>
      <c r="V205">
        <f>discount_curve!K194</f>
        <v>0.81392084034592804</v>
      </c>
    </row>
    <row r="206" spans="1:22" x14ac:dyDescent="0.55000000000000004">
      <c r="A206">
        <f t="shared" si="65"/>
        <v>188</v>
      </c>
      <c r="B206">
        <f t="shared" si="66"/>
        <v>-10.407152636786387</v>
      </c>
      <c r="C206">
        <f t="shared" si="67"/>
        <v>1.504427447183037E-2</v>
      </c>
      <c r="D206">
        <f t="shared" si="58"/>
        <v>71472.226886074481</v>
      </c>
      <c r="E206">
        <f t="shared" si="68"/>
        <v>10.219720784411273</v>
      </c>
      <c r="F206">
        <f t="shared" si="69"/>
        <v>0.20247612684694455</v>
      </c>
      <c r="G206">
        <v>0</v>
      </c>
      <c r="H206">
        <f t="shared" si="59"/>
        <v>8.3333333333333329E-2</v>
      </c>
      <c r="I206">
        <f t="shared" si="60"/>
        <v>100000</v>
      </c>
      <c r="J206">
        <f t="shared" si="61"/>
        <v>100000</v>
      </c>
      <c r="K206">
        <f t="shared" si="70"/>
        <v>1.3458683383241292</v>
      </c>
      <c r="L206">
        <f t="shared" si="71"/>
        <v>0.18053129366196444</v>
      </c>
      <c r="M206">
        <f t="shared" si="72"/>
        <v>15</v>
      </c>
      <c r="N206">
        <f t="shared" si="62"/>
        <v>1.0219720784411273E-4</v>
      </c>
      <c r="O206">
        <f t="shared" si="73"/>
        <v>1.578134334340999E-3</v>
      </c>
      <c r="P206">
        <f t="shared" si="63"/>
        <v>5.6609137269836296E-4</v>
      </c>
      <c r="Q206">
        <f t="shared" si="64"/>
        <v>6.7719860084564073E-3</v>
      </c>
      <c r="R206">
        <f>VLOOKUP(S206,mortality!$A$4:$G$76,prot_model!T206+2,FALSE)</f>
        <v>3.3859930042282036E-3</v>
      </c>
      <c r="S206">
        <f t="shared" si="74"/>
        <v>64</v>
      </c>
      <c r="T206">
        <f t="shared" si="75"/>
        <v>5</v>
      </c>
      <c r="V206">
        <f>discount_curve!K195</f>
        <v>0.8130251841796049</v>
      </c>
    </row>
    <row r="207" spans="1:22" x14ac:dyDescent="0.55000000000000004">
      <c r="A207">
        <f t="shared" si="65"/>
        <v>189</v>
      </c>
      <c r="B207">
        <f t="shared" si="66"/>
        <v>-10.310285957967414</v>
      </c>
      <c r="C207">
        <f t="shared" si="67"/>
        <v>1.4904246843314943E-2</v>
      </c>
      <c r="D207">
        <f t="shared" si="58"/>
        <v>71225.416617050054</v>
      </c>
      <c r="E207">
        <f t="shared" si="68"/>
        <v>10.12459866548088</v>
      </c>
      <c r="F207">
        <f t="shared" si="69"/>
        <v>0.20059153932984933</v>
      </c>
      <c r="G207">
        <v>0</v>
      </c>
      <c r="H207">
        <f t="shared" si="59"/>
        <v>8.3333333333333329E-2</v>
      </c>
      <c r="I207">
        <f t="shared" si="60"/>
        <v>100000</v>
      </c>
      <c r="J207">
        <f t="shared" si="61"/>
        <v>100000</v>
      </c>
      <c r="K207">
        <f t="shared" si="70"/>
        <v>1.3458683383241292</v>
      </c>
      <c r="L207">
        <f t="shared" si="71"/>
        <v>0.17885096211977933</v>
      </c>
      <c r="M207">
        <f t="shared" si="72"/>
        <v>15</v>
      </c>
      <c r="N207">
        <f t="shared" si="62"/>
        <v>1.012459866548088E-4</v>
      </c>
      <c r="O207">
        <f t="shared" si="73"/>
        <v>1.5634455297243114E-3</v>
      </c>
      <c r="P207">
        <f t="shared" si="63"/>
        <v>5.6609137269836296E-4</v>
      </c>
      <c r="Q207">
        <f t="shared" si="64"/>
        <v>6.7719860084564073E-3</v>
      </c>
      <c r="R207">
        <f>VLOOKUP(S207,mortality!$A$4:$G$76,prot_model!T207+2,FALSE)</f>
        <v>3.3859930042282036E-3</v>
      </c>
      <c r="S207">
        <f t="shared" si="74"/>
        <v>64</v>
      </c>
      <c r="T207">
        <f t="shared" si="75"/>
        <v>5</v>
      </c>
      <c r="V207">
        <f>discount_curve!K196</f>
        <v>0.81213051361277522</v>
      </c>
    </row>
    <row r="208" spans="1:22" x14ac:dyDescent="0.55000000000000004">
      <c r="A208">
        <f t="shared" si="65"/>
        <v>190</v>
      </c>
      <c r="B208">
        <f t="shared" si="66"/>
        <v>-10.214320885360332</v>
      </c>
      <c r="C208">
        <f t="shared" si="67"/>
        <v>1.476552255028335E-2</v>
      </c>
      <c r="D208">
        <f t="shared" si="58"/>
        <v>70977.210846881484</v>
      </c>
      <c r="E208">
        <f t="shared" si="68"/>
        <v>10.030361914918242</v>
      </c>
      <c r="F208">
        <f t="shared" si="69"/>
        <v>0.1987244929923731</v>
      </c>
      <c r="G208">
        <v>0</v>
      </c>
      <c r="H208">
        <f t="shared" si="59"/>
        <v>8.3333333333333329E-2</v>
      </c>
      <c r="I208">
        <f t="shared" si="60"/>
        <v>100000</v>
      </c>
      <c r="J208">
        <f t="shared" si="61"/>
        <v>100000</v>
      </c>
      <c r="K208">
        <f t="shared" si="70"/>
        <v>1.3458683383241292</v>
      </c>
      <c r="L208">
        <f t="shared" si="71"/>
        <v>0.1771862706034002</v>
      </c>
      <c r="M208">
        <f t="shared" si="72"/>
        <v>15</v>
      </c>
      <c r="N208">
        <f t="shared" si="62"/>
        <v>1.0030361914918241E-4</v>
      </c>
      <c r="O208">
        <f t="shared" si="73"/>
        <v>1.5488934441285408E-3</v>
      </c>
      <c r="P208">
        <f t="shared" si="63"/>
        <v>5.6609137269836296E-4</v>
      </c>
      <c r="Q208">
        <f t="shared" si="64"/>
        <v>6.7719860084564073E-3</v>
      </c>
      <c r="R208">
        <f>VLOOKUP(S208,mortality!$A$4:$G$76,prot_model!T208+2,FALSE)</f>
        <v>3.3859930042282036E-3</v>
      </c>
      <c r="S208">
        <f t="shared" si="74"/>
        <v>64</v>
      </c>
      <c r="T208">
        <f t="shared" si="75"/>
        <v>5</v>
      </c>
      <c r="V208">
        <f>discount_curve!K197</f>
        <v>0.81123682756086457</v>
      </c>
    </row>
    <row r="209" spans="1:22" x14ac:dyDescent="0.55000000000000004">
      <c r="A209">
        <f t="shared" si="65"/>
        <v>191</v>
      </c>
      <c r="B209">
        <f t="shared" si="66"/>
        <v>-10.119249027082903</v>
      </c>
      <c r="C209">
        <f t="shared" si="67"/>
        <v>1.4628089461676874E-2</v>
      </c>
      <c r="D209">
        <f t="shared" si="58"/>
        <v>70727.60168520236</v>
      </c>
      <c r="E209">
        <f t="shared" si="68"/>
        <v>9.9370022919781427</v>
      </c>
      <c r="F209">
        <f t="shared" si="69"/>
        <v>0.1968748245664376</v>
      </c>
      <c r="G209">
        <v>0</v>
      </c>
      <c r="H209">
        <f t="shared" si="59"/>
        <v>8.3333333333333329E-2</v>
      </c>
      <c r="I209">
        <f t="shared" si="60"/>
        <v>100000</v>
      </c>
      <c r="J209">
        <f t="shared" si="61"/>
        <v>100000</v>
      </c>
      <c r="K209">
        <f t="shared" si="70"/>
        <v>1.3458683383241292</v>
      </c>
      <c r="L209">
        <f t="shared" si="71"/>
        <v>0.17553707354012249</v>
      </c>
      <c r="M209">
        <f t="shared" si="72"/>
        <v>15</v>
      </c>
      <c r="N209">
        <f t="shared" si="62"/>
        <v>9.9370022919781421E-5</v>
      </c>
      <c r="O209">
        <f t="shared" si="73"/>
        <v>1.5344768050137387E-3</v>
      </c>
      <c r="P209">
        <f t="shared" si="63"/>
        <v>5.6609137269836296E-4</v>
      </c>
      <c r="Q209">
        <f t="shared" si="64"/>
        <v>6.7719860084564073E-3</v>
      </c>
      <c r="R209">
        <f>VLOOKUP(S209,mortality!$A$4:$G$76,prot_model!T209+2,FALSE)</f>
        <v>3.3859930042282036E-3</v>
      </c>
      <c r="S209">
        <f t="shared" si="74"/>
        <v>64</v>
      </c>
      <c r="T209">
        <f t="shared" si="75"/>
        <v>5</v>
      </c>
      <c r="V209">
        <f>discount_curve!K198</f>
        <v>0.81034412494049091</v>
      </c>
    </row>
    <row r="210" spans="1:22" x14ac:dyDescent="0.55000000000000004">
      <c r="A210">
        <f t="shared" si="65"/>
        <v>192</v>
      </c>
      <c r="B210">
        <f t="shared" si="66"/>
        <v>-10.869088324394601</v>
      </c>
      <c r="C210">
        <f t="shared" si="67"/>
        <v>1.449193555934908E-2</v>
      </c>
      <c r="D210">
        <f t="shared" ref="D210:D273" si="76">MAX($C$7*((1+$F$11)^$F$13-(1+$F$11)^A210)/((1+$F$11)^$F$13-1),0)</f>
        <v>70476.581197033098</v>
      </c>
      <c r="E210">
        <f t="shared" si="68"/>
        <v>10.684637040204263</v>
      </c>
      <c r="F210">
        <f t="shared" si="69"/>
        <v>0.19894321974968743</v>
      </c>
      <c r="G210">
        <v>0</v>
      </c>
      <c r="H210">
        <f t="shared" si="59"/>
        <v>8.3333333333333329E-2</v>
      </c>
      <c r="I210">
        <f t="shared" si="60"/>
        <v>100000</v>
      </c>
      <c r="J210">
        <f t="shared" si="61"/>
        <v>100000</v>
      </c>
      <c r="K210">
        <f t="shared" si="70"/>
        <v>1.372785705090612</v>
      </c>
      <c r="L210">
        <f t="shared" si="71"/>
        <v>0.17390322671218897</v>
      </c>
      <c r="M210">
        <f t="shared" si="72"/>
        <v>16</v>
      </c>
      <c r="N210">
        <f t="shared" si="62"/>
        <v>1.0684637040204263E-4</v>
      </c>
      <c r="O210">
        <f t="shared" si="73"/>
        <v>1.5201943516843786E-3</v>
      </c>
      <c r="P210">
        <f t="shared" si="63"/>
        <v>6.1440131055690017E-4</v>
      </c>
      <c r="Q210">
        <f t="shared" si="64"/>
        <v>7.347952408705628E-3</v>
      </c>
      <c r="R210">
        <f>VLOOKUP(S210,mortality!$A$4:$G$76,prot_model!T210+2,FALSE)</f>
        <v>3.673976204352814E-3</v>
      </c>
      <c r="S210">
        <f t="shared" si="74"/>
        <v>65</v>
      </c>
      <c r="T210">
        <f t="shared" si="75"/>
        <v>5</v>
      </c>
      <c r="V210">
        <f>discount_curve!K199</f>
        <v>0.80753762767634674</v>
      </c>
    </row>
    <row r="211" spans="1:22" x14ac:dyDescent="0.55000000000000004">
      <c r="A211">
        <f t="shared" si="65"/>
        <v>193</v>
      </c>
      <c r="B211">
        <f t="shared" si="66"/>
        <v>-10.76739700071944</v>
      </c>
      <c r="C211">
        <f t="shared" si="67"/>
        <v>1.4356348832508546E-2</v>
      </c>
      <c r="D211">
        <f t="shared" si="76"/>
        <v>70224.14140252849</v>
      </c>
      <c r="E211">
        <f t="shared" si="68"/>
        <v>10.584671445006329</v>
      </c>
      <c r="F211">
        <f t="shared" si="69"/>
        <v>0.19708190454562027</v>
      </c>
      <c r="G211">
        <v>0</v>
      </c>
      <c r="H211">
        <f t="shared" ref="H211:H274" si="77">$C$6/12</f>
        <v>8.3333333333333329E-2</v>
      </c>
      <c r="I211">
        <f t="shared" ref="I211:I274" si="78">IF(A211=0,$C$7,IF($C$10="level",$C$7,IF($C$10="decreasing",D211,"KeyError")))</f>
        <v>100000</v>
      </c>
      <c r="J211">
        <f t="shared" ref="J211:J274" si="79">I211</f>
        <v>100000</v>
      </c>
      <c r="K211">
        <f t="shared" si="70"/>
        <v>1.372785705090612</v>
      </c>
      <c r="L211">
        <f t="shared" si="71"/>
        <v>0.17227618599010255</v>
      </c>
      <c r="M211">
        <f t="shared" si="72"/>
        <v>16</v>
      </c>
      <c r="N211">
        <f t="shared" ref="N211:N274" si="80">IFERROR(L211*P211,0)</f>
        <v>1.058467144500633E-4</v>
      </c>
      <c r="O211">
        <f t="shared" si="73"/>
        <v>1.5059713946844503E-3</v>
      </c>
      <c r="P211">
        <f t="shared" ref="P211:P274" si="81">1-(1-Q211)^(1/12)</f>
        <v>6.1440131055690017E-4</v>
      </c>
      <c r="Q211">
        <f t="shared" ref="Q211:Q274" si="82">MAX(0,MIN(1,R211*(1+$C$12)))</f>
        <v>7.347952408705628E-3</v>
      </c>
      <c r="R211">
        <f>VLOOKUP(S211,mortality!$A$4:$G$76,prot_model!T211+2,FALSE)</f>
        <v>3.673976204352814E-3</v>
      </c>
      <c r="S211">
        <f t="shared" si="74"/>
        <v>65</v>
      </c>
      <c r="T211">
        <f t="shared" si="75"/>
        <v>5</v>
      </c>
      <c r="V211">
        <f>discount_curve!K200</f>
        <v>0.80663904576641443</v>
      </c>
    </row>
    <row r="212" spans="1:22" x14ac:dyDescent="0.55000000000000004">
      <c r="A212">
        <f t="shared" si="65"/>
        <v>194</v>
      </c>
      <c r="B212">
        <f t="shared" si="66"/>
        <v>-10.666657102315856</v>
      </c>
      <c r="C212">
        <f t="shared" si="67"/>
        <v>1.4222030656747335E-2</v>
      </c>
      <c r="D212">
        <f t="shared" si="76"/>
        <v>69970.274276724202</v>
      </c>
      <c r="E212">
        <f t="shared" si="68"/>
        <v>10.48564112914317</v>
      </c>
      <c r="F212">
        <f t="shared" si="69"/>
        <v>0.19523800382943193</v>
      </c>
      <c r="G212">
        <v>0</v>
      </c>
      <c r="H212">
        <f t="shared" si="77"/>
        <v>8.3333333333333329E-2</v>
      </c>
      <c r="I212">
        <f t="shared" si="78"/>
        <v>100000</v>
      </c>
      <c r="J212">
        <f t="shared" si="79"/>
        <v>100000</v>
      </c>
      <c r="K212">
        <f t="shared" si="70"/>
        <v>1.372785705090612</v>
      </c>
      <c r="L212">
        <f t="shared" si="71"/>
        <v>0.17066436788096803</v>
      </c>
      <c r="M212">
        <f t="shared" si="72"/>
        <v>16</v>
      </c>
      <c r="N212">
        <f t="shared" si="80"/>
        <v>1.048564112914317E-4</v>
      </c>
      <c r="O212">
        <f t="shared" si="73"/>
        <v>1.4918815078446615E-3</v>
      </c>
      <c r="P212">
        <f t="shared" si="81"/>
        <v>6.1440131055690017E-4</v>
      </c>
      <c r="Q212">
        <f t="shared" si="82"/>
        <v>7.347952408705628E-3</v>
      </c>
      <c r="R212">
        <f>VLOOKUP(S212,mortality!$A$4:$G$76,prot_model!T212+2,FALSE)</f>
        <v>3.673976204352814E-3</v>
      </c>
      <c r="S212">
        <f t="shared" si="74"/>
        <v>65</v>
      </c>
      <c r="T212">
        <f t="shared" si="75"/>
        <v>5</v>
      </c>
      <c r="V212">
        <f>discount_curve!K201</f>
        <v>0.80574146374728783</v>
      </c>
    </row>
    <row r="213" spans="1:22" x14ac:dyDescent="0.55000000000000004">
      <c r="A213">
        <f t="shared" si="65"/>
        <v>195</v>
      </c>
      <c r="B213">
        <f t="shared" si="66"/>
        <v>-10.566859727637333</v>
      </c>
      <c r="C213">
        <f t="shared" si="67"/>
        <v>1.4088969163485995E-2</v>
      </c>
      <c r="D213">
        <f t="shared" si="76"/>
        <v>69714.971749281511</v>
      </c>
      <c r="E213">
        <f t="shared" si="68"/>
        <v>10.387537342129859</v>
      </c>
      <c r="F213">
        <f t="shared" si="69"/>
        <v>0.19341135467096013</v>
      </c>
      <c r="G213">
        <v>0</v>
      </c>
      <c r="H213">
        <f t="shared" si="77"/>
        <v>8.3333333333333329E-2</v>
      </c>
      <c r="I213">
        <f t="shared" si="78"/>
        <v>100000</v>
      </c>
      <c r="J213">
        <f t="shared" si="79"/>
        <v>100000</v>
      </c>
      <c r="K213">
        <f t="shared" si="70"/>
        <v>1.372785705090612</v>
      </c>
      <c r="L213">
        <f t="shared" si="71"/>
        <v>0.16906762996183194</v>
      </c>
      <c r="M213">
        <f t="shared" si="72"/>
        <v>16</v>
      </c>
      <c r="N213">
        <f t="shared" si="80"/>
        <v>1.0387537342129859E-4</v>
      </c>
      <c r="O213">
        <f t="shared" si="73"/>
        <v>1.4779234461589617E-3</v>
      </c>
      <c r="P213">
        <f t="shared" si="81"/>
        <v>6.1440131055690017E-4</v>
      </c>
      <c r="Q213">
        <f t="shared" si="82"/>
        <v>7.347952408705628E-3</v>
      </c>
      <c r="R213">
        <f>VLOOKUP(S213,mortality!$A$4:$G$76,prot_model!T213+2,FALSE)</f>
        <v>3.673976204352814E-3</v>
      </c>
      <c r="S213">
        <f t="shared" si="74"/>
        <v>65</v>
      </c>
      <c r="T213">
        <f t="shared" si="75"/>
        <v>5</v>
      </c>
      <c r="V213">
        <f>discount_curve!K202</f>
        <v>0.80484488050634462</v>
      </c>
    </row>
    <row r="214" spans="1:22" x14ac:dyDescent="0.55000000000000004">
      <c r="A214">
        <f t="shared" si="65"/>
        <v>196</v>
      </c>
      <c r="B214">
        <f t="shared" si="66"/>
        <v>-10.467996058420345</v>
      </c>
      <c r="C214">
        <f t="shared" si="67"/>
        <v>1.3957152595187639E-2</v>
      </c>
      <c r="D214">
        <f t="shared" si="76"/>
        <v>69458.225704230907</v>
      </c>
      <c r="E214">
        <f t="shared" si="68"/>
        <v>10.290351415351113</v>
      </c>
      <c r="F214">
        <f t="shared" si="69"/>
        <v>0.19160179566441932</v>
      </c>
      <c r="G214">
        <v>0</v>
      </c>
      <c r="H214">
        <f t="shared" si="77"/>
        <v>8.3333333333333329E-2</v>
      </c>
      <c r="I214">
        <f t="shared" si="78"/>
        <v>100000</v>
      </c>
      <c r="J214">
        <f t="shared" si="79"/>
        <v>100000</v>
      </c>
      <c r="K214">
        <f t="shared" si="70"/>
        <v>1.372785705090612</v>
      </c>
      <c r="L214">
        <f t="shared" si="71"/>
        <v>0.16748583114225168</v>
      </c>
      <c r="M214">
        <f t="shared" si="72"/>
        <v>16</v>
      </c>
      <c r="N214">
        <f t="shared" si="80"/>
        <v>1.0290351415351112E-4</v>
      </c>
      <c r="O214">
        <f t="shared" si="73"/>
        <v>1.4640959762695926E-3</v>
      </c>
      <c r="P214">
        <f t="shared" si="81"/>
        <v>6.1440131055690017E-4</v>
      </c>
      <c r="Q214">
        <f t="shared" si="82"/>
        <v>7.347952408705628E-3</v>
      </c>
      <c r="R214">
        <f>VLOOKUP(S214,mortality!$A$4:$G$76,prot_model!T214+2,FALSE)</f>
        <v>3.673976204352814E-3</v>
      </c>
      <c r="S214">
        <f t="shared" si="74"/>
        <v>65</v>
      </c>
      <c r="T214">
        <f t="shared" si="75"/>
        <v>5</v>
      </c>
      <c r="V214">
        <f>discount_curve!K203</f>
        <v>0.8039492949322018</v>
      </c>
    </row>
    <row r="215" spans="1:22" x14ac:dyDescent="0.55000000000000004">
      <c r="A215">
        <f t="shared" si="65"/>
        <v>197</v>
      </c>
      <c r="B215">
        <f t="shared" si="66"/>
        <v>-10.370057358905136</v>
      </c>
      <c r="C215">
        <f t="shared" si="67"/>
        <v>1.3826569304319048E-2</v>
      </c>
      <c r="D215">
        <f t="shared" si="76"/>
        <v>69200.027979713937</v>
      </c>
      <c r="E215">
        <f t="shared" si="68"/>
        <v>10.194074761295317</v>
      </c>
      <c r="F215">
        <f t="shared" si="69"/>
        <v>0.18980916691413838</v>
      </c>
      <c r="G215">
        <v>0</v>
      </c>
      <c r="H215">
        <f t="shared" si="77"/>
        <v>8.3333333333333329E-2</v>
      </c>
      <c r="I215">
        <f t="shared" si="78"/>
        <v>100000</v>
      </c>
      <c r="J215">
        <f t="shared" si="79"/>
        <v>100000</v>
      </c>
      <c r="K215">
        <f t="shared" si="70"/>
        <v>1.372785705090612</v>
      </c>
      <c r="L215">
        <f t="shared" si="71"/>
        <v>0.16591883165182858</v>
      </c>
      <c r="M215">
        <f t="shared" si="72"/>
        <v>16</v>
      </c>
      <c r="N215">
        <f t="shared" si="80"/>
        <v>1.0194074761295317E-4</v>
      </c>
      <c r="O215">
        <f t="shared" si="73"/>
        <v>1.4503978763581058E-3</v>
      </c>
      <c r="P215">
        <f t="shared" si="81"/>
        <v>6.1440131055690017E-4</v>
      </c>
      <c r="Q215">
        <f t="shared" si="82"/>
        <v>7.347952408705628E-3</v>
      </c>
      <c r="R215">
        <f>VLOOKUP(S215,mortality!$A$4:$G$76,prot_model!T215+2,FALSE)</f>
        <v>3.673976204352814E-3</v>
      </c>
      <c r="S215">
        <f t="shared" si="74"/>
        <v>65</v>
      </c>
      <c r="T215">
        <f t="shared" si="75"/>
        <v>5</v>
      </c>
      <c r="V215">
        <f>discount_curve!K204</f>
        <v>0.80305470591471217</v>
      </c>
    </row>
    <row r="216" spans="1:22" x14ac:dyDescent="0.55000000000000004">
      <c r="A216">
        <f t="shared" si="65"/>
        <v>198</v>
      </c>
      <c r="B216">
        <f t="shared" si="66"/>
        <v>-10.273034975063835</v>
      </c>
      <c r="C216">
        <f t="shared" si="67"/>
        <v>1.3697207752321458E-2</v>
      </c>
      <c r="D216">
        <f t="shared" si="76"/>
        <v>68940.370367723852</v>
      </c>
      <c r="E216">
        <f t="shared" si="68"/>
        <v>10.098698872795724</v>
      </c>
      <c r="F216">
        <f t="shared" si="69"/>
        <v>0.18803331002043211</v>
      </c>
      <c r="G216">
        <v>0</v>
      </c>
      <c r="H216">
        <f t="shared" si="77"/>
        <v>8.3333333333333329E-2</v>
      </c>
      <c r="I216">
        <f t="shared" si="78"/>
        <v>100000</v>
      </c>
      <c r="J216">
        <f t="shared" si="79"/>
        <v>100000</v>
      </c>
      <c r="K216">
        <f t="shared" si="70"/>
        <v>1.372785705090612</v>
      </c>
      <c r="L216">
        <f t="shared" si="71"/>
        <v>0.1643664930278575</v>
      </c>
      <c r="M216">
        <f t="shared" si="72"/>
        <v>16</v>
      </c>
      <c r="N216">
        <f t="shared" si="80"/>
        <v>1.0098698872795724E-4</v>
      </c>
      <c r="O216">
        <f t="shared" si="73"/>
        <v>1.4368279360374013E-3</v>
      </c>
      <c r="P216">
        <f t="shared" si="81"/>
        <v>6.1440131055690017E-4</v>
      </c>
      <c r="Q216">
        <f t="shared" si="82"/>
        <v>7.347952408705628E-3</v>
      </c>
      <c r="R216">
        <f>VLOOKUP(S216,mortality!$A$4:$G$76,prot_model!T216+2,FALSE)</f>
        <v>3.673976204352814E-3</v>
      </c>
      <c r="S216">
        <f t="shared" si="74"/>
        <v>65</v>
      </c>
      <c r="T216">
        <f t="shared" si="75"/>
        <v>5</v>
      </c>
      <c r="V216">
        <f>discount_curve!K205</f>
        <v>0.80216111234496457</v>
      </c>
    </row>
    <row r="217" spans="1:22" x14ac:dyDescent="0.55000000000000004">
      <c r="A217">
        <f t="shared" si="65"/>
        <v>199</v>
      </c>
      <c r="B217">
        <f t="shared" si="66"/>
        <v>-10.176920333835758</v>
      </c>
      <c r="C217">
        <f t="shared" si="67"/>
        <v>1.3569056508591013E-2</v>
      </c>
      <c r="D217">
        <f t="shared" si="76"/>
        <v>68679.244613844625</v>
      </c>
      <c r="E217">
        <f t="shared" si="68"/>
        <v>10.004215322278744</v>
      </c>
      <c r="F217">
        <f t="shared" si="69"/>
        <v>0.1862740680656047</v>
      </c>
      <c r="G217">
        <v>0</v>
      </c>
      <c r="H217">
        <f t="shared" si="77"/>
        <v>8.3333333333333329E-2</v>
      </c>
      <c r="I217">
        <f t="shared" si="78"/>
        <v>100000</v>
      </c>
      <c r="J217">
        <f t="shared" si="79"/>
        <v>100000</v>
      </c>
      <c r="K217">
        <f t="shared" si="70"/>
        <v>1.372785705090612</v>
      </c>
      <c r="L217">
        <f t="shared" si="71"/>
        <v>0.16282867810309215</v>
      </c>
      <c r="M217">
        <f t="shared" si="72"/>
        <v>16</v>
      </c>
      <c r="N217">
        <f t="shared" si="80"/>
        <v>1.0004215322278745E-4</v>
      </c>
      <c r="O217">
        <f t="shared" si="73"/>
        <v>1.4233849562447765E-3</v>
      </c>
      <c r="P217">
        <f t="shared" si="81"/>
        <v>6.1440131055690017E-4</v>
      </c>
      <c r="Q217">
        <f t="shared" si="82"/>
        <v>7.347952408705628E-3</v>
      </c>
      <c r="R217">
        <f>VLOOKUP(S217,mortality!$A$4:$G$76,prot_model!T217+2,FALSE)</f>
        <v>3.673976204352814E-3</v>
      </c>
      <c r="S217">
        <f t="shared" si="74"/>
        <v>65</v>
      </c>
      <c r="T217">
        <f t="shared" si="75"/>
        <v>5</v>
      </c>
      <c r="V217">
        <f>discount_curve!K206</f>
        <v>0.80126851311528102</v>
      </c>
    </row>
    <row r="218" spans="1:22" x14ac:dyDescent="0.55000000000000004">
      <c r="A218">
        <f t="shared" si="65"/>
        <v>200</v>
      </c>
      <c r="B218">
        <f t="shared" si="66"/>
        <v>-10.08170494236988</v>
      </c>
      <c r="C218">
        <f t="shared" si="67"/>
        <v>1.3442104249468715E-2</v>
      </c>
      <c r="D218">
        <f t="shared" si="76"/>
        <v>68416.642416988572</v>
      </c>
      <c r="E218">
        <f t="shared" si="68"/>
        <v>9.9106157610192653</v>
      </c>
      <c r="F218">
        <f t="shared" si="69"/>
        <v>0.18453128560008422</v>
      </c>
      <c r="G218">
        <v>0</v>
      </c>
      <c r="H218">
        <f t="shared" si="77"/>
        <v>8.3333333333333329E-2</v>
      </c>
      <c r="I218">
        <f t="shared" si="78"/>
        <v>100000</v>
      </c>
      <c r="J218">
        <f t="shared" si="79"/>
        <v>100000</v>
      </c>
      <c r="K218">
        <f t="shared" si="70"/>
        <v>1.372785705090612</v>
      </c>
      <c r="L218">
        <f t="shared" si="71"/>
        <v>0.16130525099362458</v>
      </c>
      <c r="M218">
        <f t="shared" si="72"/>
        <v>16</v>
      </c>
      <c r="N218">
        <f t="shared" si="80"/>
        <v>9.9106157610192661E-5</v>
      </c>
      <c r="O218">
        <f t="shared" si="73"/>
        <v>1.4100677491359727E-3</v>
      </c>
      <c r="P218">
        <f t="shared" si="81"/>
        <v>6.1440131055690017E-4</v>
      </c>
      <c r="Q218">
        <f t="shared" si="82"/>
        <v>7.347952408705628E-3</v>
      </c>
      <c r="R218">
        <f>VLOOKUP(S218,mortality!$A$4:$G$76,prot_model!T218+2,FALSE)</f>
        <v>3.673976204352814E-3</v>
      </c>
      <c r="S218">
        <f t="shared" si="74"/>
        <v>65</v>
      </c>
      <c r="T218">
        <f t="shared" si="75"/>
        <v>5</v>
      </c>
      <c r="V218">
        <f>discount_curve!K207</f>
        <v>0.80037690711921705</v>
      </c>
    </row>
    <row r="219" spans="1:22" x14ac:dyDescent="0.55000000000000004">
      <c r="A219">
        <f t="shared" si="65"/>
        <v>201</v>
      </c>
      <c r="B219">
        <f t="shared" si="66"/>
        <v>-9.9873803872744009</v>
      </c>
      <c r="C219">
        <f t="shared" si="67"/>
        <v>1.3316339757239868E-2</v>
      </c>
      <c r="D219">
        <f t="shared" si="76"/>
        <v>68152.555429132452</v>
      </c>
      <c r="E219">
        <f t="shared" si="68"/>
        <v>9.8178919184029549</v>
      </c>
      <c r="F219">
        <f t="shared" si="69"/>
        <v>0.18280480862868684</v>
      </c>
      <c r="G219">
        <v>0</v>
      </c>
      <c r="H219">
        <f t="shared" si="77"/>
        <v>8.3333333333333329E-2</v>
      </c>
      <c r="I219">
        <f t="shared" si="78"/>
        <v>100000</v>
      </c>
      <c r="J219">
        <f t="shared" si="79"/>
        <v>100000</v>
      </c>
      <c r="K219">
        <f t="shared" si="70"/>
        <v>1.372785705090612</v>
      </c>
      <c r="L219">
        <f t="shared" si="71"/>
        <v>0.15979607708687843</v>
      </c>
      <c r="M219">
        <f t="shared" si="72"/>
        <v>16</v>
      </c>
      <c r="N219">
        <f t="shared" si="80"/>
        <v>9.8178919184029558E-5</v>
      </c>
      <c r="O219">
        <f t="shared" si="73"/>
        <v>1.3968751379802183E-3</v>
      </c>
      <c r="P219">
        <f t="shared" si="81"/>
        <v>6.1440131055690017E-4</v>
      </c>
      <c r="Q219">
        <f t="shared" si="82"/>
        <v>7.347952408705628E-3</v>
      </c>
      <c r="R219">
        <f>VLOOKUP(S219,mortality!$A$4:$G$76,prot_model!T219+2,FALSE)</f>
        <v>3.673976204352814E-3</v>
      </c>
      <c r="S219">
        <f t="shared" si="74"/>
        <v>65</v>
      </c>
      <c r="T219">
        <f t="shared" si="75"/>
        <v>5</v>
      </c>
      <c r="V219">
        <f>discount_curve!K208</f>
        <v>0.7994862932515584</v>
      </c>
    </row>
    <row r="220" spans="1:22" x14ac:dyDescent="0.55000000000000004">
      <c r="A220">
        <f t="shared" si="65"/>
        <v>202</v>
      </c>
      <c r="B220">
        <f t="shared" si="66"/>
        <v>-9.893938333873308</v>
      </c>
      <c r="C220">
        <f t="shared" si="67"/>
        <v>1.3191751919142847E-2</v>
      </c>
      <c r="D220">
        <f t="shared" si="76"/>
        <v>67886.97525505205</v>
      </c>
      <c r="E220">
        <f t="shared" si="68"/>
        <v>9.7260356011954414</v>
      </c>
      <c r="F220">
        <f t="shared" si="69"/>
        <v>0.18109448459700947</v>
      </c>
      <c r="G220">
        <v>0</v>
      </c>
      <c r="H220">
        <f t="shared" si="77"/>
        <v>8.3333333333333329E-2</v>
      </c>
      <c r="I220">
        <f t="shared" si="78"/>
        <v>100000</v>
      </c>
      <c r="J220">
        <f t="shared" si="79"/>
        <v>100000</v>
      </c>
      <c r="K220">
        <f t="shared" si="70"/>
        <v>1.372785705090612</v>
      </c>
      <c r="L220">
        <f t="shared" si="71"/>
        <v>0.15830102302971416</v>
      </c>
      <c r="M220">
        <f t="shared" si="72"/>
        <v>16</v>
      </c>
      <c r="N220">
        <f t="shared" si="80"/>
        <v>9.7260356011954414E-5</v>
      </c>
      <c r="O220">
        <f t="shared" si="73"/>
        <v>1.3838059570562473E-3</v>
      </c>
      <c r="P220">
        <f t="shared" si="81"/>
        <v>6.1440131055690017E-4</v>
      </c>
      <c r="Q220">
        <f t="shared" si="82"/>
        <v>7.347952408705628E-3</v>
      </c>
      <c r="R220">
        <f>VLOOKUP(S220,mortality!$A$4:$G$76,prot_model!T220+2,FALSE)</f>
        <v>3.673976204352814E-3</v>
      </c>
      <c r="S220">
        <f t="shared" si="74"/>
        <v>65</v>
      </c>
      <c r="T220">
        <f t="shared" si="75"/>
        <v>5</v>
      </c>
      <c r="V220">
        <f>discount_curve!K209</f>
        <v>0.79859667040832116</v>
      </c>
    </row>
    <row r="221" spans="1:22" x14ac:dyDescent="0.55000000000000004">
      <c r="A221">
        <f t="shared" si="65"/>
        <v>203</v>
      </c>
      <c r="B221">
        <f t="shared" si="66"/>
        <v>-9.8013705254699257</v>
      </c>
      <c r="C221">
        <f t="shared" si="67"/>
        <v>1.3068329726387162E-2</v>
      </c>
      <c r="D221">
        <f t="shared" si="76"/>
        <v>67619.893452055403</v>
      </c>
      <c r="E221">
        <f t="shared" si="68"/>
        <v>9.6350386928183624</v>
      </c>
      <c r="F221">
        <f t="shared" si="69"/>
        <v>0.17940016237795006</v>
      </c>
      <c r="G221">
        <v>0</v>
      </c>
      <c r="H221">
        <f t="shared" si="77"/>
        <v>8.3333333333333329E-2</v>
      </c>
      <c r="I221">
        <f t="shared" si="78"/>
        <v>100000</v>
      </c>
      <c r="J221">
        <f t="shared" si="79"/>
        <v>100000</v>
      </c>
      <c r="K221">
        <f t="shared" si="70"/>
        <v>1.372785705090612</v>
      </c>
      <c r="L221">
        <f t="shared" si="71"/>
        <v>0.15681995671664595</v>
      </c>
      <c r="M221">
        <f t="shared" si="72"/>
        <v>16</v>
      </c>
      <c r="N221">
        <f t="shared" si="80"/>
        <v>9.6350386928183623E-5</v>
      </c>
      <c r="O221">
        <f t="shared" si="73"/>
        <v>1.3708590515492979E-3</v>
      </c>
      <c r="P221">
        <f t="shared" si="81"/>
        <v>6.1440131055690017E-4</v>
      </c>
      <c r="Q221">
        <f t="shared" si="82"/>
        <v>7.347952408705628E-3</v>
      </c>
      <c r="R221">
        <f>VLOOKUP(S221,mortality!$A$4:$G$76,prot_model!T221+2,FALSE)</f>
        <v>3.673976204352814E-3</v>
      </c>
      <c r="S221">
        <f t="shared" si="74"/>
        <v>65</v>
      </c>
      <c r="T221">
        <f t="shared" si="75"/>
        <v>5</v>
      </c>
      <c r="V221">
        <f>discount_curve!K210</f>
        <v>0.79770803748674945</v>
      </c>
    </row>
    <row r="222" spans="1:22" x14ac:dyDescent="0.55000000000000004">
      <c r="A222">
        <f t="shared" si="65"/>
        <v>204</v>
      </c>
      <c r="B222">
        <f t="shared" si="66"/>
        <v>-10.543841787432005</v>
      </c>
      <c r="C222">
        <f t="shared" si="67"/>
        <v>1.2946062273180705E-2</v>
      </c>
      <c r="D222">
        <f t="shared" si="76"/>
        <v>67351.301529714285</v>
      </c>
      <c r="E222">
        <f t="shared" si="68"/>
        <v>10.375511723601663</v>
      </c>
      <c r="F222">
        <f t="shared" si="69"/>
        <v>0.18127612610352056</v>
      </c>
      <c r="G222">
        <v>0</v>
      </c>
      <c r="H222">
        <f t="shared" si="77"/>
        <v>8.3333333333333329E-2</v>
      </c>
      <c r="I222">
        <f t="shared" si="78"/>
        <v>100000</v>
      </c>
      <c r="J222">
        <f t="shared" si="79"/>
        <v>100000</v>
      </c>
      <c r="K222">
        <f t="shared" si="70"/>
        <v>1.4002414191924244</v>
      </c>
      <c r="L222">
        <f t="shared" si="71"/>
        <v>0.15535274727816847</v>
      </c>
      <c r="M222">
        <f t="shared" si="72"/>
        <v>17</v>
      </c>
      <c r="N222">
        <f t="shared" si="80"/>
        <v>1.0375511723601663E-4</v>
      </c>
      <c r="O222">
        <f t="shared" si="73"/>
        <v>1.3580332774490687E-3</v>
      </c>
      <c r="P222">
        <f t="shared" si="81"/>
        <v>6.6786792672701711E-4</v>
      </c>
      <c r="Q222">
        <f t="shared" si="82"/>
        <v>7.9850414210771697E-3</v>
      </c>
      <c r="R222">
        <f>VLOOKUP(S222,mortality!$A$4:$G$76,prot_model!T222+2,FALSE)</f>
        <v>3.9925207105385848E-3</v>
      </c>
      <c r="S222">
        <f t="shared" si="74"/>
        <v>66</v>
      </c>
      <c r="T222">
        <f t="shared" si="75"/>
        <v>5</v>
      </c>
      <c r="V222">
        <f>discount_curve!K211</f>
        <v>0.79508479545227972</v>
      </c>
    </row>
    <row r="223" spans="1:22" x14ac:dyDescent="0.55000000000000004">
      <c r="A223">
        <f t="shared" si="65"/>
        <v>205</v>
      </c>
      <c r="B223">
        <f t="shared" si="66"/>
        <v>-10.444629730804088</v>
      </c>
      <c r="C223">
        <f t="shared" si="67"/>
        <v>1.2824246573623615E-2</v>
      </c>
      <c r="D223">
        <f t="shared" si="76"/>
        <v>67081.190949594369</v>
      </c>
      <c r="E223">
        <f t="shared" si="68"/>
        <v>10.277883565154468</v>
      </c>
      <c r="F223">
        <f t="shared" si="69"/>
        <v>0.17957041222324319</v>
      </c>
      <c r="G223">
        <v>0</v>
      </c>
      <c r="H223">
        <f t="shared" si="77"/>
        <v>8.3333333333333329E-2</v>
      </c>
      <c r="I223">
        <f t="shared" si="78"/>
        <v>100000</v>
      </c>
      <c r="J223">
        <f t="shared" si="79"/>
        <v>100000</v>
      </c>
      <c r="K223">
        <f t="shared" si="70"/>
        <v>1.4002414191924244</v>
      </c>
      <c r="L223">
        <f t="shared" si="71"/>
        <v>0.15389095888348339</v>
      </c>
      <c r="M223">
        <f t="shared" si="72"/>
        <v>17</v>
      </c>
      <c r="N223">
        <f t="shared" si="80"/>
        <v>1.0277883565154469E-4</v>
      </c>
      <c r="O223">
        <f t="shared" si="73"/>
        <v>1.3452548920046411E-3</v>
      </c>
      <c r="P223">
        <f t="shared" si="81"/>
        <v>6.6786792672701711E-4</v>
      </c>
      <c r="Q223">
        <f t="shared" si="82"/>
        <v>7.9850414210771697E-3</v>
      </c>
      <c r="R223">
        <f>VLOOKUP(S223,mortality!$A$4:$G$76,prot_model!T223+2,FALSE)</f>
        <v>3.9925207105385848E-3</v>
      </c>
      <c r="S223">
        <f t="shared" si="74"/>
        <v>66</v>
      </c>
      <c r="T223">
        <f t="shared" si="75"/>
        <v>5</v>
      </c>
      <c r="V223">
        <f>discount_curve!K212</f>
        <v>0.79419158128677692</v>
      </c>
    </row>
    <row r="224" spans="1:22" x14ac:dyDescent="0.55000000000000004">
      <c r="A224">
        <f t="shared" si="65"/>
        <v>206</v>
      </c>
      <c r="B224">
        <f t="shared" si="66"/>
        <v>-10.346351207927796</v>
      </c>
      <c r="C224">
        <f t="shared" si="67"/>
        <v>1.2703577096318933E-2</v>
      </c>
      <c r="D224">
        <f t="shared" si="76"/>
        <v>66809.553124983766</v>
      </c>
      <c r="E224">
        <f t="shared" si="68"/>
        <v>10.181174036802416</v>
      </c>
      <c r="F224">
        <f t="shared" si="69"/>
        <v>0.1778807482217</v>
      </c>
      <c r="G224">
        <v>0</v>
      </c>
      <c r="H224">
        <f t="shared" si="77"/>
        <v>8.3333333333333329E-2</v>
      </c>
      <c r="I224">
        <f t="shared" si="78"/>
        <v>100000</v>
      </c>
      <c r="J224">
        <f t="shared" si="79"/>
        <v>100000</v>
      </c>
      <c r="K224">
        <f t="shared" si="70"/>
        <v>1.4002414191924244</v>
      </c>
      <c r="L224">
        <f t="shared" si="71"/>
        <v>0.15244292515582719</v>
      </c>
      <c r="M224">
        <f t="shared" si="72"/>
        <v>17</v>
      </c>
      <c r="N224">
        <f t="shared" si="80"/>
        <v>1.0181174036802415E-4</v>
      </c>
      <c r="O224">
        <f t="shared" si="73"/>
        <v>1.3325967445081913E-3</v>
      </c>
      <c r="P224">
        <f t="shared" si="81"/>
        <v>6.6786792672701711E-4</v>
      </c>
      <c r="Q224">
        <f t="shared" si="82"/>
        <v>7.9850414210771697E-3</v>
      </c>
      <c r="R224">
        <f>VLOOKUP(S224,mortality!$A$4:$G$76,prot_model!T224+2,FALSE)</f>
        <v>3.9925207105385848E-3</v>
      </c>
      <c r="S224">
        <f t="shared" si="74"/>
        <v>66</v>
      </c>
      <c r="T224">
        <f t="shared" si="75"/>
        <v>5</v>
      </c>
      <c r="V224">
        <f>discount_curve!K213</f>
        <v>0.79329937057593702</v>
      </c>
    </row>
    <row r="225" spans="1:22" x14ac:dyDescent="0.55000000000000004">
      <c r="A225">
        <f t="shared" si="65"/>
        <v>207</v>
      </c>
      <c r="B225">
        <f t="shared" si="66"/>
        <v>-10.248997434737007</v>
      </c>
      <c r="C225">
        <f t="shared" si="67"/>
        <v>1.258404305591258E-2</v>
      </c>
      <c r="D225">
        <f t="shared" si="76"/>
        <v>66536.379420620113</v>
      </c>
      <c r="E225">
        <f t="shared" si="68"/>
        <v>10.085374494715023</v>
      </c>
      <c r="F225">
        <f t="shared" si="69"/>
        <v>0.17620698307789606</v>
      </c>
      <c r="G225">
        <v>0</v>
      </c>
      <c r="H225">
        <f t="shared" si="77"/>
        <v>8.3333333333333329E-2</v>
      </c>
      <c r="I225">
        <f t="shared" si="78"/>
        <v>100000</v>
      </c>
      <c r="J225">
        <f t="shared" si="79"/>
        <v>100000</v>
      </c>
      <c r="K225">
        <f t="shared" si="70"/>
        <v>1.4002414191924244</v>
      </c>
      <c r="L225">
        <f t="shared" si="71"/>
        <v>0.15100851667095097</v>
      </c>
      <c r="M225">
        <f t="shared" si="72"/>
        <v>17</v>
      </c>
      <c r="N225">
        <f t="shared" si="80"/>
        <v>1.0085374494715022E-4</v>
      </c>
      <c r="O225">
        <f t="shared" si="73"/>
        <v>1.3200577035832875E-3</v>
      </c>
      <c r="P225">
        <f t="shared" si="81"/>
        <v>6.6786792672701711E-4</v>
      </c>
      <c r="Q225">
        <f t="shared" si="82"/>
        <v>7.9850414210771697E-3</v>
      </c>
      <c r="R225">
        <f>VLOOKUP(S225,mortality!$A$4:$G$76,prot_model!T225+2,FALSE)</f>
        <v>3.9925207105385848E-3</v>
      </c>
      <c r="S225">
        <f t="shared" si="74"/>
        <v>66</v>
      </c>
      <c r="T225">
        <f t="shared" si="75"/>
        <v>5</v>
      </c>
      <c r="V225">
        <f>discount_curve!K214</f>
        <v>0.79240816219245902</v>
      </c>
    </row>
    <row r="226" spans="1:22" x14ac:dyDescent="0.55000000000000004">
      <c r="A226">
        <f t="shared" si="65"/>
        <v>208</v>
      </c>
      <c r="B226">
        <f t="shared" si="66"/>
        <v>-10.152559709819084</v>
      </c>
      <c r="C226">
        <f t="shared" si="67"/>
        <v>1.2465633768535045E-2</v>
      </c>
      <c r="D226">
        <f t="shared" si="76"/>
        <v>66261.661152415953</v>
      </c>
      <c r="E226">
        <f t="shared" si="68"/>
        <v>9.9904763763957529</v>
      </c>
      <c r="F226">
        <f t="shared" si="69"/>
        <v>0.17454896719186522</v>
      </c>
      <c r="G226">
        <v>0</v>
      </c>
      <c r="H226">
        <f t="shared" si="77"/>
        <v>8.3333333333333329E-2</v>
      </c>
      <c r="I226">
        <f t="shared" si="78"/>
        <v>100000</v>
      </c>
      <c r="J226">
        <f t="shared" si="79"/>
        <v>100000</v>
      </c>
      <c r="K226">
        <f t="shared" si="70"/>
        <v>1.4002414191924244</v>
      </c>
      <c r="L226">
        <f t="shared" si="71"/>
        <v>0.14958760522242054</v>
      </c>
      <c r="M226">
        <f t="shared" si="72"/>
        <v>17</v>
      </c>
      <c r="N226">
        <f t="shared" si="80"/>
        <v>9.9904763763957526E-5</v>
      </c>
      <c r="O226">
        <f t="shared" si="73"/>
        <v>1.3076366484991598E-3</v>
      </c>
      <c r="P226">
        <f t="shared" si="81"/>
        <v>6.6786792672701711E-4</v>
      </c>
      <c r="Q226">
        <f t="shared" si="82"/>
        <v>7.9850414210771697E-3</v>
      </c>
      <c r="R226">
        <f>VLOOKUP(S226,mortality!$A$4:$G$76,prot_model!T226+2,FALSE)</f>
        <v>3.9925207105385848E-3</v>
      </c>
      <c r="S226">
        <f t="shared" si="74"/>
        <v>66</v>
      </c>
      <c r="T226">
        <f t="shared" si="75"/>
        <v>5</v>
      </c>
      <c r="V226">
        <f>discount_curve!K215</f>
        <v>0.79151795501030831</v>
      </c>
    </row>
    <row r="227" spans="1:22" x14ac:dyDescent="0.55000000000000004">
      <c r="A227">
        <f t="shared" si="65"/>
        <v>209</v>
      </c>
      <c r="B227">
        <f t="shared" si="66"/>
        <v>-10.057029413637144</v>
      </c>
      <c r="C227">
        <f t="shared" si="67"/>
        <v>1.234833865084645E-2</v>
      </c>
      <c r="D227">
        <f t="shared" si="76"/>
        <v>65985.389587182814</v>
      </c>
      <c r="E227">
        <f t="shared" si="68"/>
        <v>9.896471199916693</v>
      </c>
      <c r="F227">
        <f t="shared" si="69"/>
        <v>0.17290655237129901</v>
      </c>
      <c r="G227">
        <v>0</v>
      </c>
      <c r="H227">
        <f t="shared" si="77"/>
        <v>8.3333333333333329E-2</v>
      </c>
      <c r="I227">
        <f t="shared" si="78"/>
        <v>100000</v>
      </c>
      <c r="J227">
        <f t="shared" si="79"/>
        <v>100000</v>
      </c>
      <c r="K227">
        <f t="shared" si="70"/>
        <v>1.4002414191924244</v>
      </c>
      <c r="L227">
        <f t="shared" si="71"/>
        <v>0.14818006381015741</v>
      </c>
      <c r="M227">
        <f t="shared" si="72"/>
        <v>17</v>
      </c>
      <c r="N227">
        <f t="shared" si="80"/>
        <v>9.8964711999166937E-5</v>
      </c>
      <c r="O227">
        <f t="shared" si="73"/>
        <v>1.2953324690705313E-3</v>
      </c>
      <c r="P227">
        <f t="shared" si="81"/>
        <v>6.6786792672701711E-4</v>
      </c>
      <c r="Q227">
        <f t="shared" si="82"/>
        <v>7.9850414210771697E-3</v>
      </c>
      <c r="R227">
        <f>VLOOKUP(S227,mortality!$A$4:$G$76,prot_model!T227+2,FALSE)</f>
        <v>3.9925207105385848E-3</v>
      </c>
      <c r="S227">
        <f t="shared" si="74"/>
        <v>66</v>
      </c>
      <c r="T227">
        <f t="shared" si="75"/>
        <v>5</v>
      </c>
      <c r="V227">
        <f>discount_curve!K216</f>
        <v>0.79062874790471527</v>
      </c>
    </row>
    <row r="228" spans="1:22" x14ac:dyDescent="0.55000000000000004">
      <c r="A228">
        <f t="shared" si="65"/>
        <v>210</v>
      </c>
      <c r="B228">
        <f t="shared" si="66"/>
        <v>-9.9623980077596688</v>
      </c>
      <c r="C228">
        <f t="shared" si="67"/>
        <v>1.2232147219090642E-2</v>
      </c>
      <c r="D228">
        <f t="shared" si="76"/>
        <v>65707.5559423534</v>
      </c>
      <c r="E228">
        <f t="shared" si="68"/>
        <v>9.8033505631604587</v>
      </c>
      <c r="F228">
        <f t="shared" si="69"/>
        <v>0.17127959181830149</v>
      </c>
      <c r="G228">
        <v>0</v>
      </c>
      <c r="H228">
        <f t="shared" si="77"/>
        <v>8.3333333333333329E-2</v>
      </c>
      <c r="I228">
        <f t="shared" si="78"/>
        <v>100000</v>
      </c>
      <c r="J228">
        <f t="shared" si="79"/>
        <v>100000</v>
      </c>
      <c r="K228">
        <f t="shared" si="70"/>
        <v>1.4002414191924244</v>
      </c>
      <c r="L228">
        <f t="shared" si="71"/>
        <v>0.14678576662908771</v>
      </c>
      <c r="M228">
        <f t="shared" si="72"/>
        <v>17</v>
      </c>
      <c r="N228">
        <f t="shared" si="80"/>
        <v>9.8033505631604581E-5</v>
      </c>
      <c r="O228">
        <f t="shared" si="73"/>
        <v>1.2831440655583896E-3</v>
      </c>
      <c r="P228">
        <f t="shared" si="81"/>
        <v>6.6786792672701711E-4</v>
      </c>
      <c r="Q228">
        <f t="shared" si="82"/>
        <v>7.9850414210771697E-3</v>
      </c>
      <c r="R228">
        <f>VLOOKUP(S228,mortality!$A$4:$G$76,prot_model!T228+2,FALSE)</f>
        <v>3.9925207105385848E-3</v>
      </c>
      <c r="S228">
        <f t="shared" si="74"/>
        <v>66</v>
      </c>
      <c r="T228">
        <f t="shared" si="75"/>
        <v>5</v>
      </c>
      <c r="V228">
        <f>discount_curve!K217</f>
        <v>0.78974053975217418</v>
      </c>
    </row>
    <row r="229" spans="1:22" x14ac:dyDescent="0.55000000000000004">
      <c r="A229">
        <f t="shared" si="65"/>
        <v>211</v>
      </c>
      <c r="B229">
        <f t="shared" si="66"/>
        <v>-9.8686570340973159</v>
      </c>
      <c r="C229">
        <f t="shared" si="67"/>
        <v>1.2117049088158142E-2</v>
      </c>
      <c r="D229">
        <f t="shared" si="76"/>
        <v>65428.151385702644</v>
      </c>
      <c r="E229">
        <f t="shared" si="68"/>
        <v>9.7111061430692054</v>
      </c>
      <c r="F229">
        <f t="shared" si="69"/>
        <v>0.16966794011626829</v>
      </c>
      <c r="G229">
        <v>0</v>
      </c>
      <c r="H229">
        <f t="shared" si="77"/>
        <v>8.3333333333333329E-2</v>
      </c>
      <c r="I229">
        <f t="shared" si="78"/>
        <v>100000</v>
      </c>
      <c r="J229">
        <f t="shared" si="79"/>
        <v>100000</v>
      </c>
      <c r="K229">
        <f t="shared" si="70"/>
        <v>1.4002414191924244</v>
      </c>
      <c r="L229">
        <f t="shared" si="71"/>
        <v>0.14540458905789772</v>
      </c>
      <c r="M229">
        <f t="shared" si="72"/>
        <v>17</v>
      </c>
      <c r="N229">
        <f t="shared" si="80"/>
        <v>9.7111061430692062E-5</v>
      </c>
      <c r="O229">
        <f t="shared" si="73"/>
        <v>1.2710703485716937E-3</v>
      </c>
      <c r="P229">
        <f t="shared" si="81"/>
        <v>6.6786792672701711E-4</v>
      </c>
      <c r="Q229">
        <f t="shared" si="82"/>
        <v>7.9850414210771697E-3</v>
      </c>
      <c r="R229">
        <f>VLOOKUP(S229,mortality!$A$4:$G$76,prot_model!T229+2,FALSE)</f>
        <v>3.9925207105385848E-3</v>
      </c>
      <c r="S229">
        <f t="shared" si="74"/>
        <v>66</v>
      </c>
      <c r="T229">
        <f t="shared" si="75"/>
        <v>5</v>
      </c>
      <c r="V229">
        <f>discount_curve!K218</f>
        <v>0.78885332943044084</v>
      </c>
    </row>
    <row r="230" spans="1:22" x14ac:dyDescent="0.55000000000000004">
      <c r="A230">
        <f t="shared" si="65"/>
        <v>212</v>
      </c>
      <c r="B230">
        <f t="shared" si="66"/>
        <v>-9.7757981141469639</v>
      </c>
      <c r="C230">
        <f t="shared" si="67"/>
        <v>1.2003033970657943E-2</v>
      </c>
      <c r="D230">
        <f t="shared" si="76"/>
        <v>65147.167035066675</v>
      </c>
      <c r="E230">
        <f t="shared" si="68"/>
        <v>9.619729694900732</v>
      </c>
      <c r="F230">
        <f t="shared" si="69"/>
        <v>0.1680714532168896</v>
      </c>
      <c r="G230">
        <v>0</v>
      </c>
      <c r="H230">
        <f t="shared" si="77"/>
        <v>8.3333333333333329E-2</v>
      </c>
      <c r="I230">
        <f t="shared" si="78"/>
        <v>100000</v>
      </c>
      <c r="J230">
        <f t="shared" si="79"/>
        <v>100000</v>
      </c>
      <c r="K230">
        <f t="shared" si="70"/>
        <v>1.4002414191924244</v>
      </c>
      <c r="L230">
        <f t="shared" si="71"/>
        <v>0.14403640764789533</v>
      </c>
      <c r="M230">
        <f t="shared" si="72"/>
        <v>17</v>
      </c>
      <c r="N230">
        <f t="shared" si="80"/>
        <v>9.6197296949007322E-5</v>
      </c>
      <c r="O230">
        <f t="shared" si="73"/>
        <v>1.2591102389700043E-3</v>
      </c>
      <c r="P230">
        <f t="shared" si="81"/>
        <v>6.6786792672701711E-4</v>
      </c>
      <c r="Q230">
        <f t="shared" si="82"/>
        <v>7.9850414210771697E-3</v>
      </c>
      <c r="R230">
        <f>VLOOKUP(S230,mortality!$A$4:$G$76,prot_model!T230+2,FALSE)</f>
        <v>3.9925207105385848E-3</v>
      </c>
      <c r="S230">
        <f t="shared" si="74"/>
        <v>66</v>
      </c>
      <c r="T230">
        <f t="shared" si="75"/>
        <v>5</v>
      </c>
      <c r="V230">
        <f>discount_curve!K219</f>
        <v>0.78796711581853207</v>
      </c>
    </row>
    <row r="231" spans="1:22" x14ac:dyDescent="0.55000000000000004">
      <c r="A231">
        <f t="shared" si="65"/>
        <v>213</v>
      </c>
      <c r="B231">
        <f t="shared" si="66"/>
        <v>-9.6838129482428368</v>
      </c>
      <c r="C231">
        <f t="shared" si="67"/>
        <v>1.1890091675998027E-2</v>
      </c>
      <c r="D231">
        <f t="shared" si="76"/>
        <v>64864.593958060599</v>
      </c>
      <c r="E231">
        <f t="shared" si="68"/>
        <v>9.5292130514915598</v>
      </c>
      <c r="F231">
        <f t="shared" si="69"/>
        <v>0.16648998842727508</v>
      </c>
      <c r="G231">
        <v>0</v>
      </c>
      <c r="H231">
        <f t="shared" si="77"/>
        <v>8.3333333333333329E-2</v>
      </c>
      <c r="I231">
        <f t="shared" si="78"/>
        <v>100000</v>
      </c>
      <c r="J231">
        <f t="shared" si="79"/>
        <v>100000</v>
      </c>
      <c r="K231">
        <f t="shared" si="70"/>
        <v>1.4002414191924244</v>
      </c>
      <c r="L231">
        <f t="shared" si="71"/>
        <v>0.14268110011197632</v>
      </c>
      <c r="M231">
        <f t="shared" si="72"/>
        <v>17</v>
      </c>
      <c r="N231">
        <f t="shared" si="80"/>
        <v>9.5292130514915602E-5</v>
      </c>
      <c r="O231">
        <f t="shared" si="73"/>
        <v>1.2472626677670318E-3</v>
      </c>
      <c r="P231">
        <f t="shared" si="81"/>
        <v>6.6786792672701711E-4</v>
      </c>
      <c r="Q231">
        <f t="shared" si="82"/>
        <v>7.9850414210771697E-3</v>
      </c>
      <c r="R231">
        <f>VLOOKUP(S231,mortality!$A$4:$G$76,prot_model!T231+2,FALSE)</f>
        <v>3.9925207105385848E-3</v>
      </c>
      <c r="S231">
        <f t="shared" si="74"/>
        <v>66</v>
      </c>
      <c r="T231">
        <f t="shared" si="75"/>
        <v>5</v>
      </c>
      <c r="V231">
        <f>discount_curve!K220</f>
        <v>0.78708189779672444</v>
      </c>
    </row>
    <row r="232" spans="1:22" x14ac:dyDescent="0.55000000000000004">
      <c r="A232">
        <f t="shared" si="65"/>
        <v>214</v>
      </c>
      <c r="B232">
        <f t="shared" si="66"/>
        <v>-9.5926933148146869</v>
      </c>
      <c r="C232">
        <f t="shared" si="67"/>
        <v>1.177821210947453E-2</v>
      </c>
      <c r="D232">
        <f t="shared" si="76"/>
        <v>64580.42317179458</v>
      </c>
      <c r="E232">
        <f t="shared" si="68"/>
        <v>9.4395481225269613</v>
      </c>
      <c r="F232">
        <f t="shared" si="69"/>
        <v>0.16492340439720016</v>
      </c>
      <c r="G232">
        <v>0</v>
      </c>
      <c r="H232">
        <f t="shared" si="77"/>
        <v>8.3333333333333329E-2</v>
      </c>
      <c r="I232">
        <f t="shared" si="78"/>
        <v>100000</v>
      </c>
      <c r="J232">
        <f t="shared" si="79"/>
        <v>100000</v>
      </c>
      <c r="K232">
        <f t="shared" si="70"/>
        <v>1.4002414191924244</v>
      </c>
      <c r="L232">
        <f t="shared" si="71"/>
        <v>0.14133854531369436</v>
      </c>
      <c r="M232">
        <f t="shared" si="72"/>
        <v>17</v>
      </c>
      <c r="N232">
        <f t="shared" si="80"/>
        <v>9.4395481225269614E-5</v>
      </c>
      <c r="O232">
        <f t="shared" si="73"/>
        <v>1.2355265760350894E-3</v>
      </c>
      <c r="P232">
        <f t="shared" si="81"/>
        <v>6.6786792672701711E-4</v>
      </c>
      <c r="Q232">
        <f t="shared" si="82"/>
        <v>7.9850414210771697E-3</v>
      </c>
      <c r="R232">
        <f>VLOOKUP(S232,mortality!$A$4:$G$76,prot_model!T232+2,FALSE)</f>
        <v>3.9925207105385848E-3</v>
      </c>
      <c r="S232">
        <f t="shared" si="74"/>
        <v>66</v>
      </c>
      <c r="T232">
        <f t="shared" si="75"/>
        <v>5</v>
      </c>
      <c r="V232">
        <f>discount_curve!K221</f>
        <v>0.78619767424655207</v>
      </c>
    </row>
    <row r="233" spans="1:22" x14ac:dyDescent="0.55000000000000004">
      <c r="A233">
        <f t="shared" si="65"/>
        <v>215</v>
      </c>
      <c r="B233">
        <f t="shared" si="66"/>
        <v>-9.5024310696529621</v>
      </c>
      <c r="C233">
        <f t="shared" si="67"/>
        <v>1.1667385271369499E-2</v>
      </c>
      <c r="D233">
        <f t="shared" si="76"/>
        <v>64294.64564258817</v>
      </c>
      <c r="E233">
        <f t="shared" si="68"/>
        <v>9.3507268938178587</v>
      </c>
      <c r="F233">
        <f t="shared" si="69"/>
        <v>0.16337156110647214</v>
      </c>
      <c r="G233">
        <v>0</v>
      </c>
      <c r="H233">
        <f t="shared" si="77"/>
        <v>8.3333333333333329E-2</v>
      </c>
      <c r="I233">
        <f t="shared" si="78"/>
        <v>100000</v>
      </c>
      <c r="J233">
        <f t="shared" si="79"/>
        <v>100000</v>
      </c>
      <c r="K233">
        <f t="shared" si="70"/>
        <v>1.4002414191924244</v>
      </c>
      <c r="L233">
        <f t="shared" si="71"/>
        <v>0.14000862325643398</v>
      </c>
      <c r="M233">
        <f t="shared" si="72"/>
        <v>17</v>
      </c>
      <c r="N233">
        <f t="shared" si="80"/>
        <v>9.3507268938178596E-5</v>
      </c>
      <c r="O233">
        <f t="shared" si="73"/>
        <v>1.2239009148104494E-3</v>
      </c>
      <c r="P233">
        <f t="shared" si="81"/>
        <v>6.6786792672701711E-4</v>
      </c>
      <c r="Q233">
        <f t="shared" si="82"/>
        <v>7.9850414210771697E-3</v>
      </c>
      <c r="R233">
        <f>VLOOKUP(S233,mortality!$A$4:$G$76,prot_model!T233+2,FALSE)</f>
        <v>3.9925207105385848E-3</v>
      </c>
      <c r="S233">
        <f t="shared" si="74"/>
        <v>66</v>
      </c>
      <c r="T233">
        <f t="shared" si="75"/>
        <v>5</v>
      </c>
      <c r="V233">
        <f>discount_curve!K222</f>
        <v>0.78531444405080542</v>
      </c>
    </row>
    <row r="234" spans="1:22" x14ac:dyDescent="0.55000000000000004">
      <c r="A234">
        <f t="shared" si="65"/>
        <v>216</v>
      </c>
      <c r="B234">
        <f t="shared" si="66"/>
        <v>-10.238013348156549</v>
      </c>
      <c r="C234">
        <f t="shared" si="67"/>
        <v>1.1557601256057114E-2</v>
      </c>
      <c r="D234">
        <f t="shared" si="76"/>
        <v>64007.252285683171</v>
      </c>
      <c r="E234">
        <f t="shared" si="68"/>
        <v>10.084499943163141</v>
      </c>
      <c r="F234">
        <f t="shared" si="69"/>
        <v>0.16507100624946389</v>
      </c>
      <c r="G234">
        <v>0</v>
      </c>
      <c r="H234">
        <f t="shared" si="77"/>
        <v>8.3333333333333329E-2</v>
      </c>
      <c r="I234">
        <f t="shared" si="78"/>
        <v>100000</v>
      </c>
      <c r="J234">
        <f t="shared" si="79"/>
        <v>100000</v>
      </c>
      <c r="K234">
        <f t="shared" si="70"/>
        <v>1.4282462475762727</v>
      </c>
      <c r="L234">
        <f t="shared" si="71"/>
        <v>0.13869121507268536</v>
      </c>
      <c r="M234">
        <f t="shared" si="72"/>
        <v>18</v>
      </c>
      <c r="N234">
        <f t="shared" si="80"/>
        <v>1.0084499943163141E-4</v>
      </c>
      <c r="O234">
        <f t="shared" si="73"/>
        <v>1.2123846449995854E-3</v>
      </c>
      <c r="P234">
        <f t="shared" si="81"/>
        <v>7.2711886891163591E-4</v>
      </c>
      <c r="Q234">
        <f t="shared" si="82"/>
        <v>8.6906165410659091E-3</v>
      </c>
      <c r="R234">
        <f>VLOOKUP(S234,mortality!$A$4:$G$76,prot_model!T234+2,FALSE)</f>
        <v>4.3453082705329545E-3</v>
      </c>
      <c r="S234">
        <f t="shared" si="74"/>
        <v>67</v>
      </c>
      <c r="T234">
        <f t="shared" si="75"/>
        <v>5</v>
      </c>
      <c r="V234">
        <f>discount_curve!K223</f>
        <v>0.78304045069801298</v>
      </c>
    </row>
    <row r="235" spans="1:22" x14ac:dyDescent="0.55000000000000004">
      <c r="A235">
        <f t="shared" si="65"/>
        <v>217</v>
      </c>
      <c r="B235">
        <f t="shared" si="66"/>
        <v>-10.141072365832356</v>
      </c>
      <c r="C235">
        <f t="shared" si="67"/>
        <v>1.1448165452354511E-2</v>
      </c>
      <c r="D235">
        <f t="shared" si="76"/>
        <v>63718.233964954852</v>
      </c>
      <c r="E235">
        <f t="shared" si="68"/>
        <v>9.9890125377951335</v>
      </c>
      <c r="F235">
        <f t="shared" si="69"/>
        <v>0.16350799348957656</v>
      </c>
      <c r="G235">
        <v>0</v>
      </c>
      <c r="H235">
        <f t="shared" si="77"/>
        <v>8.3333333333333329E-2</v>
      </c>
      <c r="I235">
        <f t="shared" si="78"/>
        <v>100000</v>
      </c>
      <c r="J235">
        <f t="shared" si="79"/>
        <v>100000</v>
      </c>
      <c r="K235">
        <f t="shared" si="70"/>
        <v>1.4282462475762727</v>
      </c>
      <c r="L235">
        <f t="shared" si="71"/>
        <v>0.13737798542825413</v>
      </c>
      <c r="M235">
        <f t="shared" si="72"/>
        <v>18</v>
      </c>
      <c r="N235">
        <f t="shared" si="80"/>
        <v>9.9890125377951342E-5</v>
      </c>
      <c r="O235">
        <f t="shared" si="73"/>
        <v>1.2009049023537928E-3</v>
      </c>
      <c r="P235">
        <f t="shared" si="81"/>
        <v>7.2711886891163591E-4</v>
      </c>
      <c r="Q235">
        <f t="shared" si="82"/>
        <v>8.6906165410659091E-3</v>
      </c>
      <c r="R235">
        <f>VLOOKUP(S235,mortality!$A$4:$G$76,prot_model!T235+2,FALSE)</f>
        <v>4.3453082705329545E-3</v>
      </c>
      <c r="S235">
        <f t="shared" si="74"/>
        <v>67</v>
      </c>
      <c r="T235">
        <f t="shared" si="75"/>
        <v>5</v>
      </c>
      <c r="V235">
        <f>discount_curve!K224</f>
        <v>0.78215433705621085</v>
      </c>
    </row>
    <row r="236" spans="1:22" x14ac:dyDescent="0.55000000000000004">
      <c r="A236">
        <f t="shared" si="65"/>
        <v>218</v>
      </c>
      <c r="B236">
        <f t="shared" si="66"/>
        <v>-10.045049291478628</v>
      </c>
      <c r="C236">
        <f t="shared" si="67"/>
        <v>1.1339765866710198E-2</v>
      </c>
      <c r="D236">
        <f t="shared" si="76"/>
        <v>63427.581492621517</v>
      </c>
      <c r="E236">
        <f t="shared" si="68"/>
        <v>9.894429276870115</v>
      </c>
      <c r="F236">
        <f t="shared" si="69"/>
        <v>0.16195978047522341</v>
      </c>
      <c r="G236">
        <v>0</v>
      </c>
      <c r="H236">
        <f t="shared" si="77"/>
        <v>8.3333333333333329E-2</v>
      </c>
      <c r="I236">
        <f t="shared" si="78"/>
        <v>100000</v>
      </c>
      <c r="J236">
        <f t="shared" si="79"/>
        <v>100000</v>
      </c>
      <c r="K236">
        <f t="shared" si="70"/>
        <v>1.4282462475762727</v>
      </c>
      <c r="L236">
        <f t="shared" si="71"/>
        <v>0.13607719040052238</v>
      </c>
      <c r="M236">
        <f t="shared" si="72"/>
        <v>18</v>
      </c>
      <c r="N236">
        <f t="shared" si="80"/>
        <v>9.8944292768701148E-5</v>
      </c>
      <c r="O236">
        <f t="shared" si="73"/>
        <v>1.1895338582895579E-3</v>
      </c>
      <c r="P236">
        <f t="shared" si="81"/>
        <v>7.2711886891163591E-4</v>
      </c>
      <c r="Q236">
        <f t="shared" si="82"/>
        <v>8.6906165410659091E-3</v>
      </c>
      <c r="R236">
        <f>VLOOKUP(S236,mortality!$A$4:$G$76,prot_model!T236+2,FALSE)</f>
        <v>4.3453082705329545E-3</v>
      </c>
      <c r="S236">
        <f t="shared" si="74"/>
        <v>67</v>
      </c>
      <c r="T236">
        <f t="shared" si="75"/>
        <v>5</v>
      </c>
      <c r="V236">
        <f>discount_curve!K225</f>
        <v>0.78126922616897321</v>
      </c>
    </row>
    <row r="237" spans="1:22" x14ac:dyDescent="0.55000000000000004">
      <c r="A237">
        <f t="shared" si="65"/>
        <v>219</v>
      </c>
      <c r="B237">
        <f t="shared" si="66"/>
        <v>-9.9499354336727883</v>
      </c>
      <c r="C237">
        <f t="shared" si="67"/>
        <v>1.1232392687455343E-2</v>
      </c>
      <c r="D237">
        <f t="shared" si="76"/>
        <v>63135.285628952392</v>
      </c>
      <c r="E237">
        <f t="shared" si="68"/>
        <v>9.8007415992886315</v>
      </c>
      <c r="F237">
        <f t="shared" si="69"/>
        <v>0.16042622707161261</v>
      </c>
      <c r="G237">
        <v>0</v>
      </c>
      <c r="H237">
        <f t="shared" si="77"/>
        <v>8.3333333333333329E-2</v>
      </c>
      <c r="I237">
        <f t="shared" si="78"/>
        <v>100000</v>
      </c>
      <c r="J237">
        <f t="shared" si="79"/>
        <v>100000</v>
      </c>
      <c r="K237">
        <f t="shared" si="70"/>
        <v>1.4282462475762727</v>
      </c>
      <c r="L237">
        <f t="shared" si="71"/>
        <v>0.13478871224946412</v>
      </c>
      <c r="M237">
        <f t="shared" si="72"/>
        <v>18</v>
      </c>
      <c r="N237">
        <f t="shared" si="80"/>
        <v>9.8007415992886309E-5</v>
      </c>
      <c r="O237">
        <f t="shared" si="73"/>
        <v>1.1782704835693798E-3</v>
      </c>
      <c r="P237">
        <f t="shared" si="81"/>
        <v>7.2711886891163591E-4</v>
      </c>
      <c r="Q237">
        <f t="shared" si="82"/>
        <v>8.6906165410659091E-3</v>
      </c>
      <c r="R237">
        <f>VLOOKUP(S237,mortality!$A$4:$G$76,prot_model!T237+2,FALSE)</f>
        <v>4.3453082705329545E-3</v>
      </c>
      <c r="S237">
        <f t="shared" si="74"/>
        <v>67</v>
      </c>
      <c r="T237">
        <f t="shared" si="75"/>
        <v>5</v>
      </c>
      <c r="V237">
        <f>discount_curve!K226</f>
        <v>0.78038511690155121</v>
      </c>
    </row>
    <row r="238" spans="1:22" x14ac:dyDescent="0.55000000000000004">
      <c r="A238">
        <f t="shared" si="65"/>
        <v>220</v>
      </c>
      <c r="B238">
        <f t="shared" si="66"/>
        <v>-9.855722183288993</v>
      </c>
      <c r="C238">
        <f t="shared" si="67"/>
        <v>1.1126036195825154E-2</v>
      </c>
      <c r="D238">
        <f t="shared" si="76"/>
        <v>62841.337081973936</v>
      </c>
      <c r="E238">
        <f t="shared" si="68"/>
        <v>9.7079410250139677</v>
      </c>
      <c r="F238">
        <f t="shared" si="69"/>
        <v>0.15890719447085067</v>
      </c>
      <c r="G238">
        <v>0</v>
      </c>
      <c r="H238">
        <f t="shared" si="77"/>
        <v>8.3333333333333329E-2</v>
      </c>
      <c r="I238">
        <f t="shared" si="78"/>
        <v>100000</v>
      </c>
      <c r="J238">
        <f t="shared" si="79"/>
        <v>100000</v>
      </c>
      <c r="K238">
        <f t="shared" si="70"/>
        <v>1.4282462475762727</v>
      </c>
      <c r="L238">
        <f t="shared" si="71"/>
        <v>0.13351243434990184</v>
      </c>
      <c r="M238">
        <f t="shared" si="72"/>
        <v>18</v>
      </c>
      <c r="N238">
        <f t="shared" si="80"/>
        <v>9.707941025013967E-5</v>
      </c>
      <c r="O238">
        <f t="shared" si="73"/>
        <v>1.1671137587013288E-3</v>
      </c>
      <c r="P238">
        <f t="shared" si="81"/>
        <v>7.2711886891163591E-4</v>
      </c>
      <c r="Q238">
        <f t="shared" si="82"/>
        <v>8.6906165410659091E-3</v>
      </c>
      <c r="R238">
        <f>VLOOKUP(S238,mortality!$A$4:$G$76,prot_model!T238+2,FALSE)</f>
        <v>4.3453082705329545E-3</v>
      </c>
      <c r="S238">
        <f t="shared" si="74"/>
        <v>67</v>
      </c>
      <c r="T238">
        <f t="shared" si="75"/>
        <v>5</v>
      </c>
      <c r="V238">
        <f>discount_curve!K227</f>
        <v>0.77950200812047921</v>
      </c>
    </row>
    <row r="239" spans="1:22" x14ac:dyDescent="0.55000000000000004">
      <c r="A239">
        <f t="shared" si="65"/>
        <v>221</v>
      </c>
      <c r="B239">
        <f t="shared" si="66"/>
        <v>-9.7624010127188861</v>
      </c>
      <c r="C239">
        <f t="shared" si="67"/>
        <v>1.1020686765079198E-2</v>
      </c>
      <c r="D239">
        <f t="shared" si="76"/>
        <v>62545.726507174484</v>
      </c>
      <c r="E239">
        <f t="shared" si="68"/>
        <v>9.6160191543045865</v>
      </c>
      <c r="F239">
        <f t="shared" si="69"/>
        <v>0.15740254517937854</v>
      </c>
      <c r="G239">
        <v>0</v>
      </c>
      <c r="H239">
        <f t="shared" si="77"/>
        <v>8.3333333333333329E-2</v>
      </c>
      <c r="I239">
        <f t="shared" si="78"/>
        <v>100000</v>
      </c>
      <c r="J239">
        <f t="shared" si="79"/>
        <v>100000</v>
      </c>
      <c r="K239">
        <f t="shared" si="70"/>
        <v>1.4282462475762727</v>
      </c>
      <c r="L239">
        <f t="shared" si="71"/>
        <v>0.13224824118095038</v>
      </c>
      <c r="M239">
        <f t="shared" si="72"/>
        <v>18</v>
      </c>
      <c r="N239">
        <f t="shared" si="80"/>
        <v>9.616019154304587E-5</v>
      </c>
      <c r="O239">
        <f t="shared" si="73"/>
        <v>1.1560626738467699E-3</v>
      </c>
      <c r="P239">
        <f t="shared" si="81"/>
        <v>7.2711886891163591E-4</v>
      </c>
      <c r="Q239">
        <f t="shared" si="82"/>
        <v>8.6906165410659091E-3</v>
      </c>
      <c r="R239">
        <f>VLOOKUP(S239,mortality!$A$4:$G$76,prot_model!T239+2,FALSE)</f>
        <v>4.3453082705329545E-3</v>
      </c>
      <c r="S239">
        <f t="shared" si="74"/>
        <v>67</v>
      </c>
      <c r="T239">
        <f t="shared" si="75"/>
        <v>5</v>
      </c>
      <c r="V239">
        <f>discount_curve!K228</f>
        <v>0.77861989869357551</v>
      </c>
    </row>
    <row r="240" spans="1:22" x14ac:dyDescent="0.55000000000000004">
      <c r="A240">
        <f t="shared" si="65"/>
        <v>222</v>
      </c>
      <c r="B240">
        <f t="shared" si="66"/>
        <v>-9.6699634750997294</v>
      </c>
      <c r="C240">
        <f t="shared" si="67"/>
        <v>1.0916334859630047E-2</v>
      </c>
      <c r="D240">
        <f t="shared" si="76"/>
        <v>62248.444507207023</v>
      </c>
      <c r="E240">
        <f t="shared" si="68"/>
        <v>9.5249676669538328</v>
      </c>
      <c r="F240">
        <f t="shared" si="69"/>
        <v>0.15591214300552672</v>
      </c>
      <c r="G240">
        <v>0</v>
      </c>
      <c r="H240">
        <f t="shared" si="77"/>
        <v>8.3333333333333329E-2</v>
      </c>
      <c r="I240">
        <f t="shared" si="78"/>
        <v>100000</v>
      </c>
      <c r="J240">
        <f t="shared" si="79"/>
        <v>100000</v>
      </c>
      <c r="K240">
        <f t="shared" si="70"/>
        <v>1.4282462475762727</v>
      </c>
      <c r="L240">
        <f t="shared" si="71"/>
        <v>0.13099601831556057</v>
      </c>
      <c r="M240">
        <f t="shared" si="72"/>
        <v>18</v>
      </c>
      <c r="N240">
        <f t="shared" si="80"/>
        <v>9.5249676669538336E-5</v>
      </c>
      <c r="O240">
        <f t="shared" si="73"/>
        <v>1.1451162287289566E-3</v>
      </c>
      <c r="P240">
        <f t="shared" si="81"/>
        <v>7.2711886891163591E-4</v>
      </c>
      <c r="Q240">
        <f t="shared" si="82"/>
        <v>8.6906165410659091E-3</v>
      </c>
      <c r="R240">
        <f>VLOOKUP(S240,mortality!$A$4:$G$76,prot_model!T240+2,FALSE)</f>
        <v>4.3453082705329545E-3</v>
      </c>
      <c r="S240">
        <f t="shared" si="74"/>
        <v>67</v>
      </c>
      <c r="T240">
        <f t="shared" si="75"/>
        <v>5</v>
      </c>
      <c r="V240">
        <f>discount_curve!K229</f>
        <v>0.77773878748993852</v>
      </c>
    </row>
    <row r="241" spans="1:22" x14ac:dyDescent="0.55000000000000004">
      <c r="A241">
        <f t="shared" si="65"/>
        <v>223</v>
      </c>
      <c r="B241">
        <f t="shared" si="66"/>
        <v>-9.5784012035498503</v>
      </c>
      <c r="C241">
        <f t="shared" si="67"/>
        <v>1.0812971034180172E-2</v>
      </c>
      <c r="D241">
        <f t="shared" si="76"/>
        <v>61949.481631590701</v>
      </c>
      <c r="E241">
        <f t="shared" si="68"/>
        <v>9.434778321536843</v>
      </c>
      <c r="F241">
        <f t="shared" si="69"/>
        <v>0.1544358530471876</v>
      </c>
      <c r="G241">
        <v>0</v>
      </c>
      <c r="H241">
        <f t="shared" si="77"/>
        <v>8.3333333333333329E-2</v>
      </c>
      <c r="I241">
        <f t="shared" si="78"/>
        <v>100000</v>
      </c>
      <c r="J241">
        <f t="shared" si="79"/>
        <v>100000</v>
      </c>
      <c r="K241">
        <f t="shared" si="70"/>
        <v>1.4282462475762727</v>
      </c>
      <c r="L241">
        <f t="shared" si="71"/>
        <v>0.12975565241016207</v>
      </c>
      <c r="M241">
        <f t="shared" si="72"/>
        <v>18</v>
      </c>
      <c r="N241">
        <f t="shared" si="80"/>
        <v>9.4347783215368425E-5</v>
      </c>
      <c r="O241">
        <f t="shared" si="73"/>
        <v>1.1342734325424928E-3</v>
      </c>
      <c r="P241">
        <f t="shared" si="81"/>
        <v>7.2711886891163591E-4</v>
      </c>
      <c r="Q241">
        <f t="shared" si="82"/>
        <v>8.6906165410659091E-3</v>
      </c>
      <c r="R241">
        <f>VLOOKUP(S241,mortality!$A$4:$G$76,prot_model!T241+2,FALSE)</f>
        <v>4.3453082705329545E-3</v>
      </c>
      <c r="S241">
        <f t="shared" si="74"/>
        <v>67</v>
      </c>
      <c r="T241">
        <f t="shared" si="75"/>
        <v>5</v>
      </c>
      <c r="V241">
        <f>discount_curve!K230</f>
        <v>0.77685867337994707</v>
      </c>
    </row>
    <row r="242" spans="1:22" x14ac:dyDescent="0.55000000000000004">
      <c r="A242">
        <f t="shared" si="65"/>
        <v>224</v>
      </c>
      <c r="B242">
        <f t="shared" si="66"/>
        <v>-9.4877059104113126</v>
      </c>
      <c r="C242">
        <f t="shared" si="67"/>
        <v>1.0710585932867016E-2</v>
      </c>
      <c r="D242">
        <f t="shared" si="76"/>
        <v>61648.828376410209</v>
      </c>
      <c r="E242">
        <f t="shared" si="68"/>
        <v>9.3454429546645734</v>
      </c>
      <c r="F242">
        <f t="shared" si="69"/>
        <v>0.15297354167960531</v>
      </c>
      <c r="G242">
        <v>0</v>
      </c>
      <c r="H242">
        <f t="shared" si="77"/>
        <v>8.3333333333333329E-2</v>
      </c>
      <c r="I242">
        <f t="shared" si="78"/>
        <v>100000</v>
      </c>
      <c r="J242">
        <f t="shared" si="79"/>
        <v>100000</v>
      </c>
      <c r="K242">
        <f t="shared" si="70"/>
        <v>1.4282462475762727</v>
      </c>
      <c r="L242">
        <f t="shared" si="71"/>
        <v>0.1285270311944042</v>
      </c>
      <c r="M242">
        <f t="shared" si="72"/>
        <v>18</v>
      </c>
      <c r="N242">
        <f t="shared" si="80"/>
        <v>9.3454429546645733E-5</v>
      </c>
      <c r="O242">
        <f t="shared" si="73"/>
        <v>1.1235333038636509E-3</v>
      </c>
      <c r="P242">
        <f t="shared" si="81"/>
        <v>7.2711886891163591E-4</v>
      </c>
      <c r="Q242">
        <f t="shared" si="82"/>
        <v>8.6906165410659091E-3</v>
      </c>
      <c r="R242">
        <f>VLOOKUP(S242,mortality!$A$4:$G$76,prot_model!T242+2,FALSE)</f>
        <v>4.3453082705329545E-3</v>
      </c>
      <c r="S242">
        <f t="shared" si="74"/>
        <v>67</v>
      </c>
      <c r="T242">
        <f t="shared" si="75"/>
        <v>5</v>
      </c>
      <c r="V242">
        <f>discount_curve!K231</f>
        <v>0.77597955523525752</v>
      </c>
    </row>
    <row r="243" spans="1:22" x14ac:dyDescent="0.55000000000000004">
      <c r="A243">
        <f t="shared" si="65"/>
        <v>225</v>
      </c>
      <c r="B243">
        <f t="shared" si="66"/>
        <v>-9.3978693864997762</v>
      </c>
      <c r="C243">
        <f t="shared" si="67"/>
        <v>1.060917028841616E-2</v>
      </c>
      <c r="D243">
        <f t="shared" si="76"/>
        <v>61346.475184013732</v>
      </c>
      <c r="E243">
        <f t="shared" si="68"/>
        <v>9.2569534802449116</v>
      </c>
      <c r="F243">
        <f t="shared" si="69"/>
        <v>0.15152507654328062</v>
      </c>
      <c r="G243">
        <v>0</v>
      </c>
      <c r="H243">
        <f t="shared" si="77"/>
        <v>8.3333333333333329E-2</v>
      </c>
      <c r="I243">
        <f t="shared" si="78"/>
        <v>100000</v>
      </c>
      <c r="J243">
        <f t="shared" si="79"/>
        <v>100000</v>
      </c>
      <c r="K243">
        <f t="shared" si="70"/>
        <v>1.4282462475762727</v>
      </c>
      <c r="L243">
        <f t="shared" si="71"/>
        <v>0.12731004346099392</v>
      </c>
      <c r="M243">
        <f t="shared" si="72"/>
        <v>18</v>
      </c>
      <c r="N243">
        <f t="shared" si="80"/>
        <v>9.2569534802449112E-5</v>
      </c>
      <c r="O243">
        <f t="shared" si="73"/>
        <v>1.1128948705615401E-3</v>
      </c>
      <c r="P243">
        <f t="shared" si="81"/>
        <v>7.2711886891163591E-4</v>
      </c>
      <c r="Q243">
        <f t="shared" si="82"/>
        <v>8.6906165410659091E-3</v>
      </c>
      <c r="R243">
        <f>VLOOKUP(S243,mortality!$A$4:$G$76,prot_model!T243+2,FALSE)</f>
        <v>4.3453082705329545E-3</v>
      </c>
      <c r="S243">
        <f t="shared" si="74"/>
        <v>67</v>
      </c>
      <c r="T243">
        <f t="shared" si="75"/>
        <v>5</v>
      </c>
      <c r="V243">
        <f>discount_curve!K232</f>
        <v>0.77510143192880454</v>
      </c>
    </row>
    <row r="244" spans="1:22" x14ac:dyDescent="0.55000000000000004">
      <c r="A244">
        <f t="shared" si="65"/>
        <v>226</v>
      </c>
      <c r="B244">
        <f t="shared" si="66"/>
        <v>-9.3088835003614498</v>
      </c>
      <c r="C244">
        <f t="shared" si="67"/>
        <v>1.0508714921302495E-2</v>
      </c>
      <c r="D244">
        <f t="shared" si="76"/>
        <v>61042.412442709101</v>
      </c>
      <c r="E244">
        <f t="shared" si="68"/>
        <v>9.1693018887507609</v>
      </c>
      <c r="F244">
        <f t="shared" si="69"/>
        <v>0.15009032653199073</v>
      </c>
      <c r="G244">
        <v>0</v>
      </c>
      <c r="H244">
        <f t="shared" si="77"/>
        <v>8.3333333333333329E-2</v>
      </c>
      <c r="I244">
        <f t="shared" si="78"/>
        <v>100000</v>
      </c>
      <c r="J244">
        <f t="shared" si="79"/>
        <v>100000</v>
      </c>
      <c r="K244">
        <f t="shared" si="70"/>
        <v>1.4282462475762727</v>
      </c>
      <c r="L244">
        <f t="shared" si="71"/>
        <v>0.12610457905562994</v>
      </c>
      <c r="M244">
        <f t="shared" si="72"/>
        <v>18</v>
      </c>
      <c r="N244">
        <f t="shared" si="80"/>
        <v>9.1693018887507611E-5</v>
      </c>
      <c r="O244">
        <f t="shared" si="73"/>
        <v>1.1023571697101134E-3</v>
      </c>
      <c r="P244">
        <f t="shared" si="81"/>
        <v>7.2711886891163591E-4</v>
      </c>
      <c r="Q244">
        <f t="shared" si="82"/>
        <v>8.6906165410659091E-3</v>
      </c>
      <c r="R244">
        <f>VLOOKUP(S244,mortality!$A$4:$G$76,prot_model!T244+2,FALSE)</f>
        <v>4.3453082705329545E-3</v>
      </c>
      <c r="S244">
        <f t="shared" si="74"/>
        <v>67</v>
      </c>
      <c r="T244">
        <f t="shared" si="75"/>
        <v>5</v>
      </c>
      <c r="V244">
        <f>discount_curve!K233</f>
        <v>0.77422430233479667</v>
      </c>
    </row>
    <row r="245" spans="1:22" x14ac:dyDescent="0.55000000000000004">
      <c r="A245">
        <f t="shared" si="65"/>
        <v>227</v>
      </c>
      <c r="B245">
        <f t="shared" si="66"/>
        <v>-9.2207401975370828</v>
      </c>
      <c r="C245">
        <f t="shared" si="67"/>
        <v>1.0409210738919358E-2</v>
      </c>
      <c r="D245">
        <f t="shared" si="76"/>
        <v>60736.630486458234</v>
      </c>
      <c r="E245">
        <f t="shared" si="68"/>
        <v>9.0824802464950789</v>
      </c>
      <c r="F245">
        <f t="shared" si="69"/>
        <v>0.14866916178092215</v>
      </c>
      <c r="G245">
        <v>0</v>
      </c>
      <c r="H245">
        <f t="shared" si="77"/>
        <v>8.3333333333333329E-2</v>
      </c>
      <c r="I245">
        <f t="shared" si="78"/>
        <v>100000</v>
      </c>
      <c r="J245">
        <f t="shared" si="79"/>
        <v>100000</v>
      </c>
      <c r="K245">
        <f t="shared" si="70"/>
        <v>1.4282462475762727</v>
      </c>
      <c r="L245">
        <f t="shared" si="71"/>
        <v>0.12491052886703231</v>
      </c>
      <c r="M245">
        <f t="shared" si="72"/>
        <v>18</v>
      </c>
      <c r="N245">
        <f t="shared" si="80"/>
        <v>9.0824802464950781E-5</v>
      </c>
      <c r="O245">
        <f t="shared" si="73"/>
        <v>1.0919192475010108E-3</v>
      </c>
      <c r="P245">
        <f t="shared" si="81"/>
        <v>7.2711886891163591E-4</v>
      </c>
      <c r="Q245">
        <f t="shared" si="82"/>
        <v>8.6906165410659091E-3</v>
      </c>
      <c r="R245">
        <f>VLOOKUP(S245,mortality!$A$4:$G$76,prot_model!T245+2,FALSE)</f>
        <v>4.3453082705329545E-3</v>
      </c>
      <c r="S245">
        <f t="shared" si="74"/>
        <v>67</v>
      </c>
      <c r="T245">
        <f t="shared" si="75"/>
        <v>5</v>
      </c>
      <c r="V245">
        <f>discount_curve!K234</f>
        <v>0.7733481653287172</v>
      </c>
    </row>
    <row r="246" spans="1:22" x14ac:dyDescent="0.55000000000000004">
      <c r="A246">
        <f t="shared" si="65"/>
        <v>228</v>
      </c>
      <c r="B246">
        <f t="shared" si="66"/>
        <v>-9.9498630323029928</v>
      </c>
      <c r="C246">
        <f t="shared" si="67"/>
        <v>1.0310648734755529E-2</v>
      </c>
      <c r="D246">
        <f t="shared" si="76"/>
        <v>60429.119594569878</v>
      </c>
      <c r="E246">
        <f t="shared" si="68"/>
        <v>9.8099669983097328</v>
      </c>
      <c r="F246">
        <f t="shared" si="69"/>
        <v>0.1502066827280146</v>
      </c>
      <c r="G246">
        <v>0</v>
      </c>
      <c r="H246">
        <f t="shared" si="77"/>
        <v>8.3333333333333329E-2</v>
      </c>
      <c r="I246">
        <f t="shared" si="78"/>
        <v>100000</v>
      </c>
      <c r="J246">
        <f t="shared" si="79"/>
        <v>100000</v>
      </c>
      <c r="K246">
        <f t="shared" si="70"/>
        <v>1.4568111725277981</v>
      </c>
      <c r="L246">
        <f t="shared" si="71"/>
        <v>0.12372778481706635</v>
      </c>
      <c r="M246">
        <f t="shared" si="72"/>
        <v>19</v>
      </c>
      <c r="N246">
        <f t="shared" si="80"/>
        <v>9.8099669983097332E-5</v>
      </c>
      <c r="O246">
        <f t="shared" si="73"/>
        <v>1.081580159157226E-3</v>
      </c>
      <c r="P246">
        <f t="shared" si="81"/>
        <v>7.9286693872471226E-4</v>
      </c>
      <c r="Q246">
        <f t="shared" si="82"/>
        <v>9.4730226162608663E-3</v>
      </c>
      <c r="R246">
        <f>VLOOKUP(S246,mortality!$A$4:$G$76,prot_model!T246+2,FALSE)</f>
        <v>4.7365113081304332E-3</v>
      </c>
      <c r="S246">
        <f t="shared" si="74"/>
        <v>68</v>
      </c>
      <c r="T246">
        <f t="shared" si="75"/>
        <v>5</v>
      </c>
      <c r="V246">
        <f>discount_curve!K235</f>
        <v>0.77146019523493725</v>
      </c>
    </row>
    <row r="247" spans="1:22" x14ac:dyDescent="0.55000000000000004">
      <c r="A247">
        <f t="shared" si="65"/>
        <v>229</v>
      </c>
      <c r="B247">
        <f t="shared" si="66"/>
        <v>-9.8549962831789273</v>
      </c>
      <c r="C247">
        <f t="shared" si="67"/>
        <v>1.0212342082327169E-2</v>
      </c>
      <c r="D247">
        <f t="shared" si="76"/>
        <v>60119.869991390573</v>
      </c>
      <c r="E247">
        <f t="shared" si="68"/>
        <v>9.7164340848291548</v>
      </c>
      <c r="F247">
        <f t="shared" si="69"/>
        <v>0.1487745404321002</v>
      </c>
      <c r="G247">
        <v>0</v>
      </c>
      <c r="H247">
        <f t="shared" si="77"/>
        <v>8.3333333333333329E-2</v>
      </c>
      <c r="I247">
        <f t="shared" si="78"/>
        <v>100000</v>
      </c>
      <c r="J247">
        <f t="shared" si="79"/>
        <v>100000</v>
      </c>
      <c r="K247">
        <f t="shared" si="70"/>
        <v>1.4568111725277981</v>
      </c>
      <c r="L247">
        <f t="shared" si="71"/>
        <v>0.12254810498792602</v>
      </c>
      <c r="M247">
        <f t="shared" si="72"/>
        <v>19</v>
      </c>
      <c r="N247">
        <f t="shared" si="80"/>
        <v>9.7164340848291547E-5</v>
      </c>
      <c r="O247">
        <f t="shared" si="73"/>
        <v>1.071267857039778E-3</v>
      </c>
      <c r="P247">
        <f t="shared" si="81"/>
        <v>7.9286693872471226E-4</v>
      </c>
      <c r="Q247">
        <f t="shared" si="82"/>
        <v>9.4730226162608663E-3</v>
      </c>
      <c r="R247">
        <f>VLOOKUP(S247,mortality!$A$4:$G$76,prot_model!T247+2,FALSE)</f>
        <v>4.7365113081304332E-3</v>
      </c>
      <c r="S247">
        <f t="shared" si="74"/>
        <v>68</v>
      </c>
      <c r="T247">
        <f t="shared" si="75"/>
        <v>5</v>
      </c>
      <c r="V247">
        <f>discount_curve!K236</f>
        <v>0.77058275191787085</v>
      </c>
    </row>
    <row r="248" spans="1:22" x14ac:dyDescent="0.55000000000000004">
      <c r="A248">
        <f t="shared" si="65"/>
        <v>230</v>
      </c>
      <c r="B248">
        <f t="shared" si="66"/>
        <v>-9.7610340389772094</v>
      </c>
      <c r="C248">
        <f t="shared" si="67"/>
        <v>1.0114972732503162E-2</v>
      </c>
      <c r="D248">
        <f t="shared" si="76"/>
        <v>59808.871845993905</v>
      </c>
      <c r="E248">
        <f t="shared" si="68"/>
        <v>9.6237929588444651</v>
      </c>
      <c r="F248">
        <f t="shared" si="69"/>
        <v>0.14735605286524639</v>
      </c>
      <c r="G248">
        <v>0</v>
      </c>
      <c r="H248">
        <f t="shared" si="77"/>
        <v>8.3333333333333329E-2</v>
      </c>
      <c r="I248">
        <f t="shared" si="78"/>
        <v>100000</v>
      </c>
      <c r="J248">
        <f t="shared" si="79"/>
        <v>100000</v>
      </c>
      <c r="K248">
        <f t="shared" si="70"/>
        <v>1.4568111725277981</v>
      </c>
      <c r="L248">
        <f t="shared" si="71"/>
        <v>0.12137967279003796</v>
      </c>
      <c r="M248">
        <f t="shared" si="72"/>
        <v>19</v>
      </c>
      <c r="N248">
        <f t="shared" si="80"/>
        <v>9.6237929588444652E-5</v>
      </c>
      <c r="O248">
        <f t="shared" si="73"/>
        <v>1.0610538773388994E-3</v>
      </c>
      <c r="P248">
        <f t="shared" si="81"/>
        <v>7.9286693872471226E-4</v>
      </c>
      <c r="Q248">
        <f t="shared" si="82"/>
        <v>9.4730226162608663E-3</v>
      </c>
      <c r="R248">
        <f>VLOOKUP(S248,mortality!$A$4:$G$76,prot_model!T248+2,FALSE)</f>
        <v>4.7365113081304332E-3</v>
      </c>
      <c r="S248">
        <f t="shared" si="74"/>
        <v>68</v>
      </c>
      <c r="T248">
        <f t="shared" si="75"/>
        <v>5</v>
      </c>
      <c r="V248">
        <f>discount_curve!K237</f>
        <v>0.76970630658719352</v>
      </c>
    </row>
    <row r="249" spans="1:22" x14ac:dyDescent="0.55000000000000004">
      <c r="A249">
        <f t="shared" si="65"/>
        <v>231</v>
      </c>
      <c r="B249">
        <f t="shared" si="66"/>
        <v>-9.6679676757156461</v>
      </c>
      <c r="C249">
        <f t="shared" si="67"/>
        <v>1.001853174859255E-2</v>
      </c>
      <c r="D249">
        <f t="shared" si="76"/>
        <v>59496.11527186793</v>
      </c>
      <c r="E249">
        <f t="shared" si="68"/>
        <v>9.5320351176274976</v>
      </c>
      <c r="F249">
        <f t="shared" si="69"/>
        <v>0.14595108983674088</v>
      </c>
      <c r="G249">
        <v>0</v>
      </c>
      <c r="H249">
        <f t="shared" si="77"/>
        <v>8.3333333333333329E-2</v>
      </c>
      <c r="I249">
        <f t="shared" si="78"/>
        <v>100000</v>
      </c>
      <c r="J249">
        <f t="shared" si="79"/>
        <v>100000</v>
      </c>
      <c r="K249">
        <f t="shared" si="70"/>
        <v>1.4568111725277981</v>
      </c>
      <c r="L249">
        <f t="shared" si="71"/>
        <v>0.12022238098311061</v>
      </c>
      <c r="M249">
        <f t="shared" si="72"/>
        <v>19</v>
      </c>
      <c r="N249">
        <f t="shared" si="80"/>
        <v>9.5320351176274979E-5</v>
      </c>
      <c r="O249">
        <f t="shared" si="73"/>
        <v>1.0509372826016826E-3</v>
      </c>
      <c r="P249">
        <f t="shared" si="81"/>
        <v>7.9286693872471226E-4</v>
      </c>
      <c r="Q249">
        <f t="shared" si="82"/>
        <v>9.4730226162608663E-3</v>
      </c>
      <c r="R249">
        <f>VLOOKUP(S249,mortality!$A$4:$G$76,prot_model!T249+2,FALSE)</f>
        <v>4.7365113081304332E-3</v>
      </c>
      <c r="S249">
        <f t="shared" si="74"/>
        <v>68</v>
      </c>
      <c r="T249">
        <f t="shared" si="75"/>
        <v>5</v>
      </c>
      <c r="V249">
        <f>discount_curve!K238</f>
        <v>0.76883085810781537</v>
      </c>
    </row>
    <row r="250" spans="1:22" x14ac:dyDescent="0.55000000000000004">
      <c r="A250">
        <f t="shared" si="65"/>
        <v>232</v>
      </c>
      <c r="B250">
        <f t="shared" si="66"/>
        <v>-9.5757886516372199</v>
      </c>
      <c r="C250">
        <f t="shared" si="67"/>
        <v>9.9230102791110532E-3</v>
      </c>
      <c r="D250">
        <f t="shared" si="76"/>
        <v>59181.590326601006</v>
      </c>
      <c r="E250">
        <f t="shared" si="68"/>
        <v>9.4411521395191595</v>
      </c>
      <c r="F250">
        <f t="shared" si="69"/>
        <v>0.14455952239717171</v>
      </c>
      <c r="G250">
        <v>0</v>
      </c>
      <c r="H250">
        <f t="shared" si="77"/>
        <v>8.3333333333333329E-2</v>
      </c>
      <c r="I250">
        <f t="shared" si="78"/>
        <v>100000</v>
      </c>
      <c r="J250">
        <f t="shared" si="79"/>
        <v>100000</v>
      </c>
      <c r="K250">
        <f t="shared" si="70"/>
        <v>1.4568111725277981</v>
      </c>
      <c r="L250">
        <f t="shared" si="71"/>
        <v>0.11907612334933265</v>
      </c>
      <c r="M250">
        <f t="shared" si="72"/>
        <v>19</v>
      </c>
      <c r="N250">
        <f t="shared" si="80"/>
        <v>9.4411521395191603E-5</v>
      </c>
      <c r="O250">
        <f t="shared" si="73"/>
        <v>1.0409171443133444E-3</v>
      </c>
      <c r="P250">
        <f t="shared" si="81"/>
        <v>7.9286693872471226E-4</v>
      </c>
      <c r="Q250">
        <f t="shared" si="82"/>
        <v>9.4730226162608663E-3</v>
      </c>
      <c r="R250">
        <f>VLOOKUP(S250,mortality!$A$4:$G$76,prot_model!T250+2,FALSE)</f>
        <v>4.7365113081304332E-3</v>
      </c>
      <c r="S250">
        <f t="shared" si="74"/>
        <v>68</v>
      </c>
      <c r="T250">
        <f t="shared" si="75"/>
        <v>5</v>
      </c>
      <c r="V250">
        <f>discount_curve!K239</f>
        <v>0.76795640534593856</v>
      </c>
    </row>
    <row r="251" spans="1:22" x14ac:dyDescent="0.55000000000000004">
      <c r="A251">
        <f t="shared" si="65"/>
        <v>233</v>
      </c>
      <c r="B251">
        <f t="shared" si="66"/>
        <v>-9.4844885064261106</v>
      </c>
      <c r="C251">
        <f t="shared" si="67"/>
        <v>9.8283995569686759E-3</v>
      </c>
      <c r="D251">
        <f t="shared" si="76"/>
        <v>58865.287011565568</v>
      </c>
      <c r="E251">
        <f t="shared" si="68"/>
        <v>9.3511356831564871</v>
      </c>
      <c r="F251">
        <f t="shared" si="69"/>
        <v>0.14318122282659229</v>
      </c>
      <c r="G251">
        <v>0</v>
      </c>
      <c r="H251">
        <f t="shared" si="77"/>
        <v>8.3333333333333329E-2</v>
      </c>
      <c r="I251">
        <f t="shared" si="78"/>
        <v>100000</v>
      </c>
      <c r="J251">
        <f t="shared" si="79"/>
        <v>100000</v>
      </c>
      <c r="K251">
        <f t="shared" si="70"/>
        <v>1.4568111725277981</v>
      </c>
      <c r="L251">
        <f t="shared" si="71"/>
        <v>0.11794079468362412</v>
      </c>
      <c r="M251">
        <f t="shared" si="72"/>
        <v>19</v>
      </c>
      <c r="N251">
        <f t="shared" si="80"/>
        <v>9.3511356831564872E-5</v>
      </c>
      <c r="O251">
        <f t="shared" si="73"/>
        <v>1.0309925428120055E-3</v>
      </c>
      <c r="P251">
        <f t="shared" si="81"/>
        <v>7.9286693872471226E-4</v>
      </c>
      <c r="Q251">
        <f t="shared" si="82"/>
        <v>9.4730226162608663E-3</v>
      </c>
      <c r="R251">
        <f>VLOOKUP(S251,mortality!$A$4:$G$76,prot_model!T251+2,FALSE)</f>
        <v>4.7365113081304332E-3</v>
      </c>
      <c r="S251">
        <f t="shared" si="74"/>
        <v>68</v>
      </c>
      <c r="T251">
        <f t="shared" si="75"/>
        <v>5</v>
      </c>
      <c r="V251">
        <f>discount_curve!K240</f>
        <v>0.76708294716905367</v>
      </c>
    </row>
    <row r="252" spans="1:22" x14ac:dyDescent="0.55000000000000004">
      <c r="A252">
        <f t="shared" si="65"/>
        <v>234</v>
      </c>
      <c r="B252">
        <f t="shared" si="66"/>
        <v>-9.3940588604311817</v>
      </c>
      <c r="C252">
        <f t="shared" si="67"/>
        <v>9.7346908986650441E-3</v>
      </c>
      <c r="D252">
        <f t="shared" si="76"/>
        <v>58547.195271600387</v>
      </c>
      <c r="E252">
        <f t="shared" si="68"/>
        <v>9.2619774867070461</v>
      </c>
      <c r="F252">
        <f t="shared" si="69"/>
        <v>0.14181606462279908</v>
      </c>
      <c r="G252">
        <v>0</v>
      </c>
      <c r="H252">
        <f t="shared" si="77"/>
        <v>8.3333333333333329E-2</v>
      </c>
      <c r="I252">
        <f t="shared" si="78"/>
        <v>100000</v>
      </c>
      <c r="J252">
        <f t="shared" si="79"/>
        <v>100000</v>
      </c>
      <c r="K252">
        <f t="shared" si="70"/>
        <v>1.4568111725277981</v>
      </c>
      <c r="L252">
        <f t="shared" si="71"/>
        <v>0.11681629078398054</v>
      </c>
      <c r="M252">
        <f t="shared" si="72"/>
        <v>19</v>
      </c>
      <c r="N252">
        <f t="shared" si="80"/>
        <v>9.2619774867070466E-5</v>
      </c>
      <c r="O252">
        <f t="shared" si="73"/>
        <v>1.021162567204282E-3</v>
      </c>
      <c r="P252">
        <f t="shared" si="81"/>
        <v>7.9286693872471226E-4</v>
      </c>
      <c r="Q252">
        <f t="shared" si="82"/>
        <v>9.4730226162608663E-3</v>
      </c>
      <c r="R252">
        <f>VLOOKUP(S252,mortality!$A$4:$G$76,prot_model!T252+2,FALSE)</f>
        <v>4.7365113081304332E-3</v>
      </c>
      <c r="S252">
        <f t="shared" si="74"/>
        <v>68</v>
      </c>
      <c r="T252">
        <f t="shared" si="75"/>
        <v>5</v>
      </c>
      <c r="V252">
        <f>discount_curve!K241</f>
        <v>0.76621048244593937</v>
      </c>
    </row>
    <row r="253" spans="1:22" x14ac:dyDescent="0.55000000000000004">
      <c r="A253">
        <f t="shared" si="65"/>
        <v>235</v>
      </c>
      <c r="B253">
        <f t="shared" si="66"/>
        <v>-9.3044914138968995</v>
      </c>
      <c r="C253">
        <f t="shared" si="67"/>
        <v>9.6418757034924321E-3</v>
      </c>
      <c r="D253">
        <f t="shared" si="76"/>
        <v>58227.304994690923</v>
      </c>
      <c r="E253">
        <f t="shared" si="68"/>
        <v>9.173669367110671</v>
      </c>
      <c r="F253">
        <f t="shared" si="69"/>
        <v>0.14046392248972098</v>
      </c>
      <c r="G253">
        <v>0</v>
      </c>
      <c r="H253">
        <f t="shared" si="77"/>
        <v>8.3333333333333329E-2</v>
      </c>
      <c r="I253">
        <f t="shared" si="78"/>
        <v>100000</v>
      </c>
      <c r="J253">
        <f t="shared" si="79"/>
        <v>100000</v>
      </c>
      <c r="K253">
        <f t="shared" si="70"/>
        <v>1.4568111725277981</v>
      </c>
      <c r="L253">
        <f t="shared" si="71"/>
        <v>0.11570250844190919</v>
      </c>
      <c r="M253">
        <f t="shared" si="72"/>
        <v>19</v>
      </c>
      <c r="N253">
        <f t="shared" si="80"/>
        <v>9.1736693671106711E-5</v>
      </c>
      <c r="O253">
        <f t="shared" si="73"/>
        <v>1.0114263152816833E-3</v>
      </c>
      <c r="P253">
        <f t="shared" si="81"/>
        <v>7.9286693872471226E-4</v>
      </c>
      <c r="Q253">
        <f t="shared" si="82"/>
        <v>9.4730226162608663E-3</v>
      </c>
      <c r="R253">
        <f>VLOOKUP(S253,mortality!$A$4:$G$76,prot_model!T253+2,FALSE)</f>
        <v>4.7365113081304332E-3</v>
      </c>
      <c r="S253">
        <f t="shared" si="74"/>
        <v>68</v>
      </c>
      <c r="T253">
        <f t="shared" si="75"/>
        <v>5</v>
      </c>
      <c r="V253">
        <f>discount_curve!K242</f>
        <v>0.76533901004666161</v>
      </c>
    </row>
    <row r="254" spans="1:22" x14ac:dyDescent="0.55000000000000004">
      <c r="A254">
        <f t="shared" si="65"/>
        <v>236</v>
      </c>
      <c r="B254">
        <f t="shared" si="66"/>
        <v>-9.2157779462015714</v>
      </c>
      <c r="C254">
        <f t="shared" si="67"/>
        <v>9.5499454527463654E-3</v>
      </c>
      <c r="D254">
        <f t="shared" si="76"/>
        <v>57905.606011647804</v>
      </c>
      <c r="E254">
        <f t="shared" si="68"/>
        <v>9.0862032193283984</v>
      </c>
      <c r="F254">
        <f t="shared" si="69"/>
        <v>0.13912467232591949</v>
      </c>
      <c r="G254">
        <v>0</v>
      </c>
      <c r="H254">
        <f t="shared" si="77"/>
        <v>8.3333333333333329E-2</v>
      </c>
      <c r="I254">
        <f t="shared" si="78"/>
        <v>100000</v>
      </c>
      <c r="J254">
        <f t="shared" si="79"/>
        <v>100000</v>
      </c>
      <c r="K254">
        <f t="shared" si="70"/>
        <v>1.4568111725277981</v>
      </c>
      <c r="L254">
        <f t="shared" si="71"/>
        <v>0.1145993454329564</v>
      </c>
      <c r="M254">
        <f t="shared" si="72"/>
        <v>19</v>
      </c>
      <c r="N254">
        <f t="shared" si="80"/>
        <v>9.086203219328398E-5</v>
      </c>
      <c r="O254">
        <f t="shared" si="73"/>
        <v>1.0017828934378054E-3</v>
      </c>
      <c r="P254">
        <f t="shared" si="81"/>
        <v>7.9286693872471226E-4</v>
      </c>
      <c r="Q254">
        <f t="shared" si="82"/>
        <v>9.4730226162608663E-3</v>
      </c>
      <c r="R254">
        <f>VLOOKUP(S254,mortality!$A$4:$G$76,prot_model!T254+2,FALSE)</f>
        <v>4.7365113081304332E-3</v>
      </c>
      <c r="S254">
        <f t="shared" si="74"/>
        <v>68</v>
      </c>
      <c r="T254">
        <f t="shared" si="75"/>
        <v>5</v>
      </c>
      <c r="V254">
        <f>discount_curve!K243</f>
        <v>0.76446852884257155</v>
      </c>
    </row>
    <row r="255" spans="1:22" x14ac:dyDescent="0.55000000000000004">
      <c r="A255">
        <f t="shared" si="65"/>
        <v>237</v>
      </c>
      <c r="B255">
        <f t="shared" si="66"/>
        <v>-9.1279103151028309</v>
      </c>
      <c r="C255">
        <f t="shared" si="67"/>
        <v>9.4588917089437757E-3</v>
      </c>
      <c r="D255">
        <f t="shared" si="76"/>
        <v>57582.088095783576</v>
      </c>
      <c r="E255">
        <f t="shared" si="68"/>
        <v>8.9995710155985762</v>
      </c>
      <c r="F255">
        <f t="shared" si="69"/>
        <v>0.13779819121319853</v>
      </c>
      <c r="G255">
        <v>0</v>
      </c>
      <c r="H255">
        <f t="shared" si="77"/>
        <v>8.3333333333333329E-2</v>
      </c>
      <c r="I255">
        <f t="shared" si="78"/>
        <v>100000</v>
      </c>
      <c r="J255">
        <f t="shared" si="79"/>
        <v>100000</v>
      </c>
      <c r="K255">
        <f t="shared" si="70"/>
        <v>1.4568111725277981</v>
      </c>
      <c r="L255">
        <f t="shared" si="71"/>
        <v>0.11350670050732531</v>
      </c>
      <c r="M255">
        <f t="shared" si="72"/>
        <v>19</v>
      </c>
      <c r="N255">
        <f t="shared" si="80"/>
        <v>8.9995710155985756E-5</v>
      </c>
      <c r="O255">
        <f t="shared" si="73"/>
        <v>9.9223141658631481E-4</v>
      </c>
      <c r="P255">
        <f t="shared" si="81"/>
        <v>7.9286693872471226E-4</v>
      </c>
      <c r="Q255">
        <f t="shared" si="82"/>
        <v>9.4730226162608663E-3</v>
      </c>
      <c r="R255">
        <f>VLOOKUP(S255,mortality!$A$4:$G$76,prot_model!T255+2,FALSE)</f>
        <v>4.7365113081304332E-3</v>
      </c>
      <c r="S255">
        <f t="shared" si="74"/>
        <v>68</v>
      </c>
      <c r="T255">
        <f t="shared" si="75"/>
        <v>5</v>
      </c>
      <c r="V255">
        <f>discount_curve!K244</f>
        <v>0.76359903770630289</v>
      </c>
    </row>
    <row r="256" spans="1:22" x14ac:dyDescent="0.55000000000000004">
      <c r="A256">
        <f t="shared" si="65"/>
        <v>238</v>
      </c>
      <c r="B256">
        <f t="shared" si="66"/>
        <v>-9.0408804559903491</v>
      </c>
      <c r="C256">
        <f t="shared" si="67"/>
        <v>9.3687061150485827E-3</v>
      </c>
      <c r="D256">
        <f t="shared" si="76"/>
        <v>57256.740962587603</v>
      </c>
      <c r="E256">
        <f t="shared" si="68"/>
        <v>8.9137648047000759</v>
      </c>
      <c r="F256">
        <f t="shared" si="69"/>
        <v>0.1364843574053228</v>
      </c>
      <c r="G256">
        <v>0</v>
      </c>
      <c r="H256">
        <f t="shared" si="77"/>
        <v>8.3333333333333329E-2</v>
      </c>
      <c r="I256">
        <f t="shared" si="78"/>
        <v>100000</v>
      </c>
      <c r="J256">
        <f t="shared" si="79"/>
        <v>100000</v>
      </c>
      <c r="K256">
        <f t="shared" si="70"/>
        <v>1.4568111725277981</v>
      </c>
      <c r="L256">
        <f t="shared" si="71"/>
        <v>0.11242447338058301</v>
      </c>
      <c r="M256">
        <f t="shared" si="72"/>
        <v>19</v>
      </c>
      <c r="N256">
        <f t="shared" si="80"/>
        <v>8.9137648047000757E-5</v>
      </c>
      <c r="O256">
        <f t="shared" si="73"/>
        <v>9.8277100807971432E-4</v>
      </c>
      <c r="P256">
        <f t="shared" si="81"/>
        <v>7.9286693872471226E-4</v>
      </c>
      <c r="Q256">
        <f t="shared" si="82"/>
        <v>9.4730226162608663E-3</v>
      </c>
      <c r="R256">
        <f>VLOOKUP(S256,mortality!$A$4:$G$76,prot_model!T256+2,FALSE)</f>
        <v>4.7365113081304332E-3</v>
      </c>
      <c r="S256">
        <f t="shared" si="74"/>
        <v>68</v>
      </c>
      <c r="T256">
        <f t="shared" si="75"/>
        <v>5</v>
      </c>
      <c r="V256">
        <f>discount_curve!K245</f>
        <v>0.76273053551177328</v>
      </c>
    </row>
    <row r="257" spans="1:22" x14ac:dyDescent="0.55000000000000004">
      <c r="A257">
        <f t="shared" si="65"/>
        <v>239</v>
      </c>
      <c r="B257">
        <f t="shared" si="66"/>
        <v>-8.9546803811456428</v>
      </c>
      <c r="C257">
        <f t="shared" si="67"/>
        <v>9.2793803937046906E-3</v>
      </c>
      <c r="D257">
        <f t="shared" si="76"/>
        <v>56929.554269399188</v>
      </c>
      <c r="E257">
        <f t="shared" si="68"/>
        <v>8.8287767112225044</v>
      </c>
      <c r="F257">
        <f t="shared" si="69"/>
        <v>0.13518305031684391</v>
      </c>
      <c r="G257">
        <v>0</v>
      </c>
      <c r="H257">
        <f t="shared" si="77"/>
        <v>8.3333333333333329E-2</v>
      </c>
      <c r="I257">
        <f t="shared" si="78"/>
        <v>100000</v>
      </c>
      <c r="J257">
        <f t="shared" si="79"/>
        <v>100000</v>
      </c>
      <c r="K257">
        <f t="shared" si="70"/>
        <v>1.4568111725277981</v>
      </c>
      <c r="L257">
        <f t="shared" si="71"/>
        <v>0.1113525647244563</v>
      </c>
      <c r="M257">
        <f t="shared" si="72"/>
        <v>19</v>
      </c>
      <c r="N257">
        <f t="shared" si="80"/>
        <v>8.828776711222505E-5</v>
      </c>
      <c r="O257">
        <f t="shared" si="73"/>
        <v>9.7340079962888288E-4</v>
      </c>
      <c r="P257">
        <f t="shared" si="81"/>
        <v>7.9286693872471226E-4</v>
      </c>
      <c r="Q257">
        <f t="shared" si="82"/>
        <v>9.4730226162608663E-3</v>
      </c>
      <c r="R257">
        <f>VLOOKUP(S257,mortality!$A$4:$G$76,prot_model!T257+2,FALSE)</f>
        <v>4.7365113081304332E-3</v>
      </c>
      <c r="S257">
        <f t="shared" si="74"/>
        <v>68</v>
      </c>
      <c r="T257">
        <f t="shared" si="75"/>
        <v>5</v>
      </c>
      <c r="V257">
        <f>discount_curve!K246</f>
        <v>0.76186302113417959</v>
      </c>
    </row>
    <row r="258" spans="1:22" x14ac:dyDescent="0.55000000000000004">
      <c r="A258">
        <f t="shared" si="65"/>
        <v>240</v>
      </c>
      <c r="B258">
        <f t="shared" si="66"/>
        <v>-9.6777195072613438</v>
      </c>
      <c r="C258">
        <f t="shared" si="67"/>
        <v>9.1909063464762665E-3</v>
      </c>
      <c r="D258">
        <f t="shared" si="76"/>
        <v>56600.51761507865</v>
      </c>
      <c r="E258">
        <f t="shared" si="68"/>
        <v>9.5503383800855453</v>
      </c>
      <c r="F258">
        <f t="shared" si="69"/>
        <v>0.1365720335222734</v>
      </c>
      <c r="G258">
        <v>0</v>
      </c>
      <c r="H258">
        <f t="shared" si="77"/>
        <v>8.3333333333333329E-2</v>
      </c>
      <c r="I258">
        <f t="shared" si="78"/>
        <v>100000</v>
      </c>
      <c r="J258">
        <f t="shared" si="79"/>
        <v>100000</v>
      </c>
      <c r="K258">
        <f t="shared" si="70"/>
        <v>1.4859473959783542</v>
      </c>
      <c r="L258">
        <f t="shared" si="71"/>
        <v>0.1102908761577152</v>
      </c>
      <c r="M258">
        <f t="shared" si="72"/>
        <v>20</v>
      </c>
      <c r="N258">
        <f t="shared" si="80"/>
        <v>9.5503383800855446E-5</v>
      </c>
      <c r="O258">
        <f t="shared" si="73"/>
        <v>9.6411993122338263E-4</v>
      </c>
      <c r="P258">
        <f t="shared" si="81"/>
        <v>8.6592279550201656E-4</v>
      </c>
      <c r="Q258">
        <f t="shared" si="82"/>
        <v>1.034172784051691E-2</v>
      </c>
      <c r="R258">
        <f>VLOOKUP(S258,mortality!$A$4:$G$76,prot_model!T258+2,FALSE)</f>
        <v>5.1708639202584549E-3</v>
      </c>
      <c r="S258">
        <f t="shared" si="74"/>
        <v>69</v>
      </c>
      <c r="T258">
        <f t="shared" si="75"/>
        <v>5</v>
      </c>
      <c r="V258">
        <f>discount_curve!K247</f>
        <v>0.76054622854312348</v>
      </c>
    </row>
    <row r="259" spans="1:22" x14ac:dyDescent="0.55000000000000004">
      <c r="A259">
        <f t="shared" ref="A259:A322" si="83">A258+1</f>
        <v>241</v>
      </c>
      <c r="B259">
        <f t="shared" ref="B259:B322" si="84">C259-E259-F259</f>
        <v>-9.5847404904703719</v>
      </c>
      <c r="C259">
        <f t="shared" ref="C259:C322" si="85">H259*L259</f>
        <v>9.10260440355758E-3</v>
      </c>
      <c r="D259">
        <f t="shared" si="76"/>
        <v>56269.620539676798</v>
      </c>
      <c r="E259">
        <f t="shared" ref="E259:E322" si="86">J259*N259</f>
        <v>9.4585831817730543</v>
      </c>
      <c r="F259">
        <f t="shared" ref="F259:F322" si="87">L259*$F$6/12*K259</f>
        <v>0.13525991310087485</v>
      </c>
      <c r="G259">
        <v>0</v>
      </c>
      <c r="H259">
        <f t="shared" si="77"/>
        <v>8.3333333333333329E-2</v>
      </c>
      <c r="I259">
        <f t="shared" si="78"/>
        <v>100000</v>
      </c>
      <c r="J259">
        <f t="shared" si="79"/>
        <v>100000</v>
      </c>
      <c r="K259">
        <f t="shared" ref="K259:K322" si="88">(1+$F$5)^FLOOR(A259/12,1)</f>
        <v>1.4859473959783542</v>
      </c>
      <c r="L259">
        <f t="shared" ref="L259:L322" si="89">IF(A259=0,$C$11,IF(A259=$C$9*12+1,0,L258-N258-O258))</f>
        <v>0.10923125284269096</v>
      </c>
      <c r="M259">
        <f t="shared" ref="M259:M322" si="90">FLOOR(A259/12,1)</f>
        <v>20</v>
      </c>
      <c r="N259">
        <f t="shared" si="80"/>
        <v>9.4585831817730544E-5</v>
      </c>
      <c r="O259">
        <f t="shared" ref="O259:O322" si="91">L259*(1-(1-$F$7)^(1/12))</f>
        <v>9.5485711644491473E-4</v>
      </c>
      <c r="P259">
        <f t="shared" si="81"/>
        <v>8.6592279550201656E-4</v>
      </c>
      <c r="Q259">
        <f t="shared" si="82"/>
        <v>1.034172784051691E-2</v>
      </c>
      <c r="R259">
        <f>VLOOKUP(S259,mortality!$A$4:$G$76,prot_model!T259+2,FALSE)</f>
        <v>5.1708639202584549E-3</v>
      </c>
      <c r="S259">
        <f t="shared" ref="S259:S322" si="92">$C$8+M259</f>
        <v>69</v>
      </c>
      <c r="T259">
        <f t="shared" ref="T259:T322" si="93">MIN(M259,5)</f>
        <v>5</v>
      </c>
      <c r="V259">
        <f>discount_curve!K248</f>
        <v>0.75967932513924086</v>
      </c>
    </row>
    <row r="260" spans="1:22" x14ac:dyDescent="0.55000000000000004">
      <c r="A260">
        <f t="shared" si="83"/>
        <v>242</v>
      </c>
      <c r="B260">
        <f t="shared" si="84"/>
        <v>-9.4926547727212824</v>
      </c>
      <c r="C260">
        <f t="shared" si="85"/>
        <v>9.0151508245356927E-3</v>
      </c>
      <c r="D260">
        <f t="shared" si="76"/>
        <v>55936.852524102353</v>
      </c>
      <c r="E260">
        <f t="shared" si="86"/>
        <v>9.3677095246251074</v>
      </c>
      <c r="F260">
        <f t="shared" si="87"/>
        <v>0.13396039892070927</v>
      </c>
      <c r="G260">
        <v>0</v>
      </c>
      <c r="H260">
        <f t="shared" si="77"/>
        <v>8.3333333333333329E-2</v>
      </c>
      <c r="I260">
        <f t="shared" si="78"/>
        <v>100000</v>
      </c>
      <c r="J260">
        <f t="shared" si="79"/>
        <v>100000</v>
      </c>
      <c r="K260">
        <f t="shared" si="88"/>
        <v>1.4859473959783542</v>
      </c>
      <c r="L260">
        <f t="shared" si="89"/>
        <v>0.10818180989442831</v>
      </c>
      <c r="M260">
        <f t="shared" si="90"/>
        <v>20</v>
      </c>
      <c r="N260">
        <f t="shared" si="80"/>
        <v>9.3677095246251076E-5</v>
      </c>
      <c r="O260">
        <f t="shared" si="91"/>
        <v>9.4568329447205265E-4</v>
      </c>
      <c r="P260">
        <f t="shared" si="81"/>
        <v>8.6592279550201656E-4</v>
      </c>
      <c r="Q260">
        <f t="shared" si="82"/>
        <v>1.034172784051691E-2</v>
      </c>
      <c r="R260">
        <f>VLOOKUP(S260,mortality!$A$4:$G$76,prot_model!T260+2,FALSE)</f>
        <v>5.1708639202584549E-3</v>
      </c>
      <c r="S260">
        <f t="shared" si="92"/>
        <v>69</v>
      </c>
      <c r="T260">
        <f t="shared" si="93"/>
        <v>5</v>
      </c>
      <c r="V260">
        <f>discount_curve!K249</f>
        <v>0.75881340986925916</v>
      </c>
    </row>
    <row r="261" spans="1:22" x14ac:dyDescent="0.55000000000000004">
      <c r="A261">
        <f t="shared" si="83"/>
        <v>243</v>
      </c>
      <c r="B261">
        <f t="shared" si="84"/>
        <v>-9.4014537716133777</v>
      </c>
      <c r="C261">
        <f t="shared" si="85"/>
        <v>8.9285374587258336E-3</v>
      </c>
      <c r="D261">
        <f t="shared" si="76"/>
        <v>55602.202989787584</v>
      </c>
      <c r="E261">
        <f t="shared" si="86"/>
        <v>9.2777089392052154</v>
      </c>
      <c r="F261">
        <f t="shared" si="87"/>
        <v>0.13267336986688846</v>
      </c>
      <c r="G261">
        <v>0</v>
      </c>
      <c r="H261">
        <f t="shared" si="77"/>
        <v>8.3333333333333329E-2</v>
      </c>
      <c r="I261">
        <f t="shared" si="78"/>
        <v>100000</v>
      </c>
      <c r="J261">
        <f t="shared" si="79"/>
        <v>100000</v>
      </c>
      <c r="K261">
        <f t="shared" si="88"/>
        <v>1.4859473959783542</v>
      </c>
      <c r="L261">
        <f t="shared" si="89"/>
        <v>0.10714244950471001</v>
      </c>
      <c r="M261">
        <f t="shared" si="90"/>
        <v>20</v>
      </c>
      <c r="N261">
        <f t="shared" si="80"/>
        <v>9.2777089392052147E-5</v>
      </c>
      <c r="O261">
        <f t="shared" si="91"/>
        <v>9.3659761030341333E-4</v>
      </c>
      <c r="P261">
        <f t="shared" si="81"/>
        <v>8.6592279550201656E-4</v>
      </c>
      <c r="Q261">
        <f t="shared" si="82"/>
        <v>1.034172784051691E-2</v>
      </c>
      <c r="R261">
        <f>VLOOKUP(S261,mortality!$A$4:$G$76,prot_model!T261+2,FALSE)</f>
        <v>5.1708639202584549E-3</v>
      </c>
      <c r="S261">
        <f t="shared" si="92"/>
        <v>69</v>
      </c>
      <c r="T261">
        <f t="shared" si="93"/>
        <v>5</v>
      </c>
      <c r="V261">
        <f>discount_curve!K250</f>
        <v>0.7579484816068609</v>
      </c>
    </row>
    <row r="262" spans="1:22" x14ac:dyDescent="0.55000000000000004">
      <c r="A262">
        <f t="shared" si="83"/>
        <v>244</v>
      </c>
      <c r="B262">
        <f t="shared" si="84"/>
        <v>-9.311128987201668</v>
      </c>
      <c r="C262">
        <f t="shared" si="85"/>
        <v>8.8427562337512113E-3</v>
      </c>
      <c r="D262">
        <f t="shared" si="76"/>
        <v>55265.661298351966</v>
      </c>
      <c r="E262">
        <f t="shared" si="86"/>
        <v>9.1885730374472789</v>
      </c>
      <c r="F262">
        <f t="shared" si="87"/>
        <v>0.13139870598813974</v>
      </c>
      <c r="G262">
        <v>0</v>
      </c>
      <c r="H262">
        <f t="shared" si="77"/>
        <v>8.3333333333333329E-2</v>
      </c>
      <c r="I262">
        <f t="shared" si="78"/>
        <v>100000</v>
      </c>
      <c r="J262">
        <f t="shared" si="79"/>
        <v>100000</v>
      </c>
      <c r="K262">
        <f t="shared" si="88"/>
        <v>1.4859473959783542</v>
      </c>
      <c r="L262">
        <f t="shared" si="89"/>
        <v>0.10611307480501454</v>
      </c>
      <c r="M262">
        <f t="shared" si="90"/>
        <v>20</v>
      </c>
      <c r="N262">
        <f t="shared" si="80"/>
        <v>9.1885730374472794E-5</v>
      </c>
      <c r="O262">
        <f t="shared" si="91"/>
        <v>9.2759921715206779E-4</v>
      </c>
      <c r="P262">
        <f t="shared" si="81"/>
        <v>8.6592279550201656E-4</v>
      </c>
      <c r="Q262">
        <f t="shared" si="82"/>
        <v>1.034172784051691E-2</v>
      </c>
      <c r="R262">
        <f>VLOOKUP(S262,mortality!$A$4:$G$76,prot_model!T262+2,FALSE)</f>
        <v>5.1708639202584549E-3</v>
      </c>
      <c r="S262">
        <f t="shared" si="92"/>
        <v>69</v>
      </c>
      <c r="T262">
        <f t="shared" si="93"/>
        <v>5</v>
      </c>
      <c r="V262">
        <f>discount_curve!K251</f>
        <v>0.75708453922701202</v>
      </c>
    </row>
    <row r="263" spans="1:22" x14ac:dyDescent="0.55000000000000004">
      <c r="A263">
        <f t="shared" si="83"/>
        <v>245</v>
      </c>
      <c r="B263">
        <f t="shared" si="84"/>
        <v>-9.2216720012046753</v>
      </c>
      <c r="C263">
        <f t="shared" si="85"/>
        <v>8.7577991547906665E-3</v>
      </c>
      <c r="D263">
        <f t="shared" si="76"/>
        <v>54927.216751264044</v>
      </c>
      <c r="E263">
        <f t="shared" si="86"/>
        <v>9.1002935118738399</v>
      </c>
      <c r="F263">
        <f t="shared" si="87"/>
        <v>0.13013628848562625</v>
      </c>
      <c r="G263">
        <v>0</v>
      </c>
      <c r="H263">
        <f t="shared" si="77"/>
        <v>8.3333333333333329E-2</v>
      </c>
      <c r="I263">
        <f t="shared" si="78"/>
        <v>100000</v>
      </c>
      <c r="J263">
        <f t="shared" si="79"/>
        <v>100000</v>
      </c>
      <c r="K263">
        <f t="shared" si="88"/>
        <v>1.4859473959783542</v>
      </c>
      <c r="L263">
        <f t="shared" si="89"/>
        <v>0.10509358985748801</v>
      </c>
      <c r="M263">
        <f t="shared" si="90"/>
        <v>20</v>
      </c>
      <c r="N263">
        <f t="shared" si="80"/>
        <v>9.1002935118738391E-5</v>
      </c>
      <c r="O263">
        <f t="shared" si="91"/>
        <v>9.1868727636662149E-4</v>
      </c>
      <c r="P263">
        <f t="shared" si="81"/>
        <v>8.6592279550201656E-4</v>
      </c>
      <c r="Q263">
        <f t="shared" si="82"/>
        <v>1.034172784051691E-2</v>
      </c>
      <c r="R263">
        <f>VLOOKUP(S263,mortality!$A$4:$G$76,prot_model!T263+2,FALSE)</f>
        <v>5.1708639202584549E-3</v>
      </c>
      <c r="S263">
        <f t="shared" si="92"/>
        <v>69</v>
      </c>
      <c r="T263">
        <f t="shared" si="93"/>
        <v>5</v>
      </c>
      <c r="V263">
        <f>discount_curve!K252</f>
        <v>0.75622158160596109</v>
      </c>
    </row>
    <row r="264" spans="1:22" x14ac:dyDescent="0.55000000000000004">
      <c r="A264">
        <f t="shared" si="83"/>
        <v>246</v>
      </c>
      <c r="B264">
        <f t="shared" si="84"/>
        <v>-9.1330744762198393</v>
      </c>
      <c r="C264">
        <f t="shared" si="85"/>
        <v>8.6736583038335528E-3</v>
      </c>
      <c r="D264">
        <f t="shared" si="76"/>
        <v>54586.858589501309</v>
      </c>
      <c r="E264">
        <f t="shared" si="86"/>
        <v>9.0128621348217965</v>
      </c>
      <c r="F264">
        <f t="shared" si="87"/>
        <v>0.12888599970187498</v>
      </c>
      <c r="G264">
        <v>0</v>
      </c>
      <c r="H264">
        <f t="shared" si="77"/>
        <v>8.3333333333333329E-2</v>
      </c>
      <c r="I264">
        <f t="shared" si="78"/>
        <v>100000</v>
      </c>
      <c r="J264">
        <f t="shared" si="79"/>
        <v>100000</v>
      </c>
      <c r="K264">
        <f t="shared" si="88"/>
        <v>1.4859473959783542</v>
      </c>
      <c r="L264">
        <f t="shared" si="89"/>
        <v>0.10408389964600265</v>
      </c>
      <c r="M264">
        <f t="shared" si="90"/>
        <v>20</v>
      </c>
      <c r="N264">
        <f t="shared" si="80"/>
        <v>9.0128621348217969E-5</v>
      </c>
      <c r="O264">
        <f t="shared" si="91"/>
        <v>9.0986095735305097E-4</v>
      </c>
      <c r="P264">
        <f t="shared" si="81"/>
        <v>8.6592279550201656E-4</v>
      </c>
      <c r="Q264">
        <f t="shared" si="82"/>
        <v>1.034172784051691E-2</v>
      </c>
      <c r="R264">
        <f>VLOOKUP(S264,mortality!$A$4:$G$76,prot_model!T264+2,FALSE)</f>
        <v>5.1708639202584549E-3</v>
      </c>
      <c r="S264">
        <f t="shared" si="92"/>
        <v>69</v>
      </c>
      <c r="T264">
        <f t="shared" si="93"/>
        <v>5</v>
      </c>
      <c r="V264">
        <f>discount_curve!K253</f>
        <v>0.75535960762123766</v>
      </c>
    </row>
    <row r="265" spans="1:22" x14ac:dyDescent="0.55000000000000004">
      <c r="A265">
        <f t="shared" si="83"/>
        <v>247</v>
      </c>
      <c r="B265">
        <f t="shared" si="84"/>
        <v>-9.0453281549464766</v>
      </c>
      <c r="C265">
        <f t="shared" si="85"/>
        <v>8.59032583894178E-3</v>
      </c>
      <c r="D265">
        <f t="shared" si="76"/>
        <v>54244.575993208186</v>
      </c>
      <c r="E265">
        <f t="shared" si="86"/>
        <v>8.9262707576756064</v>
      </c>
      <c r="F265">
        <f t="shared" si="87"/>
        <v>0.12764772310981112</v>
      </c>
      <c r="G265">
        <v>0</v>
      </c>
      <c r="H265">
        <f t="shared" si="77"/>
        <v>8.3333333333333329E-2</v>
      </c>
      <c r="I265">
        <f t="shared" si="78"/>
        <v>100000</v>
      </c>
      <c r="J265">
        <f t="shared" si="79"/>
        <v>100000</v>
      </c>
      <c r="K265">
        <f t="shared" si="88"/>
        <v>1.4859473959783542</v>
      </c>
      <c r="L265">
        <f t="shared" si="89"/>
        <v>0.10308391006730137</v>
      </c>
      <c r="M265">
        <f t="shared" si="90"/>
        <v>20</v>
      </c>
      <c r="N265">
        <f t="shared" si="80"/>
        <v>8.9262707576756071E-5</v>
      </c>
      <c r="O265">
        <f t="shared" si="91"/>
        <v>9.0111943749729331E-4</v>
      </c>
      <c r="P265">
        <f t="shared" si="81"/>
        <v>8.6592279550201656E-4</v>
      </c>
      <c r="Q265">
        <f t="shared" si="82"/>
        <v>1.034172784051691E-2</v>
      </c>
      <c r="R265">
        <f>VLOOKUP(S265,mortality!$A$4:$G$76,prot_model!T265+2,FALSE)</f>
        <v>5.1708639202584549E-3</v>
      </c>
      <c r="S265">
        <f t="shared" si="92"/>
        <v>69</v>
      </c>
      <c r="T265">
        <f t="shared" si="93"/>
        <v>5</v>
      </c>
      <c r="V265">
        <f>discount_curve!K254</f>
        <v>0.75449861615165048</v>
      </c>
    </row>
    <row r="266" spans="1:22" x14ac:dyDescent="0.55000000000000004">
      <c r="A266">
        <f t="shared" si="83"/>
        <v>248</v>
      </c>
      <c r="B266">
        <f t="shared" si="84"/>
        <v>-8.9584248594162048</v>
      </c>
      <c r="C266">
        <f t="shared" si="85"/>
        <v>8.5077939935189438E-3</v>
      </c>
      <c r="D266">
        <f t="shared" si="76"/>
        <v>53900.358081352053</v>
      </c>
      <c r="E266">
        <f t="shared" si="86"/>
        <v>8.8405113101078268</v>
      </c>
      <c r="F266">
        <f t="shared" si="87"/>
        <v>0.12642134330189755</v>
      </c>
      <c r="G266">
        <v>0</v>
      </c>
      <c r="H266">
        <f t="shared" si="77"/>
        <v>8.3333333333333329E-2</v>
      </c>
      <c r="I266">
        <f t="shared" si="78"/>
        <v>100000</v>
      </c>
      <c r="J266">
        <f t="shared" si="79"/>
        <v>100000</v>
      </c>
      <c r="K266">
        <f t="shared" si="88"/>
        <v>1.4859473959783542</v>
      </c>
      <c r="L266">
        <f t="shared" si="89"/>
        <v>0.10209352792222733</v>
      </c>
      <c r="M266">
        <f t="shared" si="90"/>
        <v>20</v>
      </c>
      <c r="N266">
        <f t="shared" si="80"/>
        <v>8.8405113101078272E-5</v>
      </c>
      <c r="O266">
        <f t="shared" si="91"/>
        <v>8.9246190208857798E-4</v>
      </c>
      <c r="P266">
        <f t="shared" si="81"/>
        <v>8.6592279550201656E-4</v>
      </c>
      <c r="Q266">
        <f t="shared" si="82"/>
        <v>1.034172784051691E-2</v>
      </c>
      <c r="R266">
        <f>VLOOKUP(S266,mortality!$A$4:$G$76,prot_model!T266+2,FALSE)</f>
        <v>5.1708639202584549E-3</v>
      </c>
      <c r="S266">
        <f t="shared" si="92"/>
        <v>69</v>
      </c>
      <c r="T266">
        <f t="shared" si="93"/>
        <v>5</v>
      </c>
      <c r="V266">
        <f>discount_curve!K255</f>
        <v>0.75363860607728628</v>
      </c>
    </row>
    <row r="267" spans="1:22" x14ac:dyDescent="0.55000000000000004">
      <c r="A267">
        <f t="shared" si="83"/>
        <v>249</v>
      </c>
      <c r="B267">
        <f t="shared" si="84"/>
        <v>-8.8723564902307448</v>
      </c>
      <c r="C267">
        <f t="shared" si="85"/>
        <v>8.4260550755864711E-3</v>
      </c>
      <c r="D267">
        <f t="shared" si="76"/>
        <v>53554.193911377319</v>
      </c>
      <c r="E267">
        <f t="shared" si="86"/>
        <v>8.7555757993269516</v>
      </c>
      <c r="F267">
        <f t="shared" si="87"/>
        <v>0.12520674597937911</v>
      </c>
      <c r="G267">
        <v>0</v>
      </c>
      <c r="H267">
        <f t="shared" si="77"/>
        <v>8.3333333333333329E-2</v>
      </c>
      <c r="I267">
        <f t="shared" si="78"/>
        <v>100000</v>
      </c>
      <c r="J267">
        <f t="shared" si="79"/>
        <v>100000</v>
      </c>
      <c r="K267">
        <f t="shared" si="88"/>
        <v>1.4859473959783542</v>
      </c>
      <c r="L267">
        <f t="shared" si="89"/>
        <v>0.10111266090703766</v>
      </c>
      <c r="M267">
        <f t="shared" si="90"/>
        <v>20</v>
      </c>
      <c r="N267">
        <f t="shared" si="80"/>
        <v>8.7555757993269522E-5</v>
      </c>
      <c r="O267">
        <f t="shared" si="91"/>
        <v>8.838875442434953E-4</v>
      </c>
      <c r="P267">
        <f t="shared" si="81"/>
        <v>8.6592279550201656E-4</v>
      </c>
      <c r="Q267">
        <f t="shared" si="82"/>
        <v>1.034172784051691E-2</v>
      </c>
      <c r="R267">
        <f>VLOOKUP(S267,mortality!$A$4:$G$76,prot_model!T267+2,FALSE)</f>
        <v>5.1708639202584549E-3</v>
      </c>
      <c r="S267">
        <f t="shared" si="92"/>
        <v>69</v>
      </c>
      <c r="T267">
        <f t="shared" si="93"/>
        <v>5</v>
      </c>
      <c r="V267">
        <f>discount_curve!K256</f>
        <v>0.75277957627950909</v>
      </c>
    </row>
    <row r="268" spans="1:22" x14ac:dyDescent="0.55000000000000004">
      <c r="A268">
        <f t="shared" si="83"/>
        <v>250</v>
      </c>
      <c r="B268">
        <f t="shared" si="84"/>
        <v>-8.7871150258070578</v>
      </c>
      <c r="C268">
        <f t="shared" si="85"/>
        <v>8.3451014670667401E-3</v>
      </c>
      <c r="D268">
        <f t="shared" si="76"/>
        <v>53206.072478857626</v>
      </c>
      <c r="E268">
        <f t="shared" si="86"/>
        <v>8.6714563093324948</v>
      </c>
      <c r="F268">
        <f t="shared" si="87"/>
        <v>0.12400381794162968</v>
      </c>
      <c r="G268">
        <v>0</v>
      </c>
      <c r="H268">
        <f t="shared" si="77"/>
        <v>8.3333333333333329E-2</v>
      </c>
      <c r="I268">
        <f t="shared" si="78"/>
        <v>100000</v>
      </c>
      <c r="J268">
        <f t="shared" si="79"/>
        <v>100000</v>
      </c>
      <c r="K268">
        <f t="shared" si="88"/>
        <v>1.4859473959783542</v>
      </c>
      <c r="L268">
        <f t="shared" si="89"/>
        <v>0.10014121760480089</v>
      </c>
      <c r="M268">
        <f t="shared" si="90"/>
        <v>20</v>
      </c>
      <c r="N268">
        <f t="shared" si="80"/>
        <v>8.6714563093324949E-5</v>
      </c>
      <c r="O268">
        <f t="shared" si="91"/>
        <v>8.7539556483079569E-4</v>
      </c>
      <c r="P268">
        <f t="shared" si="81"/>
        <v>8.6592279550201656E-4</v>
      </c>
      <c r="Q268">
        <f t="shared" si="82"/>
        <v>1.034172784051691E-2</v>
      </c>
      <c r="R268">
        <f>VLOOKUP(S268,mortality!$A$4:$G$76,prot_model!T268+2,FALSE)</f>
        <v>5.1708639202584549E-3</v>
      </c>
      <c r="S268">
        <f t="shared" si="92"/>
        <v>69</v>
      </c>
      <c r="T268">
        <f t="shared" si="93"/>
        <v>5</v>
      </c>
      <c r="V268">
        <f>discount_curve!K257</f>
        <v>0.75192152564095682</v>
      </c>
    </row>
    <row r="269" spans="1:22" x14ac:dyDescent="0.55000000000000004">
      <c r="A269">
        <f t="shared" si="83"/>
        <v>251</v>
      </c>
      <c r="B269">
        <f t="shared" si="84"/>
        <v>-8.7026925216297357</v>
      </c>
      <c r="C269">
        <f t="shared" si="85"/>
        <v>8.2649256230730647E-3</v>
      </c>
      <c r="D269">
        <f t="shared" si="76"/>
        <v>52855.982717146006</v>
      </c>
      <c r="E269">
        <f t="shared" si="86"/>
        <v>8.5881450001772084</v>
      </c>
      <c r="F269">
        <f t="shared" si="87"/>
        <v>0.12281244707560197</v>
      </c>
      <c r="G269">
        <v>0</v>
      </c>
      <c r="H269">
        <f t="shared" si="77"/>
        <v>8.3333333333333329E-2</v>
      </c>
      <c r="I269">
        <f t="shared" si="78"/>
        <v>100000</v>
      </c>
      <c r="J269">
        <f t="shared" si="79"/>
        <v>100000</v>
      </c>
      <c r="K269">
        <f t="shared" si="88"/>
        <v>1.4859473959783542</v>
      </c>
      <c r="L269">
        <f t="shared" si="89"/>
        <v>9.9179107476876777E-2</v>
      </c>
      <c r="M269">
        <f t="shared" si="90"/>
        <v>20</v>
      </c>
      <c r="N269">
        <f t="shared" si="80"/>
        <v>8.5881450001772092E-5</v>
      </c>
      <c r="O269">
        <f t="shared" si="91"/>
        <v>8.6698517239690949E-4</v>
      </c>
      <c r="P269">
        <f t="shared" si="81"/>
        <v>8.6592279550201656E-4</v>
      </c>
      <c r="Q269">
        <f t="shared" si="82"/>
        <v>1.034172784051691E-2</v>
      </c>
      <c r="R269">
        <f>VLOOKUP(S269,mortality!$A$4:$G$76,prot_model!T269+2,FALSE)</f>
        <v>5.1708639202584549E-3</v>
      </c>
      <c r="S269">
        <f t="shared" si="92"/>
        <v>69</v>
      </c>
      <c r="T269">
        <f t="shared" si="93"/>
        <v>5</v>
      </c>
      <c r="V269">
        <f>discount_curve!K258</f>
        <v>0.75106445304554137</v>
      </c>
    </row>
    <row r="270" spans="1:22" x14ac:dyDescent="0.55000000000000004">
      <c r="A270">
        <f t="shared" si="83"/>
        <v>252</v>
      </c>
      <c r="B270">
        <f t="shared" si="84"/>
        <v>-9.4199648279980952</v>
      </c>
      <c r="C270">
        <f t="shared" si="85"/>
        <v>8.1855200712065077E-3</v>
      </c>
      <c r="D270">
        <f t="shared" si="76"/>
        <v>52503.91349702303</v>
      </c>
      <c r="E270">
        <f t="shared" si="86"/>
        <v>9.3040851752770148</v>
      </c>
      <c r="F270">
        <f t="shared" si="87"/>
        <v>0.12406517279228621</v>
      </c>
      <c r="G270">
        <v>0</v>
      </c>
      <c r="H270">
        <f t="shared" si="77"/>
        <v>8.3333333333333329E-2</v>
      </c>
      <c r="I270">
        <f t="shared" si="78"/>
        <v>100000</v>
      </c>
      <c r="J270">
        <f t="shared" si="79"/>
        <v>100000</v>
      </c>
      <c r="K270">
        <f t="shared" si="88"/>
        <v>1.5156663438979212</v>
      </c>
      <c r="L270">
        <f t="shared" si="89"/>
        <v>9.8226240854478106E-2</v>
      </c>
      <c r="M270">
        <f t="shared" si="90"/>
        <v>21</v>
      </c>
      <c r="N270">
        <f t="shared" si="80"/>
        <v>9.3040851752770152E-5</v>
      </c>
      <c r="O270">
        <f t="shared" si="91"/>
        <v>8.586555830921844E-4</v>
      </c>
      <c r="P270">
        <f t="shared" si="81"/>
        <v>9.4720973686257537E-4</v>
      </c>
      <c r="Q270">
        <f t="shared" si="82"/>
        <v>1.1307487794995694E-2</v>
      </c>
      <c r="R270">
        <f>VLOOKUP(S270,mortality!$A$4:$G$76,prot_model!T270+2,FALSE)</f>
        <v>5.653743897497847E-3</v>
      </c>
      <c r="S270">
        <f t="shared" si="92"/>
        <v>70</v>
      </c>
      <c r="T270">
        <f t="shared" si="93"/>
        <v>5</v>
      </c>
      <c r="V270">
        <f>discount_curve!K259</f>
        <v>0.75005297192788956</v>
      </c>
    </row>
    <row r="271" spans="1:22" x14ac:dyDescent="0.55000000000000004">
      <c r="A271">
        <f t="shared" si="83"/>
        <v>253</v>
      </c>
      <c r="B271">
        <f t="shared" si="84"/>
        <v>-9.3286964778588271</v>
      </c>
      <c r="C271">
        <f t="shared" si="85"/>
        <v>8.1062120349694282E-3</v>
      </c>
      <c r="D271">
        <f t="shared" si="76"/>
        <v>52149.853626343058</v>
      </c>
      <c r="E271">
        <f t="shared" si="86"/>
        <v>9.2139395623147617</v>
      </c>
      <c r="F271">
        <f t="shared" si="87"/>
        <v>0.12286312757903442</v>
      </c>
      <c r="G271">
        <v>0</v>
      </c>
      <c r="H271">
        <f t="shared" si="77"/>
        <v>8.3333333333333329E-2</v>
      </c>
      <c r="I271">
        <f t="shared" si="78"/>
        <v>100000</v>
      </c>
      <c r="J271">
        <f t="shared" si="79"/>
        <v>100000</v>
      </c>
      <c r="K271">
        <f t="shared" si="88"/>
        <v>1.5156663438979212</v>
      </c>
      <c r="L271">
        <f t="shared" si="89"/>
        <v>9.7274544419633152E-2</v>
      </c>
      <c r="M271">
        <f t="shared" si="90"/>
        <v>21</v>
      </c>
      <c r="N271">
        <f t="shared" si="80"/>
        <v>9.2139395623147611E-5</v>
      </c>
      <c r="O271">
        <f t="shared" si="91"/>
        <v>8.5033622311179796E-4</v>
      </c>
      <c r="P271">
        <f t="shared" si="81"/>
        <v>9.4720973686257537E-4</v>
      </c>
      <c r="Q271">
        <f t="shared" si="82"/>
        <v>1.1307487794995694E-2</v>
      </c>
      <c r="R271">
        <f>VLOOKUP(S271,mortality!$A$4:$G$76,prot_model!T271+2,FALSE)</f>
        <v>5.653743897497847E-3</v>
      </c>
      <c r="S271">
        <f t="shared" si="92"/>
        <v>70</v>
      </c>
      <c r="T271">
        <f t="shared" si="93"/>
        <v>5</v>
      </c>
      <c r="V271">
        <f>discount_curve!K260</f>
        <v>0.74919741334856071</v>
      </c>
    </row>
    <row r="272" spans="1:22" x14ac:dyDescent="0.55000000000000004">
      <c r="A272">
        <f t="shared" si="83"/>
        <v>254</v>
      </c>
      <c r="B272">
        <f t="shared" si="84"/>
        <v>-9.238312410398871</v>
      </c>
      <c r="C272">
        <f t="shared" si="85"/>
        <v>8.0276724000748496E-3</v>
      </c>
      <c r="D272">
        <f t="shared" si="76"/>
        <v>51793.791849678382</v>
      </c>
      <c r="E272">
        <f t="shared" si="86"/>
        <v>9.1246673540326295</v>
      </c>
      <c r="F272">
        <f t="shared" si="87"/>
        <v>0.12167272876631698</v>
      </c>
      <c r="G272">
        <v>0</v>
      </c>
      <c r="H272">
        <f t="shared" si="77"/>
        <v>8.3333333333333329E-2</v>
      </c>
      <c r="I272">
        <f t="shared" si="78"/>
        <v>100000</v>
      </c>
      <c r="J272">
        <f t="shared" si="79"/>
        <v>100000</v>
      </c>
      <c r="K272">
        <f t="shared" si="88"/>
        <v>1.5156663438979212</v>
      </c>
      <c r="L272">
        <f t="shared" si="89"/>
        <v>9.6332068800898202E-2</v>
      </c>
      <c r="M272">
        <f t="shared" si="90"/>
        <v>21</v>
      </c>
      <c r="N272">
        <f t="shared" si="80"/>
        <v>9.1246673540326296E-5</v>
      </c>
      <c r="O272">
        <f t="shared" si="91"/>
        <v>8.4209746791852997E-4</v>
      </c>
      <c r="P272">
        <f t="shared" si="81"/>
        <v>9.4720973686257537E-4</v>
      </c>
      <c r="Q272">
        <f t="shared" si="82"/>
        <v>1.1307487794995694E-2</v>
      </c>
      <c r="R272">
        <f>VLOOKUP(S272,mortality!$A$4:$G$76,prot_model!T272+2,FALSE)</f>
        <v>5.653743897497847E-3</v>
      </c>
      <c r="S272">
        <f t="shared" si="92"/>
        <v>70</v>
      </c>
      <c r="T272">
        <f t="shared" si="93"/>
        <v>5</v>
      </c>
      <c r="V272">
        <f>discount_curve!K261</f>
        <v>0.7483428306742812</v>
      </c>
    </row>
    <row r="273" spans="1:22" x14ac:dyDescent="0.55000000000000004">
      <c r="A273">
        <f t="shared" si="83"/>
        <v>255</v>
      </c>
      <c r="B273">
        <f t="shared" si="84"/>
        <v>-9.148804057961911</v>
      </c>
      <c r="C273">
        <f t="shared" si="85"/>
        <v>7.9498937216199456E-3</v>
      </c>
      <c r="D273">
        <f t="shared" si="76"/>
        <v>51435.716847961587</v>
      </c>
      <c r="E273">
        <f t="shared" si="86"/>
        <v>9.0362600881692838</v>
      </c>
      <c r="F273">
        <f t="shared" si="87"/>
        <v>0.1204938635142474</v>
      </c>
      <c r="G273">
        <v>0</v>
      </c>
      <c r="H273">
        <f t="shared" si="77"/>
        <v>8.3333333333333329E-2</v>
      </c>
      <c r="I273">
        <f t="shared" si="78"/>
        <v>100000</v>
      </c>
      <c r="J273">
        <f t="shared" si="79"/>
        <v>100000</v>
      </c>
      <c r="K273">
        <f t="shared" si="88"/>
        <v>1.5156663438979212</v>
      </c>
      <c r="L273">
        <f t="shared" si="89"/>
        <v>9.5398724659439355E-2</v>
      </c>
      <c r="M273">
        <f t="shared" si="90"/>
        <v>21</v>
      </c>
      <c r="N273">
        <f t="shared" si="80"/>
        <v>9.0362600881692832E-5</v>
      </c>
      <c r="O273">
        <f t="shared" si="91"/>
        <v>8.3393853654705136E-4</v>
      </c>
      <c r="P273">
        <f t="shared" si="81"/>
        <v>9.4720973686257537E-4</v>
      </c>
      <c r="Q273">
        <f t="shared" si="82"/>
        <v>1.1307487794995694E-2</v>
      </c>
      <c r="R273">
        <f>VLOOKUP(S273,mortality!$A$4:$G$76,prot_model!T273+2,FALSE)</f>
        <v>5.653743897497847E-3</v>
      </c>
      <c r="S273">
        <f t="shared" si="92"/>
        <v>70</v>
      </c>
      <c r="T273">
        <f t="shared" si="93"/>
        <v>5</v>
      </c>
      <c r="V273">
        <f>discount_curve!K262</f>
        <v>0.74748922279187113</v>
      </c>
    </row>
    <row r="274" spans="1:22" x14ac:dyDescent="0.55000000000000004">
      <c r="A274">
        <f t="shared" si="83"/>
        <v>256</v>
      </c>
      <c r="B274">
        <f t="shared" si="84"/>
        <v>-9.0601629359021096</v>
      </c>
      <c r="C274">
        <f t="shared" si="85"/>
        <v>7.8728686268342181E-3</v>
      </c>
      <c r="D274">
        <f t="shared" ref="D274:D337" si="94">MAX($C$7*((1+$F$11)^$F$13-(1+$F$11)^A274)/((1+$F$11)^$F$13-1),0)</f>
        <v>51075.617238125487</v>
      </c>
      <c r="E274">
        <f t="shared" si="86"/>
        <v>8.9487093844527177</v>
      </c>
      <c r="F274">
        <f t="shared" si="87"/>
        <v>0.11932642007622468</v>
      </c>
      <c r="G274">
        <v>0</v>
      </c>
      <c r="H274">
        <f t="shared" si="77"/>
        <v>8.3333333333333329E-2</v>
      </c>
      <c r="I274">
        <f t="shared" si="78"/>
        <v>100000</v>
      </c>
      <c r="J274">
        <f t="shared" si="79"/>
        <v>100000</v>
      </c>
      <c r="K274">
        <f t="shared" si="88"/>
        <v>1.5156663438979212</v>
      </c>
      <c r="L274">
        <f t="shared" si="89"/>
        <v>9.4474423522010617E-2</v>
      </c>
      <c r="M274">
        <f t="shared" si="90"/>
        <v>21</v>
      </c>
      <c r="N274">
        <f t="shared" si="80"/>
        <v>8.948709384452718E-5</v>
      </c>
      <c r="O274">
        <f t="shared" si="91"/>
        <v>8.2585865559866559E-4</v>
      </c>
      <c r="P274">
        <f t="shared" si="81"/>
        <v>9.4720973686257537E-4</v>
      </c>
      <c r="Q274">
        <f t="shared" si="82"/>
        <v>1.1307487794995694E-2</v>
      </c>
      <c r="R274">
        <f>VLOOKUP(S274,mortality!$A$4:$G$76,prot_model!T274+2,FALSE)</f>
        <v>5.653743897497847E-3</v>
      </c>
      <c r="S274">
        <f t="shared" si="92"/>
        <v>70</v>
      </c>
      <c r="T274">
        <f t="shared" si="93"/>
        <v>5</v>
      </c>
      <c r="V274">
        <f>discount_curve!K263</f>
        <v>0.7466365885894205</v>
      </c>
    </row>
    <row r="275" spans="1:22" x14ac:dyDescent="0.55000000000000004">
      <c r="A275">
        <f t="shared" si="83"/>
        <v>257</v>
      </c>
      <c r="B275">
        <f t="shared" si="84"/>
        <v>-8.9723806417798393</v>
      </c>
      <c r="C275">
        <f t="shared" si="85"/>
        <v>7.7965898143806181E-3</v>
      </c>
      <c r="D275">
        <f t="shared" si="94"/>
        <v>50713.481572741417</v>
      </c>
      <c r="E275">
        <f t="shared" si="86"/>
        <v>8.8620069438058806</v>
      </c>
      <c r="F275">
        <f t="shared" si="87"/>
        <v>0.11817028778834043</v>
      </c>
      <c r="G275">
        <v>0</v>
      </c>
      <c r="H275">
        <f t="shared" ref="H275:H338" si="95">$C$6/12</f>
        <v>8.3333333333333329E-2</v>
      </c>
      <c r="I275">
        <f t="shared" ref="I275:I338" si="96">IF(A275=0,$C$7,IF($C$10="level",$C$7,IF($C$10="decreasing",D275,"KeyError")))</f>
        <v>100000</v>
      </c>
      <c r="J275">
        <f t="shared" ref="J275:J338" si="97">I275</f>
        <v>100000</v>
      </c>
      <c r="K275">
        <f t="shared" si="88"/>
        <v>1.5156663438979212</v>
      </c>
      <c r="L275">
        <f t="shared" si="89"/>
        <v>9.3559077772567417E-2</v>
      </c>
      <c r="M275">
        <f t="shared" si="90"/>
        <v>21</v>
      </c>
      <c r="N275">
        <f t="shared" ref="N275:N338" si="98">IFERROR(L275*P275,0)</f>
        <v>8.8620069438058807E-5</v>
      </c>
      <c r="O275">
        <f t="shared" si="91"/>
        <v>8.1785705916799783E-4</v>
      </c>
      <c r="P275">
        <f t="shared" ref="P275:P338" si="99">1-(1-Q275)^(1/12)</f>
        <v>9.4720973686257537E-4</v>
      </c>
      <c r="Q275">
        <f t="shared" ref="Q275:Q338" si="100">MAX(0,MIN(1,R275*(1+$C$12)))</f>
        <v>1.1307487794995694E-2</v>
      </c>
      <c r="R275">
        <f>VLOOKUP(S275,mortality!$A$4:$G$76,prot_model!T275+2,FALSE)</f>
        <v>5.653743897497847E-3</v>
      </c>
      <c r="S275">
        <f t="shared" si="92"/>
        <v>70</v>
      </c>
      <c r="T275">
        <f t="shared" si="93"/>
        <v>5</v>
      </c>
      <c r="V275">
        <f>discount_curve!K264</f>
        <v>0.74578492695628729</v>
      </c>
    </row>
    <row r="276" spans="1:22" x14ac:dyDescent="0.55000000000000004">
      <c r="A276">
        <f t="shared" si="83"/>
        <v>258</v>
      </c>
      <c r="B276">
        <f t="shared" si="84"/>
        <v>-8.8854488545652188</v>
      </c>
      <c r="C276">
        <f t="shared" si="85"/>
        <v>7.7210500536634462E-3</v>
      </c>
      <c r="D276">
        <f t="shared" si="94"/>
        <v>50349.298339655288</v>
      </c>
      <c r="E276">
        <f t="shared" si="86"/>
        <v>8.7761445475599924</v>
      </c>
      <c r="F276">
        <f t="shared" si="87"/>
        <v>0.11702535705888924</v>
      </c>
      <c r="G276">
        <v>0</v>
      </c>
      <c r="H276">
        <f t="shared" si="95"/>
        <v>8.3333333333333329E-2</v>
      </c>
      <c r="I276">
        <f t="shared" si="96"/>
        <v>100000</v>
      </c>
      <c r="J276">
        <f t="shared" si="97"/>
        <v>100000</v>
      </c>
      <c r="K276">
        <f t="shared" si="88"/>
        <v>1.5156663438979212</v>
      </c>
      <c r="L276">
        <f t="shared" si="89"/>
        <v>9.2652600643961358E-2</v>
      </c>
      <c r="M276">
        <f t="shared" si="90"/>
        <v>21</v>
      </c>
      <c r="N276">
        <f t="shared" si="98"/>
        <v>8.7761445475599919E-5</v>
      </c>
      <c r="O276">
        <f t="shared" si="91"/>
        <v>8.0993298877039311E-4</v>
      </c>
      <c r="P276">
        <f t="shared" si="99"/>
        <v>9.4720973686257537E-4</v>
      </c>
      <c r="Q276">
        <f t="shared" si="100"/>
        <v>1.1307487794995694E-2</v>
      </c>
      <c r="R276">
        <f>VLOOKUP(S276,mortality!$A$4:$G$76,prot_model!T276+2,FALSE)</f>
        <v>5.653743897497847E-3</v>
      </c>
      <c r="S276">
        <f t="shared" si="92"/>
        <v>70</v>
      </c>
      <c r="T276">
        <f t="shared" si="93"/>
        <v>5</v>
      </c>
      <c r="V276">
        <f>discount_curve!K265</f>
        <v>0.74493423678309645</v>
      </c>
    </row>
    <row r="277" spans="1:22" x14ac:dyDescent="0.55000000000000004">
      <c r="A277">
        <f t="shared" si="83"/>
        <v>259</v>
      </c>
      <c r="B277">
        <f t="shared" si="84"/>
        <v>-8.7993593338493135</v>
      </c>
      <c r="C277">
        <f t="shared" si="85"/>
        <v>7.6462421841429458E-3</v>
      </c>
      <c r="D277">
        <f t="shared" si="94"/>
        <v>49983.055961621641</v>
      </c>
      <c r="E277">
        <f t="shared" si="86"/>
        <v>8.6911140566754757</v>
      </c>
      <c r="F277">
        <f t="shared" si="87"/>
        <v>0.11589151935797996</v>
      </c>
      <c r="G277">
        <v>0</v>
      </c>
      <c r="H277">
        <f t="shared" si="95"/>
        <v>8.3333333333333329E-2</v>
      </c>
      <c r="I277">
        <f t="shared" si="96"/>
        <v>100000</v>
      </c>
      <c r="J277">
        <f t="shared" si="97"/>
        <v>100000</v>
      </c>
      <c r="K277">
        <f t="shared" si="88"/>
        <v>1.5156663438979212</v>
      </c>
      <c r="L277">
        <f t="shared" si="89"/>
        <v>9.1754906209715353E-2</v>
      </c>
      <c r="M277">
        <f t="shared" si="90"/>
        <v>21</v>
      </c>
      <c r="N277">
        <f t="shared" si="98"/>
        <v>8.6911140566754764E-5</v>
      </c>
      <c r="O277">
        <f t="shared" si="91"/>
        <v>8.0208569327001791E-4</v>
      </c>
      <c r="P277">
        <f t="shared" si="99"/>
        <v>9.4720973686257537E-4</v>
      </c>
      <c r="Q277">
        <f t="shared" si="100"/>
        <v>1.1307487794995694E-2</v>
      </c>
      <c r="R277">
        <f>VLOOKUP(S277,mortality!$A$4:$G$76,prot_model!T277+2,FALSE)</f>
        <v>5.653743897497847E-3</v>
      </c>
      <c r="S277">
        <f t="shared" si="92"/>
        <v>70</v>
      </c>
      <c r="T277">
        <f t="shared" si="93"/>
        <v>5</v>
      </c>
      <c r="V277">
        <f>discount_curve!K266</f>
        <v>0.74408451696173838</v>
      </c>
    </row>
    <row r="278" spans="1:22" x14ac:dyDescent="0.55000000000000004">
      <c r="A278">
        <f t="shared" si="83"/>
        <v>260</v>
      </c>
      <c r="B278">
        <f t="shared" si="84"/>
        <v>-8.7141039190630458</v>
      </c>
      <c r="C278">
        <f t="shared" si="85"/>
        <v>7.5721591146565475E-3</v>
      </c>
      <c r="D278">
        <f t="shared" si="94"/>
        <v>49614.74279593557</v>
      </c>
      <c r="E278">
        <f t="shared" si="86"/>
        <v>8.6069074109704555</v>
      </c>
      <c r="F278">
        <f t="shared" si="87"/>
        <v>0.11476866720724808</v>
      </c>
      <c r="G278">
        <v>0</v>
      </c>
      <c r="H278">
        <f t="shared" si="95"/>
        <v>8.3333333333333329E-2</v>
      </c>
      <c r="I278">
        <f t="shared" si="96"/>
        <v>100000</v>
      </c>
      <c r="J278">
        <f t="shared" si="97"/>
        <v>100000</v>
      </c>
      <c r="K278">
        <f t="shared" si="88"/>
        <v>1.5156663438979212</v>
      </c>
      <c r="L278">
        <f t="shared" si="89"/>
        <v>9.0865909375878573E-2</v>
      </c>
      <c r="M278">
        <f t="shared" si="90"/>
        <v>21</v>
      </c>
      <c r="N278">
        <f t="shared" si="98"/>
        <v>8.6069074109704558E-5</v>
      </c>
      <c r="O278">
        <f t="shared" si="91"/>
        <v>7.9431442880865965E-4</v>
      </c>
      <c r="P278">
        <f t="shared" si="99"/>
        <v>9.4720973686257537E-4</v>
      </c>
      <c r="Q278">
        <f t="shared" si="100"/>
        <v>1.1307487794995694E-2</v>
      </c>
      <c r="R278">
        <f>VLOOKUP(S278,mortality!$A$4:$G$76,prot_model!T278+2,FALSE)</f>
        <v>5.653743897497847E-3</v>
      </c>
      <c r="S278">
        <f t="shared" si="92"/>
        <v>70</v>
      </c>
      <c r="T278">
        <f t="shared" si="93"/>
        <v>5</v>
      </c>
      <c r="V278">
        <f>discount_curve!K267</f>
        <v>0.74323576638536759</v>
      </c>
    </row>
    <row r="279" spans="1:22" x14ac:dyDescent="0.55000000000000004">
      <c r="A279">
        <f t="shared" si="83"/>
        <v>261</v>
      </c>
      <c r="B279">
        <f t="shared" si="84"/>
        <v>-8.6296745287036334</v>
      </c>
      <c r="C279">
        <f t="shared" si="85"/>
        <v>7.4987938227466843E-3</v>
      </c>
      <c r="D279">
        <f t="shared" si="94"/>
        <v>49244.347134062606</v>
      </c>
      <c r="E279">
        <f t="shared" si="86"/>
        <v>8.5235166283567114</v>
      </c>
      <c r="F279">
        <f t="shared" si="87"/>
        <v>0.11365669416966782</v>
      </c>
      <c r="G279">
        <v>0</v>
      </c>
      <c r="H279">
        <f t="shared" si="95"/>
        <v>8.3333333333333329E-2</v>
      </c>
      <c r="I279">
        <f t="shared" si="96"/>
        <v>100000</v>
      </c>
      <c r="J279">
        <f t="shared" si="97"/>
        <v>100000</v>
      </c>
      <c r="K279">
        <f t="shared" si="88"/>
        <v>1.5156663438979212</v>
      </c>
      <c r="L279">
        <f t="shared" si="89"/>
        <v>8.9985525872960215E-2</v>
      </c>
      <c r="M279">
        <f t="shared" si="90"/>
        <v>21</v>
      </c>
      <c r="N279">
        <f t="shared" si="98"/>
        <v>8.5235166283567109E-5</v>
      </c>
      <c r="O279">
        <f t="shared" si="91"/>
        <v>7.8661845873521431E-4</v>
      </c>
      <c r="P279">
        <f t="shared" si="99"/>
        <v>9.4720973686257537E-4</v>
      </c>
      <c r="Q279">
        <f t="shared" si="100"/>
        <v>1.1307487794995694E-2</v>
      </c>
      <c r="R279">
        <f>VLOOKUP(S279,mortality!$A$4:$G$76,prot_model!T279+2,FALSE)</f>
        <v>5.653743897497847E-3</v>
      </c>
      <c r="S279">
        <f t="shared" si="92"/>
        <v>70</v>
      </c>
      <c r="T279">
        <f t="shared" si="93"/>
        <v>5</v>
      </c>
      <c r="V279">
        <f>discount_curve!K268</f>
        <v>0.74238798394840111</v>
      </c>
    </row>
    <row r="280" spans="1:22" x14ac:dyDescent="0.55000000000000004">
      <c r="A280">
        <f t="shared" si="83"/>
        <v>262</v>
      </c>
      <c r="B280">
        <f t="shared" si="84"/>
        <v>-8.5460631595685044</v>
      </c>
      <c r="C280">
        <f t="shared" si="85"/>
        <v>7.4261393539951179E-3</v>
      </c>
      <c r="D280">
        <f t="shared" si="94"/>
        <v>48871.857201266546</v>
      </c>
      <c r="E280">
        <f t="shared" si="86"/>
        <v>8.4409338040830377</v>
      </c>
      <c r="F280">
        <f t="shared" si="87"/>
        <v>0.11255549483946252</v>
      </c>
      <c r="G280">
        <v>0</v>
      </c>
      <c r="H280">
        <f t="shared" si="95"/>
        <v>8.3333333333333329E-2</v>
      </c>
      <c r="I280">
        <f t="shared" si="96"/>
        <v>100000</v>
      </c>
      <c r="J280">
        <f t="shared" si="97"/>
        <v>100000</v>
      </c>
      <c r="K280">
        <f t="shared" si="88"/>
        <v>1.5156663438979212</v>
      </c>
      <c r="L280">
        <f t="shared" si="89"/>
        <v>8.9113672247941422E-2</v>
      </c>
      <c r="M280">
        <f t="shared" si="90"/>
        <v>21</v>
      </c>
      <c r="N280">
        <f t="shared" si="98"/>
        <v>8.4409338040830379E-5</v>
      </c>
      <c r="O280">
        <f t="shared" si="91"/>
        <v>7.7899705353585795E-4</v>
      </c>
      <c r="P280">
        <f t="shared" si="99"/>
        <v>9.4720973686257537E-4</v>
      </c>
      <c r="Q280">
        <f t="shared" si="100"/>
        <v>1.1307487794995694E-2</v>
      </c>
      <c r="R280">
        <f>VLOOKUP(S280,mortality!$A$4:$G$76,prot_model!T280+2,FALSE)</f>
        <v>5.653743897497847E-3</v>
      </c>
      <c r="S280">
        <f t="shared" si="92"/>
        <v>70</v>
      </c>
      <c r="T280">
        <f t="shared" si="93"/>
        <v>5</v>
      </c>
      <c r="V280">
        <f>discount_curve!K269</f>
        <v>0.74154116854651664</v>
      </c>
    </row>
    <row r="281" spans="1:22" x14ac:dyDescent="0.55000000000000004">
      <c r="A281">
        <f t="shared" si="83"/>
        <v>263</v>
      </c>
      <c r="B281">
        <f t="shared" si="84"/>
        <v>-8.4632618859967046</v>
      </c>
      <c r="C281">
        <f t="shared" si="85"/>
        <v>7.3541888213637281E-3</v>
      </c>
      <c r="D281">
        <f t="shared" si="94"/>
        <v>48497.261156235116</v>
      </c>
      <c r="E281">
        <f t="shared" si="86"/>
        <v>8.3591511099859552</v>
      </c>
      <c r="F281">
        <f t="shared" si="87"/>
        <v>0.11146496483211325</v>
      </c>
      <c r="G281">
        <v>0</v>
      </c>
      <c r="H281">
        <f t="shared" si="95"/>
        <v>8.3333333333333329E-2</v>
      </c>
      <c r="I281">
        <f t="shared" si="96"/>
        <v>100000</v>
      </c>
      <c r="J281">
        <f t="shared" si="97"/>
        <v>100000</v>
      </c>
      <c r="K281">
        <f t="shared" si="88"/>
        <v>1.5156663438979212</v>
      </c>
      <c r="L281">
        <f t="shared" si="89"/>
        <v>8.8250265856364737E-2</v>
      </c>
      <c r="M281">
        <f t="shared" si="90"/>
        <v>21</v>
      </c>
      <c r="N281">
        <f t="shared" si="98"/>
        <v>8.3591511099859558E-5</v>
      </c>
      <c r="O281">
        <f t="shared" si="91"/>
        <v>7.7144949076489607E-4</v>
      </c>
      <c r="P281">
        <f t="shared" si="99"/>
        <v>9.4720973686257537E-4</v>
      </c>
      <c r="Q281">
        <f t="shared" si="100"/>
        <v>1.1307487794995694E-2</v>
      </c>
      <c r="R281">
        <f>VLOOKUP(S281,mortality!$A$4:$G$76,prot_model!T281+2,FALSE)</f>
        <v>5.653743897497847E-3</v>
      </c>
      <c r="S281">
        <f t="shared" si="92"/>
        <v>70</v>
      </c>
      <c r="T281">
        <f t="shared" si="93"/>
        <v>5</v>
      </c>
      <c r="V281">
        <f>discount_curve!K270</f>
        <v>0.74069531907665187</v>
      </c>
    </row>
    <row r="282" spans="1:22" x14ac:dyDescent="0.55000000000000004">
      <c r="A282">
        <f t="shared" si="83"/>
        <v>264</v>
      </c>
      <c r="B282">
        <f t="shared" si="84"/>
        <v>-9.1750195325033665</v>
      </c>
      <c r="C282">
        <f t="shared" si="85"/>
        <v>7.2829354045416649E-3</v>
      </c>
      <c r="D282">
        <f t="shared" si="94"/>
        <v>48120.547090703527</v>
      </c>
      <c r="E282">
        <f t="shared" si="86"/>
        <v>9.0697097671179545</v>
      </c>
      <c r="F282">
        <f t="shared" si="87"/>
        <v>0.1125927007899532</v>
      </c>
      <c r="G282">
        <v>0</v>
      </c>
      <c r="H282">
        <f t="shared" si="95"/>
        <v>8.3333333333333329E-2</v>
      </c>
      <c r="I282">
        <f t="shared" si="96"/>
        <v>100000</v>
      </c>
      <c r="J282">
        <f t="shared" si="97"/>
        <v>100000</v>
      </c>
      <c r="K282">
        <f t="shared" si="88"/>
        <v>1.5459796707758797</v>
      </c>
      <c r="L282">
        <f t="shared" si="89"/>
        <v>8.7395224854499978E-2</v>
      </c>
      <c r="M282">
        <f t="shared" si="90"/>
        <v>22</v>
      </c>
      <c r="N282">
        <f t="shared" si="98"/>
        <v>9.0697097671179551E-5</v>
      </c>
      <c r="O282">
        <f t="shared" si="91"/>
        <v>7.6397505497628022E-4</v>
      </c>
      <c r="P282">
        <f t="shared" si="99"/>
        <v>1.0377809293605766E-3</v>
      </c>
      <c r="Q282">
        <f t="shared" si="100"/>
        <v>1.2382535177502228E-2</v>
      </c>
      <c r="R282">
        <f>VLOOKUP(S282,mortality!$A$4:$G$76,prot_model!T282+2,FALSE)</f>
        <v>6.1912675887511141E-3</v>
      </c>
      <c r="S282">
        <f t="shared" si="92"/>
        <v>71</v>
      </c>
      <c r="T282">
        <f t="shared" si="93"/>
        <v>5</v>
      </c>
      <c r="V282">
        <f>discount_curve!K271</f>
        <v>0.74033225759418708</v>
      </c>
    </row>
    <row r="283" spans="1:22" x14ac:dyDescent="0.55000000000000004">
      <c r="A283">
        <f t="shared" si="83"/>
        <v>265</v>
      </c>
      <c r="B283">
        <f t="shared" si="84"/>
        <v>-9.0852934209511353</v>
      </c>
      <c r="C283">
        <f t="shared" si="85"/>
        <v>7.211712725154377E-3</v>
      </c>
      <c r="D283">
        <f t="shared" si="94"/>
        <v>47741.703029075965</v>
      </c>
      <c r="E283">
        <f t="shared" si="86"/>
        <v>8.981013521030647</v>
      </c>
      <c r="F283">
        <f t="shared" si="87"/>
        <v>0.11149161264564388</v>
      </c>
      <c r="G283">
        <v>0</v>
      </c>
      <c r="H283">
        <f t="shared" si="95"/>
        <v>8.3333333333333329E-2</v>
      </c>
      <c r="I283">
        <f t="shared" si="96"/>
        <v>100000</v>
      </c>
      <c r="J283">
        <f t="shared" si="97"/>
        <v>100000</v>
      </c>
      <c r="K283">
        <f t="shared" si="88"/>
        <v>1.5459796707758797</v>
      </c>
      <c r="L283">
        <f t="shared" si="89"/>
        <v>8.6540552701852527E-2</v>
      </c>
      <c r="M283">
        <f t="shared" si="90"/>
        <v>22</v>
      </c>
      <c r="N283">
        <f t="shared" si="98"/>
        <v>8.9810135210306475E-5</v>
      </c>
      <c r="O283">
        <f t="shared" si="91"/>
        <v>7.5650384352402304E-4</v>
      </c>
      <c r="P283">
        <f t="shared" si="99"/>
        <v>1.0377809293605766E-3</v>
      </c>
      <c r="Q283">
        <f t="shared" si="100"/>
        <v>1.2382535177502228E-2</v>
      </c>
      <c r="R283">
        <f>VLOOKUP(S283,mortality!$A$4:$G$76,prot_model!T283+2,FALSE)</f>
        <v>6.1912675887511141E-3</v>
      </c>
      <c r="S283">
        <f t="shared" si="92"/>
        <v>71</v>
      </c>
      <c r="T283">
        <f t="shared" si="93"/>
        <v>5</v>
      </c>
      <c r="V283">
        <f>discount_curve!K272</f>
        <v>0.73948961068741148</v>
      </c>
    </row>
    <row r="284" spans="1:22" x14ac:dyDescent="0.55000000000000004">
      <c r="A284">
        <f t="shared" si="83"/>
        <v>266</v>
      </c>
      <c r="B284">
        <f t="shared" si="84"/>
        <v>-8.9964447762060082</v>
      </c>
      <c r="C284">
        <f t="shared" si="85"/>
        <v>7.1411865602598497E-3</v>
      </c>
      <c r="D284">
        <f t="shared" si="94"/>
        <v>47360.716928044771</v>
      </c>
      <c r="E284">
        <f t="shared" si="86"/>
        <v>8.8931846702924719</v>
      </c>
      <c r="F284">
        <f t="shared" si="87"/>
        <v>0.11040129247379661</v>
      </c>
      <c r="G284">
        <v>0</v>
      </c>
      <c r="H284">
        <f t="shared" si="95"/>
        <v>8.3333333333333329E-2</v>
      </c>
      <c r="I284">
        <f t="shared" si="96"/>
        <v>100000</v>
      </c>
      <c r="J284">
        <f t="shared" si="97"/>
        <v>100000</v>
      </c>
      <c r="K284">
        <f t="shared" si="88"/>
        <v>1.5459796707758797</v>
      </c>
      <c r="L284">
        <f t="shared" si="89"/>
        <v>8.5694238723118196E-2</v>
      </c>
      <c r="M284">
        <f t="shared" si="90"/>
        <v>22</v>
      </c>
      <c r="N284">
        <f t="shared" si="98"/>
        <v>8.8931846702924712E-5</v>
      </c>
      <c r="O284">
        <f t="shared" si="91"/>
        <v>7.4910569597640597E-4</v>
      </c>
      <c r="P284">
        <f t="shared" si="99"/>
        <v>1.0377809293605766E-3</v>
      </c>
      <c r="Q284">
        <f t="shared" si="100"/>
        <v>1.2382535177502228E-2</v>
      </c>
      <c r="R284">
        <f>VLOOKUP(S284,mortality!$A$4:$G$76,prot_model!T284+2,FALSE)</f>
        <v>6.1912675887511141E-3</v>
      </c>
      <c r="S284">
        <f t="shared" si="92"/>
        <v>71</v>
      </c>
      <c r="T284">
        <f t="shared" si="93"/>
        <v>5</v>
      </c>
      <c r="V284">
        <f>discount_curve!K273</f>
        <v>0.73864792288217751</v>
      </c>
    </row>
    <row r="285" spans="1:22" x14ac:dyDescent="0.55000000000000004">
      <c r="A285">
        <f t="shared" si="83"/>
        <v>267</v>
      </c>
      <c r="B285">
        <f t="shared" si="84"/>
        <v>-8.9084650171762103</v>
      </c>
      <c r="C285">
        <f t="shared" si="85"/>
        <v>7.0713500983699048E-3</v>
      </c>
      <c r="D285">
        <f t="shared" si="94"/>
        <v>46977.576676207776</v>
      </c>
      <c r="E285">
        <f t="shared" si="86"/>
        <v>8.8062147323043902</v>
      </c>
      <c r="F285">
        <f t="shared" si="87"/>
        <v>0.1093216349701889</v>
      </c>
      <c r="G285">
        <v>0</v>
      </c>
      <c r="H285">
        <f t="shared" si="95"/>
        <v>8.3333333333333329E-2</v>
      </c>
      <c r="I285">
        <f t="shared" si="96"/>
        <v>100000</v>
      </c>
      <c r="J285">
        <f t="shared" si="97"/>
        <v>100000</v>
      </c>
      <c r="K285">
        <f t="shared" si="88"/>
        <v>1.5459796707758797</v>
      </c>
      <c r="L285">
        <f t="shared" si="89"/>
        <v>8.4856201180438864E-2</v>
      </c>
      <c r="M285">
        <f t="shared" si="90"/>
        <v>22</v>
      </c>
      <c r="N285">
        <f t="shared" si="98"/>
        <v>8.8062147323043899E-5</v>
      </c>
      <c r="O285">
        <f t="shared" si="91"/>
        <v>7.4177989781287323E-4</v>
      </c>
      <c r="P285">
        <f t="shared" si="99"/>
        <v>1.0377809293605766E-3</v>
      </c>
      <c r="Q285">
        <f t="shared" si="100"/>
        <v>1.2382535177502228E-2</v>
      </c>
      <c r="R285">
        <f>VLOOKUP(S285,mortality!$A$4:$G$76,prot_model!T285+2,FALSE)</f>
        <v>6.1912675887511141E-3</v>
      </c>
      <c r="S285">
        <f t="shared" si="92"/>
        <v>71</v>
      </c>
      <c r="T285">
        <f t="shared" si="93"/>
        <v>5</v>
      </c>
      <c r="V285">
        <f>discount_curve!K274</f>
        <v>0.73780719308683473</v>
      </c>
    </row>
    <row r="286" spans="1:22" x14ac:dyDescent="0.55000000000000004">
      <c r="A286">
        <f t="shared" si="83"/>
        <v>268</v>
      </c>
      <c r="B286">
        <f t="shared" si="84"/>
        <v>-8.8213456466878277</v>
      </c>
      <c r="C286">
        <f t="shared" si="85"/>
        <v>7.0021965946085781E-3</v>
      </c>
      <c r="D286">
        <f t="shared" si="94"/>
        <v>46592.270093683153</v>
      </c>
      <c r="E286">
        <f t="shared" si="86"/>
        <v>8.720095307422028</v>
      </c>
      <c r="F286">
        <f t="shared" si="87"/>
        <v>0.10825253586040956</v>
      </c>
      <c r="G286">
        <v>0</v>
      </c>
      <c r="H286">
        <f t="shared" si="95"/>
        <v>8.3333333333333329E-2</v>
      </c>
      <c r="I286">
        <f t="shared" si="96"/>
        <v>100000</v>
      </c>
      <c r="J286">
        <f t="shared" si="97"/>
        <v>100000</v>
      </c>
      <c r="K286">
        <f t="shared" si="88"/>
        <v>1.5459796707758797</v>
      </c>
      <c r="L286">
        <f t="shared" si="89"/>
        <v>8.4026359135302944E-2</v>
      </c>
      <c r="M286">
        <f t="shared" si="90"/>
        <v>22</v>
      </c>
      <c r="N286">
        <f t="shared" si="98"/>
        <v>8.7200953074220272E-5</v>
      </c>
      <c r="O286">
        <f t="shared" si="91"/>
        <v>7.3452574150044512E-4</v>
      </c>
      <c r="P286">
        <f t="shared" si="99"/>
        <v>1.0377809293605766E-3</v>
      </c>
      <c r="Q286">
        <f t="shared" si="100"/>
        <v>1.2382535177502228E-2</v>
      </c>
      <c r="R286">
        <f>VLOOKUP(S286,mortality!$A$4:$G$76,prot_model!T286+2,FALSE)</f>
        <v>6.1912675887511141E-3</v>
      </c>
      <c r="S286">
        <f t="shared" si="92"/>
        <v>71</v>
      </c>
      <c r="T286">
        <f t="shared" si="93"/>
        <v>5</v>
      </c>
      <c r="V286">
        <f>discount_curve!K275</f>
        <v>0.73696742021097561</v>
      </c>
    </row>
    <row r="287" spans="1:22" x14ac:dyDescent="0.55000000000000004">
      <c r="A287">
        <f t="shared" si="83"/>
        <v>269</v>
      </c>
      <c r="B287">
        <f t="shared" si="84"/>
        <v>-8.7350782506641433</v>
      </c>
      <c r="C287">
        <f t="shared" si="85"/>
        <v>6.9337193700606892E-3</v>
      </c>
      <c r="D287">
        <f t="shared" si="94"/>
        <v>46204.784931722184</v>
      </c>
      <c r="E287">
        <f t="shared" si="86"/>
        <v>8.6348180781444164</v>
      </c>
      <c r="F287">
        <f t="shared" si="87"/>
        <v>0.10719389188978765</v>
      </c>
      <c r="G287">
        <v>0</v>
      </c>
      <c r="H287">
        <f t="shared" si="95"/>
        <v>8.3333333333333329E-2</v>
      </c>
      <c r="I287">
        <f t="shared" si="96"/>
        <v>100000</v>
      </c>
      <c r="J287">
        <f t="shared" si="97"/>
        <v>100000</v>
      </c>
      <c r="K287">
        <f t="shared" si="88"/>
        <v>1.5459796707758797</v>
      </c>
      <c r="L287">
        <f t="shared" si="89"/>
        <v>8.3204632440728274E-2</v>
      </c>
      <c r="M287">
        <f t="shared" si="90"/>
        <v>22</v>
      </c>
      <c r="N287">
        <f t="shared" si="98"/>
        <v>8.634818078144417E-5</v>
      </c>
      <c r="O287">
        <f t="shared" si="91"/>
        <v>7.2734252642538447E-4</v>
      </c>
      <c r="P287">
        <f t="shared" si="99"/>
        <v>1.0377809293605766E-3</v>
      </c>
      <c r="Q287">
        <f t="shared" si="100"/>
        <v>1.2382535177502228E-2</v>
      </c>
      <c r="R287">
        <f>VLOOKUP(S287,mortality!$A$4:$G$76,prot_model!T287+2,FALSE)</f>
        <v>6.1912675887511141E-3</v>
      </c>
      <c r="S287">
        <f t="shared" si="92"/>
        <v>71</v>
      </c>
      <c r="T287">
        <f t="shared" si="93"/>
        <v>5</v>
      </c>
      <c r="V287">
        <f>discount_curve!K276</f>
        <v>0.73612860316543294</v>
      </c>
    </row>
    <row r="288" spans="1:22" x14ac:dyDescent="0.55000000000000004">
      <c r="A288">
        <f t="shared" si="83"/>
        <v>270</v>
      </c>
      <c r="B288">
        <f t="shared" si="84"/>
        <v>-8.6496544973129925</v>
      </c>
      <c r="C288">
        <f t="shared" si="85"/>
        <v>6.865911811126787E-3</v>
      </c>
      <c r="D288">
        <f t="shared" si="94"/>
        <v>45815.10887232003</v>
      </c>
      <c r="E288">
        <f t="shared" si="86"/>
        <v>8.5503748083106998</v>
      </c>
      <c r="F288">
        <f t="shared" si="87"/>
        <v>0.10614560081342014</v>
      </c>
      <c r="G288">
        <v>0</v>
      </c>
      <c r="H288">
        <f t="shared" si="95"/>
        <v>8.3333333333333329E-2</v>
      </c>
      <c r="I288">
        <f t="shared" si="96"/>
        <v>100000</v>
      </c>
      <c r="J288">
        <f t="shared" si="97"/>
        <v>100000</v>
      </c>
      <c r="K288">
        <f t="shared" si="88"/>
        <v>1.5459796707758797</v>
      </c>
      <c r="L288">
        <f t="shared" si="89"/>
        <v>8.2390941733521447E-2</v>
      </c>
      <c r="M288">
        <f t="shared" si="90"/>
        <v>22</v>
      </c>
      <c r="N288">
        <f t="shared" si="98"/>
        <v>8.5503748083107001E-5</v>
      </c>
      <c r="O288">
        <f t="shared" si="91"/>
        <v>7.2022955882553041E-4</v>
      </c>
      <c r="P288">
        <f t="shared" si="99"/>
        <v>1.0377809293605766E-3</v>
      </c>
      <c r="Q288">
        <f t="shared" si="100"/>
        <v>1.2382535177502228E-2</v>
      </c>
      <c r="R288">
        <f>VLOOKUP(S288,mortality!$A$4:$G$76,prot_model!T288+2,FALSE)</f>
        <v>6.1912675887511141E-3</v>
      </c>
      <c r="S288">
        <f t="shared" si="92"/>
        <v>71</v>
      </c>
      <c r="T288">
        <f t="shared" si="93"/>
        <v>5</v>
      </c>
      <c r="V288">
        <f>discount_curve!K277</f>
        <v>0.73529074086227986</v>
      </c>
    </row>
    <row r="289" spans="1:22" x14ac:dyDescent="0.55000000000000004">
      <c r="A289">
        <f t="shared" si="83"/>
        <v>271</v>
      </c>
      <c r="B289">
        <f t="shared" si="84"/>
        <v>-8.5650661363220717</v>
      </c>
      <c r="C289">
        <f t="shared" si="85"/>
        <v>6.7987673688844003E-3</v>
      </c>
      <c r="D289">
        <f t="shared" si="94"/>
        <v>45423.229527824027</v>
      </c>
      <c r="E289">
        <f t="shared" si="86"/>
        <v>8.4667573423046587</v>
      </c>
      <c r="F289">
        <f t="shared" si="87"/>
        <v>0.105107561386297</v>
      </c>
      <c r="G289">
        <v>0</v>
      </c>
      <c r="H289">
        <f t="shared" si="95"/>
        <v>8.3333333333333329E-2</v>
      </c>
      <c r="I289">
        <f t="shared" si="96"/>
        <v>100000</v>
      </c>
      <c r="J289">
        <f t="shared" si="97"/>
        <v>100000</v>
      </c>
      <c r="K289">
        <f t="shared" si="88"/>
        <v>1.5459796707758797</v>
      </c>
      <c r="L289">
        <f t="shared" si="89"/>
        <v>8.1585208426612807E-2</v>
      </c>
      <c r="M289">
        <f t="shared" si="90"/>
        <v>22</v>
      </c>
      <c r="N289">
        <f t="shared" si="98"/>
        <v>8.4667573423046589E-5</v>
      </c>
      <c r="O289">
        <f t="shared" si="91"/>
        <v>7.1318615172329374E-4</v>
      </c>
      <c r="P289">
        <f t="shared" si="99"/>
        <v>1.0377809293605766E-3</v>
      </c>
      <c r="Q289">
        <f t="shared" si="100"/>
        <v>1.2382535177502228E-2</v>
      </c>
      <c r="R289">
        <f>VLOOKUP(S289,mortality!$A$4:$G$76,prot_model!T289+2,FALSE)</f>
        <v>6.1912675887511141E-3</v>
      </c>
      <c r="S289">
        <f t="shared" si="92"/>
        <v>71</v>
      </c>
      <c r="T289">
        <f t="shared" si="93"/>
        <v>5</v>
      </c>
      <c r="V289">
        <f>discount_curve!K278</f>
        <v>0.73445383221482796</v>
      </c>
    </row>
    <row r="290" spans="1:22" x14ac:dyDescent="0.55000000000000004">
      <c r="A290">
        <f t="shared" si="83"/>
        <v>272</v>
      </c>
      <c r="B290">
        <f t="shared" si="84"/>
        <v>-8.4813049980621091</v>
      </c>
      <c r="C290">
        <f t="shared" si="85"/>
        <v>6.7322795584555395E-3</v>
      </c>
      <c r="D290">
        <f t="shared" si="94"/>
        <v>45029.134440539936</v>
      </c>
      <c r="E290">
        <f t="shared" si="86"/>
        <v>8.3839576042670423</v>
      </c>
      <c r="F290">
        <f t="shared" si="87"/>
        <v>0.10407967335352279</v>
      </c>
      <c r="G290">
        <v>0</v>
      </c>
      <c r="H290">
        <f t="shared" si="95"/>
        <v>8.3333333333333329E-2</v>
      </c>
      <c r="I290">
        <f t="shared" si="96"/>
        <v>100000</v>
      </c>
      <c r="J290">
        <f t="shared" si="97"/>
        <v>100000</v>
      </c>
      <c r="K290">
        <f t="shared" si="88"/>
        <v>1.5459796707758797</v>
      </c>
      <c r="L290">
        <f t="shared" si="89"/>
        <v>8.0787354701466474E-2</v>
      </c>
      <c r="M290">
        <f t="shared" si="90"/>
        <v>22</v>
      </c>
      <c r="N290">
        <f t="shared" si="98"/>
        <v>8.3839576042670427E-5</v>
      </c>
      <c r="O290">
        <f t="shared" si="91"/>
        <v>7.0621162485930904E-4</v>
      </c>
      <c r="P290">
        <f t="shared" si="99"/>
        <v>1.0377809293605766E-3</v>
      </c>
      <c r="Q290">
        <f t="shared" si="100"/>
        <v>1.2382535177502228E-2</v>
      </c>
      <c r="R290">
        <f>VLOOKUP(S290,mortality!$A$4:$G$76,prot_model!T290+2,FALSE)</f>
        <v>6.1912675887511141E-3</v>
      </c>
      <c r="S290">
        <f t="shared" si="92"/>
        <v>71</v>
      </c>
      <c r="T290">
        <f t="shared" si="93"/>
        <v>5</v>
      </c>
      <c r="V290">
        <f>discount_curve!K279</f>
        <v>0.73361787613762508</v>
      </c>
    </row>
    <row r="291" spans="1:22" x14ac:dyDescent="0.55000000000000004">
      <c r="A291">
        <f t="shared" si="83"/>
        <v>273</v>
      </c>
      <c r="B291">
        <f t="shared" si="84"/>
        <v>-8.3983629927978463</v>
      </c>
      <c r="C291">
        <f t="shared" si="85"/>
        <v>6.6664419583803737E-3</v>
      </c>
      <c r="D291">
        <f t="shared" si="94"/>
        <v>44632.81108233588</v>
      </c>
      <c r="E291">
        <f t="shared" si="86"/>
        <v>8.301967597315592</v>
      </c>
      <c r="F291">
        <f t="shared" si="87"/>
        <v>0.10306183744063402</v>
      </c>
      <c r="G291">
        <v>0</v>
      </c>
      <c r="H291">
        <f t="shared" si="95"/>
        <v>8.3333333333333329E-2</v>
      </c>
      <c r="I291">
        <f t="shared" si="96"/>
        <v>100000</v>
      </c>
      <c r="J291">
        <f t="shared" si="97"/>
        <v>100000</v>
      </c>
      <c r="K291">
        <f t="shared" si="88"/>
        <v>1.5459796707758797</v>
      </c>
      <c r="L291">
        <f t="shared" si="89"/>
        <v>7.9997303500564484E-2</v>
      </c>
      <c r="M291">
        <f t="shared" si="90"/>
        <v>22</v>
      </c>
      <c r="N291">
        <f t="shared" si="98"/>
        <v>8.3019675973155922E-5</v>
      </c>
      <c r="O291">
        <f t="shared" si="91"/>
        <v>6.9930530462673291E-4</v>
      </c>
      <c r="P291">
        <f t="shared" si="99"/>
        <v>1.0377809293605766E-3</v>
      </c>
      <c r="Q291">
        <f t="shared" si="100"/>
        <v>1.2382535177502228E-2</v>
      </c>
      <c r="R291">
        <f>VLOOKUP(S291,mortality!$A$4:$G$76,prot_model!T291+2,FALSE)</f>
        <v>6.1912675887511141E-3</v>
      </c>
      <c r="S291">
        <f t="shared" si="92"/>
        <v>71</v>
      </c>
      <c r="T291">
        <f t="shared" si="93"/>
        <v>5</v>
      </c>
      <c r="V291">
        <f>discount_curve!K280</f>
        <v>0.73278287154645472</v>
      </c>
    </row>
    <row r="292" spans="1:22" x14ac:dyDescent="0.55000000000000004">
      <c r="A292">
        <f t="shared" si="83"/>
        <v>274</v>
      </c>
      <c r="B292">
        <f t="shared" si="84"/>
        <v>-8.3162321099067125</v>
      </c>
      <c r="C292">
        <f t="shared" si="85"/>
        <v>6.6012482099970489E-3</v>
      </c>
      <c r="D292">
        <f t="shared" si="94"/>
        <v>44234.246854244091</v>
      </c>
      <c r="E292">
        <f t="shared" si="86"/>
        <v>8.2207794027726973</v>
      </c>
      <c r="F292">
        <f t="shared" si="87"/>
        <v>0.10205395534401104</v>
      </c>
      <c r="G292">
        <v>0</v>
      </c>
      <c r="H292">
        <f t="shared" si="95"/>
        <v>8.3333333333333329E-2</v>
      </c>
      <c r="I292">
        <f t="shared" si="96"/>
        <v>100000</v>
      </c>
      <c r="J292">
        <f t="shared" si="97"/>
        <v>100000</v>
      </c>
      <c r="K292">
        <f t="shared" si="88"/>
        <v>1.5459796707758797</v>
      </c>
      <c r="L292">
        <f t="shared" si="89"/>
        <v>7.9214978519964591E-2</v>
      </c>
      <c r="M292">
        <f t="shared" si="90"/>
        <v>22</v>
      </c>
      <c r="N292">
        <f t="shared" si="98"/>
        <v>8.2207794027726972E-5</v>
      </c>
      <c r="O292">
        <f t="shared" si="91"/>
        <v>6.9246652400618792E-4</v>
      </c>
      <c r="P292">
        <f t="shared" si="99"/>
        <v>1.0377809293605766E-3</v>
      </c>
      <c r="Q292">
        <f t="shared" si="100"/>
        <v>1.2382535177502228E-2</v>
      </c>
      <c r="R292">
        <f>VLOOKUP(S292,mortality!$A$4:$G$76,prot_model!T292+2,FALSE)</f>
        <v>6.1912675887511141E-3</v>
      </c>
      <c r="S292">
        <f t="shared" si="92"/>
        <v>71</v>
      </c>
      <c r="T292">
        <f t="shared" si="93"/>
        <v>5</v>
      </c>
      <c r="V292">
        <f>discount_curve!K281</f>
        <v>0.73194881735833495</v>
      </c>
    </row>
    <row r="293" spans="1:22" x14ac:dyDescent="0.55000000000000004">
      <c r="A293">
        <f t="shared" si="83"/>
        <v>275</v>
      </c>
      <c r="B293">
        <f t="shared" si="84"/>
        <v>-8.2349044171051506</v>
      </c>
      <c r="C293">
        <f t="shared" si="85"/>
        <v>6.5366920168275552E-3</v>
      </c>
      <c r="D293">
        <f t="shared" si="94"/>
        <v>43833.429086060467</v>
      </c>
      <c r="E293">
        <f t="shared" si="86"/>
        <v>8.1403851794005959</v>
      </c>
      <c r="F293">
        <f t="shared" si="87"/>
        <v>0.10105592972138386</v>
      </c>
      <c r="G293">
        <v>0</v>
      </c>
      <c r="H293">
        <f t="shared" si="95"/>
        <v>8.3333333333333329E-2</v>
      </c>
      <c r="I293">
        <f t="shared" si="96"/>
        <v>100000</v>
      </c>
      <c r="J293">
        <f t="shared" si="97"/>
        <v>100000</v>
      </c>
      <c r="K293">
        <f t="shared" si="88"/>
        <v>1.5459796707758797</v>
      </c>
      <c r="L293">
        <f t="shared" si="89"/>
        <v>7.8440304201930669E-2</v>
      </c>
      <c r="M293">
        <f t="shared" si="90"/>
        <v>22</v>
      </c>
      <c r="N293">
        <f t="shared" si="98"/>
        <v>8.1403851794005955E-5</v>
      </c>
      <c r="O293">
        <f t="shared" si="91"/>
        <v>6.8569462250134044E-4</v>
      </c>
      <c r="P293">
        <f t="shared" si="99"/>
        <v>1.0377809293605766E-3</v>
      </c>
      <c r="Q293">
        <f t="shared" si="100"/>
        <v>1.2382535177502228E-2</v>
      </c>
      <c r="R293">
        <f>VLOOKUP(S293,mortality!$A$4:$G$76,prot_model!T293+2,FALSE)</f>
        <v>6.1912675887511141E-3</v>
      </c>
      <c r="S293">
        <f t="shared" si="92"/>
        <v>71</v>
      </c>
      <c r="T293">
        <f t="shared" si="93"/>
        <v>5</v>
      </c>
      <c r="V293">
        <f>discount_curve!K282</f>
        <v>0.73111571249151575</v>
      </c>
    </row>
    <row r="294" spans="1:22" x14ac:dyDescent="0.55000000000000004">
      <c r="A294">
        <f t="shared" si="83"/>
        <v>276</v>
      </c>
      <c r="B294">
        <f t="shared" si="84"/>
        <v>-8.941328016032978</v>
      </c>
      <c r="C294">
        <f t="shared" si="85"/>
        <v>6.4727671439696096E-3</v>
      </c>
      <c r="D294">
        <f t="shared" si="94"/>
        <v>43430.345035941675</v>
      </c>
      <c r="E294">
        <f t="shared" si="86"/>
        <v>8.8457317657108696</v>
      </c>
      <c r="F294">
        <f t="shared" si="87"/>
        <v>0.10206901746607928</v>
      </c>
      <c r="G294">
        <v>0</v>
      </c>
      <c r="H294">
        <f t="shared" si="95"/>
        <v>8.3333333333333329E-2</v>
      </c>
      <c r="I294">
        <f t="shared" si="96"/>
        <v>100000</v>
      </c>
      <c r="J294">
        <f t="shared" si="97"/>
        <v>100000</v>
      </c>
      <c r="K294">
        <f t="shared" si="88"/>
        <v>1.576899264191397</v>
      </c>
      <c r="L294">
        <f t="shared" si="89"/>
        <v>7.7673205727635322E-2</v>
      </c>
      <c r="M294">
        <f t="shared" si="90"/>
        <v>23</v>
      </c>
      <c r="N294">
        <f t="shared" si="98"/>
        <v>8.845731765710869E-5</v>
      </c>
      <c r="O294">
        <f t="shared" si="91"/>
        <v>6.7898894607510904E-4</v>
      </c>
      <c r="P294">
        <f t="shared" si="99"/>
        <v>1.1388395371151327E-3</v>
      </c>
      <c r="Q294">
        <f t="shared" si="100"/>
        <v>1.3580799497157443E-2</v>
      </c>
      <c r="R294">
        <f>VLOOKUP(S294,mortality!$A$4:$G$76,prot_model!T294+2,FALSE)</f>
        <v>6.7903997485787215E-3</v>
      </c>
      <c r="S294">
        <f t="shared" si="92"/>
        <v>72</v>
      </c>
      <c r="T294">
        <f t="shared" si="93"/>
        <v>5</v>
      </c>
      <c r="V294">
        <f>discount_curve!K283</f>
        <v>0.73078078858117945</v>
      </c>
    </row>
    <row r="295" spans="1:22" x14ac:dyDescent="0.55000000000000004">
      <c r="A295">
        <f t="shared" si="83"/>
        <v>277</v>
      </c>
      <c r="B295">
        <f t="shared" si="84"/>
        <v>-8.8529836672395152</v>
      </c>
      <c r="C295">
        <f t="shared" si="85"/>
        <v>6.4088132886585911E-3</v>
      </c>
      <c r="D295">
        <f t="shared" si="94"/>
        <v>43024.981890000156</v>
      </c>
      <c r="E295">
        <f t="shared" si="86"/>
        <v>8.758331950935915</v>
      </c>
      <c r="F295">
        <f t="shared" si="87"/>
        <v>0.10106052959225781</v>
      </c>
      <c r="G295">
        <v>0</v>
      </c>
      <c r="H295">
        <f t="shared" si="95"/>
        <v>8.3333333333333329E-2</v>
      </c>
      <c r="I295">
        <f t="shared" si="96"/>
        <v>100000</v>
      </c>
      <c r="J295">
        <f t="shared" si="97"/>
        <v>100000</v>
      </c>
      <c r="K295">
        <f t="shared" si="88"/>
        <v>1.576899264191397</v>
      </c>
      <c r="L295">
        <f t="shared" si="89"/>
        <v>7.6905759463903101E-2</v>
      </c>
      <c r="M295">
        <f t="shared" si="90"/>
        <v>23</v>
      </c>
      <c r="N295">
        <f t="shared" si="98"/>
        <v>8.7583319509359147E-5</v>
      </c>
      <c r="O295">
        <f t="shared" si="91"/>
        <v>6.7228022940892635E-4</v>
      </c>
      <c r="P295">
        <f t="shared" si="99"/>
        <v>1.1388395371151327E-3</v>
      </c>
      <c r="Q295">
        <f t="shared" si="100"/>
        <v>1.3580799497157443E-2</v>
      </c>
      <c r="R295">
        <f>VLOOKUP(S295,mortality!$A$4:$G$76,prot_model!T295+2,FALSE)</f>
        <v>6.7903997485787215E-3</v>
      </c>
      <c r="S295">
        <f t="shared" si="92"/>
        <v>72</v>
      </c>
      <c r="T295">
        <f t="shared" si="93"/>
        <v>5</v>
      </c>
      <c r="V295">
        <f>discount_curve!K284</f>
        <v>0.72995081329783718</v>
      </c>
    </row>
    <row r="296" spans="1:22" x14ac:dyDescent="0.55000000000000004">
      <c r="A296">
        <f t="shared" si="83"/>
        <v>278</v>
      </c>
      <c r="B296">
        <f t="shared" si="84"/>
        <v>-8.7655122004105372</v>
      </c>
      <c r="C296">
        <f t="shared" si="85"/>
        <v>6.3454913262487346E-3</v>
      </c>
      <c r="D296">
        <f t="shared" si="94"/>
        <v>42617.326761896802</v>
      </c>
      <c r="E296">
        <f t="shared" si="86"/>
        <v>8.6717956857038399</v>
      </c>
      <c r="F296">
        <f t="shared" si="87"/>
        <v>0.10006200603294522</v>
      </c>
      <c r="G296">
        <v>0</v>
      </c>
      <c r="H296">
        <f t="shared" si="95"/>
        <v>8.3333333333333329E-2</v>
      </c>
      <c r="I296">
        <f t="shared" si="96"/>
        <v>100000</v>
      </c>
      <c r="J296">
        <f t="shared" si="97"/>
        <v>100000</v>
      </c>
      <c r="K296">
        <f t="shared" si="88"/>
        <v>1.576899264191397</v>
      </c>
      <c r="L296">
        <f t="shared" si="89"/>
        <v>7.6145895914984815E-2</v>
      </c>
      <c r="M296">
        <f t="shared" si="90"/>
        <v>23</v>
      </c>
      <c r="N296">
        <f t="shared" si="98"/>
        <v>8.671795685703839E-5</v>
      </c>
      <c r="O296">
        <f t="shared" si="91"/>
        <v>6.6563779788562753E-4</v>
      </c>
      <c r="P296">
        <f t="shared" si="99"/>
        <v>1.1388395371151327E-3</v>
      </c>
      <c r="Q296">
        <f t="shared" si="100"/>
        <v>1.3580799497157443E-2</v>
      </c>
      <c r="R296">
        <f>VLOOKUP(S296,mortality!$A$4:$G$76,prot_model!T296+2,FALSE)</f>
        <v>6.7903997485787215E-3</v>
      </c>
      <c r="S296">
        <f t="shared" si="92"/>
        <v>72</v>
      </c>
      <c r="T296">
        <f t="shared" si="93"/>
        <v>5</v>
      </c>
      <c r="V296">
        <f>discount_curve!K285</f>
        <v>0.72912178064870448</v>
      </c>
    </row>
    <row r="297" spans="1:22" x14ac:dyDescent="0.55000000000000004">
      <c r="A297">
        <f t="shared" si="83"/>
        <v>279</v>
      </c>
      <c r="B297">
        <f t="shared" si="84"/>
        <v>-8.6789049910790048</v>
      </c>
      <c r="C297">
        <f t="shared" si="85"/>
        <v>6.2827950133535117E-3</v>
      </c>
      <c r="D297">
        <f t="shared" si="94"/>
        <v>42207.36669243122</v>
      </c>
      <c r="E297">
        <f t="shared" si="86"/>
        <v>8.5861144377561338</v>
      </c>
      <c r="F297">
        <f t="shared" si="87"/>
        <v>9.9073348336225317E-2</v>
      </c>
      <c r="G297">
        <v>0</v>
      </c>
      <c r="H297">
        <f t="shared" si="95"/>
        <v>8.3333333333333329E-2</v>
      </c>
      <c r="I297">
        <f t="shared" si="96"/>
        <v>100000</v>
      </c>
      <c r="J297">
        <f t="shared" si="97"/>
        <v>100000</v>
      </c>
      <c r="K297">
        <f t="shared" si="88"/>
        <v>1.576899264191397</v>
      </c>
      <c r="L297">
        <f t="shared" si="89"/>
        <v>7.5393540160242148E-2</v>
      </c>
      <c r="M297">
        <f t="shared" si="90"/>
        <v>23</v>
      </c>
      <c r="N297">
        <f t="shared" si="98"/>
        <v>8.5861144377561335E-5</v>
      </c>
      <c r="O297">
        <f t="shared" si="91"/>
        <v>6.5906099657813994E-4</v>
      </c>
      <c r="P297">
        <f t="shared" si="99"/>
        <v>1.1388395371151327E-3</v>
      </c>
      <c r="Q297">
        <f t="shared" si="100"/>
        <v>1.3580799497157443E-2</v>
      </c>
      <c r="R297">
        <f>VLOOKUP(S297,mortality!$A$4:$G$76,prot_model!T297+2,FALSE)</f>
        <v>6.7903997485787215E-3</v>
      </c>
      <c r="S297">
        <f t="shared" si="92"/>
        <v>72</v>
      </c>
      <c r="T297">
        <f t="shared" si="93"/>
        <v>5</v>
      </c>
      <c r="V297">
        <f>discount_curve!K286</f>
        <v>0.72829368956319596</v>
      </c>
    </row>
    <row r="298" spans="1:22" x14ac:dyDescent="0.55000000000000004">
      <c r="A298">
        <f t="shared" si="83"/>
        <v>280</v>
      </c>
      <c r="B298">
        <f t="shared" si="84"/>
        <v>-8.5931534999915105</v>
      </c>
      <c r="C298">
        <f t="shared" si="85"/>
        <v>6.2207181682738706E-3</v>
      </c>
      <c r="D298">
        <f t="shared" si="94"/>
        <v>41795.088649129859</v>
      </c>
      <c r="E298">
        <f t="shared" si="86"/>
        <v>8.5012797591368532</v>
      </c>
      <c r="F298">
        <f t="shared" si="87"/>
        <v>9.8094459022931221E-2</v>
      </c>
      <c r="G298">
        <v>0</v>
      </c>
      <c r="H298">
        <f t="shared" si="95"/>
        <v>8.3333333333333329E-2</v>
      </c>
      <c r="I298">
        <f t="shared" si="96"/>
        <v>100000</v>
      </c>
      <c r="J298">
        <f t="shared" si="97"/>
        <v>100000</v>
      </c>
      <c r="K298">
        <f t="shared" si="88"/>
        <v>1.576899264191397</v>
      </c>
      <c r="L298">
        <f t="shared" si="89"/>
        <v>7.4648618019286447E-2</v>
      </c>
      <c r="M298">
        <f t="shared" si="90"/>
        <v>23</v>
      </c>
      <c r="N298">
        <f t="shared" si="98"/>
        <v>8.501279759136854E-5</v>
      </c>
      <c r="O298">
        <f t="shared" si="91"/>
        <v>6.5254917703036551E-4</v>
      </c>
      <c r="P298">
        <f t="shared" si="99"/>
        <v>1.1388395371151327E-3</v>
      </c>
      <c r="Q298">
        <f t="shared" si="100"/>
        <v>1.3580799497157443E-2</v>
      </c>
      <c r="R298">
        <f>VLOOKUP(S298,mortality!$A$4:$G$76,prot_model!T298+2,FALSE)</f>
        <v>6.7903997485787215E-3</v>
      </c>
      <c r="S298">
        <f t="shared" si="92"/>
        <v>72</v>
      </c>
      <c r="T298">
        <f t="shared" si="93"/>
        <v>5</v>
      </c>
      <c r="V298">
        <f>discount_curve!K287</f>
        <v>0.72746653897194258</v>
      </c>
    </row>
    <row r="299" spans="1:22" x14ac:dyDescent="0.55000000000000004">
      <c r="A299">
        <f t="shared" si="83"/>
        <v>281</v>
      </c>
      <c r="B299">
        <f t="shared" si="84"/>
        <v>-8.5082492722663066</v>
      </c>
      <c r="C299">
        <f t="shared" si="85"/>
        <v>6.1592546703887266E-3</v>
      </c>
      <c r="D299">
        <f t="shared" si="94"/>
        <v>41380.479525831637</v>
      </c>
      <c r="E299">
        <f t="shared" si="86"/>
        <v>8.4172832853596606</v>
      </c>
      <c r="F299">
        <f t="shared" si="87"/>
        <v>9.7125241577034102E-2</v>
      </c>
      <c r="G299">
        <v>0</v>
      </c>
      <c r="H299">
        <f t="shared" si="95"/>
        <v>8.3333333333333329E-2</v>
      </c>
      <c r="I299">
        <f t="shared" si="96"/>
        <v>100000</v>
      </c>
      <c r="J299">
        <f t="shared" si="97"/>
        <v>100000</v>
      </c>
      <c r="K299">
        <f t="shared" si="88"/>
        <v>1.576899264191397</v>
      </c>
      <c r="L299">
        <f t="shared" si="89"/>
        <v>7.3911056044664719E-2</v>
      </c>
      <c r="M299">
        <f t="shared" si="90"/>
        <v>23</v>
      </c>
      <c r="N299">
        <f t="shared" si="98"/>
        <v>8.4172832853596601E-5</v>
      </c>
      <c r="O299">
        <f t="shared" si="91"/>
        <v>6.4610169719324438E-4</v>
      </c>
      <c r="P299">
        <f t="shared" si="99"/>
        <v>1.1388395371151327E-3</v>
      </c>
      <c r="Q299">
        <f t="shared" si="100"/>
        <v>1.3580799497157443E-2</v>
      </c>
      <c r="R299">
        <f>VLOOKUP(S299,mortality!$A$4:$G$76,prot_model!T299+2,FALSE)</f>
        <v>6.7903997485787215E-3</v>
      </c>
      <c r="S299">
        <f t="shared" si="92"/>
        <v>72</v>
      </c>
      <c r="T299">
        <f t="shared" si="93"/>
        <v>5</v>
      </c>
      <c r="V299">
        <f>discount_curve!K288</f>
        <v>0.72664032780678922</v>
      </c>
    </row>
    <row r="300" spans="1:22" x14ac:dyDescent="0.55000000000000004">
      <c r="A300">
        <f t="shared" si="83"/>
        <v>282</v>
      </c>
      <c r="B300">
        <f t="shared" si="84"/>
        <v>-8.4241839365596842</v>
      </c>
      <c r="C300">
        <f t="shared" si="85"/>
        <v>6.0983984595514894E-3</v>
      </c>
      <c r="D300">
        <f t="shared" si="94"/>
        <v>40963.526142271323</v>
      </c>
      <c r="E300">
        <f t="shared" si="86"/>
        <v>8.3341167345831089</v>
      </c>
      <c r="F300">
        <f t="shared" si="87"/>
        <v>9.616560043612693E-2</v>
      </c>
      <c r="G300">
        <v>0</v>
      </c>
      <c r="H300">
        <f t="shared" si="95"/>
        <v>8.3333333333333329E-2</v>
      </c>
      <c r="I300">
        <f t="shared" si="96"/>
        <v>100000</v>
      </c>
      <c r="J300">
        <f t="shared" si="97"/>
        <v>100000</v>
      </c>
      <c r="K300">
        <f t="shared" si="88"/>
        <v>1.576899264191397</v>
      </c>
      <c r="L300">
        <f t="shared" si="89"/>
        <v>7.3180781514617876E-2</v>
      </c>
      <c r="M300">
        <f t="shared" si="90"/>
        <v>23</v>
      </c>
      <c r="N300">
        <f t="shared" si="98"/>
        <v>8.3341167345831081E-5</v>
      </c>
      <c r="O300">
        <f t="shared" si="91"/>
        <v>6.3971792136145093E-4</v>
      </c>
      <c r="P300">
        <f t="shared" si="99"/>
        <v>1.1388395371151327E-3</v>
      </c>
      <c r="Q300">
        <f t="shared" si="100"/>
        <v>1.3580799497157443E-2</v>
      </c>
      <c r="R300">
        <f>VLOOKUP(S300,mortality!$A$4:$G$76,prot_model!T300+2,FALSE)</f>
        <v>6.7903997485787215E-3</v>
      </c>
      <c r="S300">
        <f t="shared" si="92"/>
        <v>72</v>
      </c>
      <c r="T300">
        <f t="shared" si="93"/>
        <v>5</v>
      </c>
      <c r="V300">
        <f>discount_curve!K289</f>
        <v>0.72581505500079468</v>
      </c>
    </row>
    <row r="301" spans="1:22" x14ac:dyDescent="0.55000000000000004">
      <c r="A301">
        <f t="shared" si="83"/>
        <v>283</v>
      </c>
      <c r="B301">
        <f t="shared" si="84"/>
        <v>-8.3409492042405873</v>
      </c>
      <c r="C301">
        <f t="shared" si="85"/>
        <v>6.0381435354925489E-3</v>
      </c>
      <c r="D301">
        <f t="shared" si="94"/>
        <v>40544.21524366059</v>
      </c>
      <c r="E301">
        <f t="shared" si="86"/>
        <v>8.2517719067940778</v>
      </c>
      <c r="F301">
        <f t="shared" si="87"/>
        <v>9.5215440982002408E-2</v>
      </c>
      <c r="G301">
        <v>0</v>
      </c>
      <c r="H301">
        <f t="shared" si="95"/>
        <v>8.3333333333333329E-2</v>
      </c>
      <c r="I301">
        <f t="shared" si="96"/>
        <v>100000</v>
      </c>
      <c r="J301">
        <f t="shared" si="97"/>
        <v>100000</v>
      </c>
      <c r="K301">
        <f t="shared" si="88"/>
        <v>1.576899264191397</v>
      </c>
      <c r="L301">
        <f t="shared" si="89"/>
        <v>7.2457722425910587E-2</v>
      </c>
      <c r="M301">
        <f t="shared" si="90"/>
        <v>23</v>
      </c>
      <c r="N301">
        <f t="shared" si="98"/>
        <v>8.251771906794078E-5</v>
      </c>
      <c r="O301">
        <f t="shared" si="91"/>
        <v>6.3339722011071433E-4</v>
      </c>
      <c r="P301">
        <f t="shared" si="99"/>
        <v>1.1388395371151327E-3</v>
      </c>
      <c r="Q301">
        <f t="shared" si="100"/>
        <v>1.3580799497157443E-2</v>
      </c>
      <c r="R301">
        <f>VLOOKUP(S301,mortality!$A$4:$G$76,prot_model!T301+2,FALSE)</f>
        <v>6.7903997485787215E-3</v>
      </c>
      <c r="S301">
        <f t="shared" si="92"/>
        <v>72</v>
      </c>
      <c r="T301">
        <f t="shared" si="93"/>
        <v>5</v>
      </c>
      <c r="V301">
        <f>discount_curve!K290</f>
        <v>0.7249907194882288</v>
      </c>
    </row>
    <row r="302" spans="1:22" x14ac:dyDescent="0.55000000000000004">
      <c r="A302">
        <f t="shared" si="83"/>
        <v>284</v>
      </c>
      <c r="B302">
        <f t="shared" si="84"/>
        <v>-8.2585368685733727</v>
      </c>
      <c r="C302">
        <f t="shared" si="85"/>
        <v>5.9784839572276614E-3</v>
      </c>
      <c r="D302">
        <f t="shared" si="94"/>
        <v>40122.533500266611</v>
      </c>
      <c r="E302">
        <f t="shared" si="86"/>
        <v>8.1702406829992764</v>
      </c>
      <c r="F302">
        <f t="shared" si="87"/>
        <v>9.4274669531323713E-2</v>
      </c>
      <c r="G302">
        <v>0</v>
      </c>
      <c r="H302">
        <f t="shared" si="95"/>
        <v>8.3333333333333329E-2</v>
      </c>
      <c r="I302">
        <f t="shared" si="96"/>
        <v>100000</v>
      </c>
      <c r="J302">
        <f t="shared" si="97"/>
        <v>100000</v>
      </c>
      <c r="K302">
        <f t="shared" si="88"/>
        <v>1.576899264191397</v>
      </c>
      <c r="L302">
        <f t="shared" si="89"/>
        <v>7.1741807486731937E-2</v>
      </c>
      <c r="M302">
        <f t="shared" si="90"/>
        <v>23</v>
      </c>
      <c r="N302">
        <f t="shared" si="98"/>
        <v>8.1702406829992761E-5</v>
      </c>
      <c r="O302">
        <f t="shared" si="91"/>
        <v>6.2713897023575921E-4</v>
      </c>
      <c r="P302">
        <f t="shared" si="99"/>
        <v>1.1388395371151327E-3</v>
      </c>
      <c r="Q302">
        <f t="shared" si="100"/>
        <v>1.3580799497157443E-2</v>
      </c>
      <c r="R302">
        <f>VLOOKUP(S302,mortality!$A$4:$G$76,prot_model!T302+2,FALSE)</f>
        <v>6.7903997485787215E-3</v>
      </c>
      <c r="S302">
        <f t="shared" si="92"/>
        <v>72</v>
      </c>
      <c r="T302">
        <f t="shared" si="93"/>
        <v>5</v>
      </c>
      <c r="V302">
        <f>discount_curve!K291</f>
        <v>0.72416732020457208</v>
      </c>
    </row>
    <row r="303" spans="1:22" x14ac:dyDescent="0.55000000000000004">
      <c r="A303">
        <f t="shared" si="83"/>
        <v>285</v>
      </c>
      <c r="B303">
        <f t="shared" si="84"/>
        <v>-8.1769388039086284</v>
      </c>
      <c r="C303">
        <f t="shared" si="85"/>
        <v>5.9194138424721815E-3</v>
      </c>
      <c r="D303">
        <f t="shared" si="94"/>
        <v>39698.467506988258</v>
      </c>
      <c r="E303">
        <f t="shared" si="86"/>
        <v>8.0895150244247134</v>
      </c>
      <c r="F303">
        <f t="shared" si="87"/>
        <v>9.3343193326387547E-2</v>
      </c>
      <c r="G303">
        <v>0</v>
      </c>
      <c r="H303">
        <f t="shared" si="95"/>
        <v>8.3333333333333329E-2</v>
      </c>
      <c r="I303">
        <f t="shared" si="96"/>
        <v>100000</v>
      </c>
      <c r="J303">
        <f t="shared" si="97"/>
        <v>100000</v>
      </c>
      <c r="K303">
        <f t="shared" si="88"/>
        <v>1.576899264191397</v>
      </c>
      <c r="L303">
        <f t="shared" si="89"/>
        <v>7.1032966109666182E-2</v>
      </c>
      <c r="M303">
        <f t="shared" si="90"/>
        <v>23</v>
      </c>
      <c r="N303">
        <f t="shared" si="98"/>
        <v>8.0895150244247142E-5</v>
      </c>
      <c r="O303">
        <f t="shared" si="91"/>
        <v>6.2094255468885884E-4</v>
      </c>
      <c r="P303">
        <f t="shared" si="99"/>
        <v>1.1388395371151327E-3</v>
      </c>
      <c r="Q303">
        <f t="shared" si="100"/>
        <v>1.3580799497157443E-2</v>
      </c>
      <c r="R303">
        <f>VLOOKUP(S303,mortality!$A$4:$G$76,prot_model!T303+2,FALSE)</f>
        <v>6.7903997485787215E-3</v>
      </c>
      <c r="S303">
        <f t="shared" si="92"/>
        <v>72</v>
      </c>
      <c r="T303">
        <f t="shared" si="93"/>
        <v>5</v>
      </c>
      <c r="V303">
        <f>discount_curve!K292</f>
        <v>0.72334485608651433</v>
      </c>
    </row>
    <row r="304" spans="1:22" x14ac:dyDescent="0.55000000000000004">
      <c r="A304">
        <f t="shared" si="83"/>
        <v>286</v>
      </c>
      <c r="B304">
        <f t="shared" si="84"/>
        <v>-8.096146964882033</v>
      </c>
      <c r="C304">
        <f t="shared" si="85"/>
        <v>5.8609273670610891E-3</v>
      </c>
      <c r="D304">
        <f t="shared" si="94"/>
        <v>39272.003782930049</v>
      </c>
      <c r="E304">
        <f t="shared" si="86"/>
        <v>8.0095869717231167</v>
      </c>
      <c r="F304">
        <f t="shared" si="87"/>
        <v>9.2420920525978542E-2</v>
      </c>
      <c r="G304">
        <v>0</v>
      </c>
      <c r="H304">
        <f t="shared" si="95"/>
        <v>8.3333333333333329E-2</v>
      </c>
      <c r="I304">
        <f t="shared" si="96"/>
        <v>100000</v>
      </c>
      <c r="J304">
        <f t="shared" si="97"/>
        <v>100000</v>
      </c>
      <c r="K304">
        <f t="shared" si="88"/>
        <v>1.576899264191397</v>
      </c>
      <c r="L304">
        <f t="shared" si="89"/>
        <v>7.0331128404733073E-2</v>
      </c>
      <c r="M304">
        <f t="shared" si="90"/>
        <v>23</v>
      </c>
      <c r="N304">
        <f t="shared" si="98"/>
        <v>8.0095869717231174E-5</v>
      </c>
      <c r="O304">
        <f t="shared" si="91"/>
        <v>6.1480736251899636E-4</v>
      </c>
      <c r="P304">
        <f t="shared" si="99"/>
        <v>1.1388395371151327E-3</v>
      </c>
      <c r="Q304">
        <f t="shared" si="100"/>
        <v>1.3580799497157443E-2</v>
      </c>
      <c r="R304">
        <f>VLOOKUP(S304,mortality!$A$4:$G$76,prot_model!T304+2,FALSE)</f>
        <v>6.7903997485787215E-3</v>
      </c>
      <c r="S304">
        <f t="shared" si="92"/>
        <v>72</v>
      </c>
      <c r="T304">
        <f t="shared" si="93"/>
        <v>5</v>
      </c>
      <c r="V304">
        <f>discount_curve!K293</f>
        <v>0.72252332607195269</v>
      </c>
    </row>
    <row r="305" spans="1:22" x14ac:dyDescent="0.55000000000000004">
      <c r="A305">
        <f t="shared" si="83"/>
        <v>287</v>
      </c>
      <c r="B305">
        <f t="shared" si="84"/>
        <v>-8.0161533856210845</v>
      </c>
      <c r="C305">
        <f t="shared" si="85"/>
        <v>5.8030187643747372E-3</v>
      </c>
      <c r="D305">
        <f t="shared" si="94"/>
        <v>38843.128770973577</v>
      </c>
      <c r="E305">
        <f t="shared" si="86"/>
        <v>7.9304486441891457</v>
      </c>
      <c r="F305">
        <f t="shared" si="87"/>
        <v>9.1507760196313931E-2</v>
      </c>
      <c r="G305">
        <v>0</v>
      </c>
      <c r="H305">
        <f t="shared" si="95"/>
        <v>8.3333333333333329E-2</v>
      </c>
      <c r="I305">
        <f t="shared" si="96"/>
        <v>100000</v>
      </c>
      <c r="J305">
        <f t="shared" si="97"/>
        <v>100000</v>
      </c>
      <c r="K305">
        <f t="shared" si="88"/>
        <v>1.576899264191397</v>
      </c>
      <c r="L305">
        <f t="shared" si="89"/>
        <v>6.9636225172496846E-2</v>
      </c>
      <c r="M305">
        <f t="shared" si="90"/>
        <v>23</v>
      </c>
      <c r="N305">
        <f t="shared" si="98"/>
        <v>7.9304486441891459E-5</v>
      </c>
      <c r="O305">
        <f t="shared" si="91"/>
        <v>6.08732788811626E-4</v>
      </c>
      <c r="P305">
        <f t="shared" si="99"/>
        <v>1.1388395371151327E-3</v>
      </c>
      <c r="Q305">
        <f t="shared" si="100"/>
        <v>1.3580799497157443E-2</v>
      </c>
      <c r="R305">
        <f>VLOOKUP(S305,mortality!$A$4:$G$76,prot_model!T305+2,FALSE)</f>
        <v>6.7903997485787215E-3</v>
      </c>
      <c r="S305">
        <f t="shared" si="92"/>
        <v>72</v>
      </c>
      <c r="T305">
        <f t="shared" si="93"/>
        <v>5</v>
      </c>
      <c r="V305">
        <f>discount_curve!K294</f>
        <v>0.72170272909999011</v>
      </c>
    </row>
    <row r="306" spans="1:22" x14ac:dyDescent="0.55000000000000004">
      <c r="A306">
        <f t="shared" si="83"/>
        <v>288</v>
      </c>
      <c r="B306">
        <f t="shared" si="84"/>
        <v>-8.7173441534683889</v>
      </c>
      <c r="C306">
        <f t="shared" si="85"/>
        <v>5.7456823247702769E-3</v>
      </c>
      <c r="D306">
        <f t="shared" si="94"/>
        <v>38411.828837346467</v>
      </c>
      <c r="E306">
        <f t="shared" si="86"/>
        <v>8.6306741410450396</v>
      </c>
      <c r="F306">
        <f t="shared" si="87"/>
        <v>9.2415694748119212E-2</v>
      </c>
      <c r="G306">
        <v>0</v>
      </c>
      <c r="H306">
        <f t="shared" si="95"/>
        <v>8.3333333333333329E-2</v>
      </c>
      <c r="I306">
        <f t="shared" si="96"/>
        <v>100000</v>
      </c>
      <c r="J306">
        <f t="shared" si="97"/>
        <v>100000</v>
      </c>
      <c r="K306">
        <f t="shared" si="88"/>
        <v>1.608437249475225</v>
      </c>
      <c r="L306">
        <f t="shared" si="89"/>
        <v>6.8948187897243329E-2</v>
      </c>
      <c r="M306">
        <f t="shared" si="90"/>
        <v>24</v>
      </c>
      <c r="N306">
        <f t="shared" si="98"/>
        <v>8.6306741410450405E-5</v>
      </c>
      <c r="O306">
        <f t="shared" si="91"/>
        <v>6.0271823462903021E-4</v>
      </c>
      <c r="P306">
        <f t="shared" si="99"/>
        <v>1.2517622876336842E-3</v>
      </c>
      <c r="Q306">
        <f t="shared" si="100"/>
        <v>1.4918161763698602E-2</v>
      </c>
      <c r="R306">
        <f>VLOOKUP(S306,mortality!$A$4:$G$76,prot_model!T306+2,FALSE)</f>
        <v>7.4590808818493009E-3</v>
      </c>
      <c r="S306">
        <f t="shared" si="92"/>
        <v>73</v>
      </c>
      <c r="T306">
        <f t="shared" si="93"/>
        <v>5</v>
      </c>
      <c r="V306">
        <f>discount_curve!K295</f>
        <v>0.72156607555935115</v>
      </c>
    </row>
    <row r="307" spans="1:22" x14ac:dyDescent="0.55000000000000004">
      <c r="A307">
        <f t="shared" si="83"/>
        <v>289</v>
      </c>
      <c r="B307">
        <f t="shared" si="84"/>
        <v>-8.6302284796609339</v>
      </c>
      <c r="C307">
        <f t="shared" si="85"/>
        <v>5.6882635767669873E-3</v>
      </c>
      <c r="D307">
        <f t="shared" si="94"/>
        <v>37978.090271189067</v>
      </c>
      <c r="E307">
        <f t="shared" si="86"/>
        <v>8.5444245930206488</v>
      </c>
      <c r="F307">
        <f t="shared" si="87"/>
        <v>9.1492150217051982E-2</v>
      </c>
      <c r="G307">
        <v>0</v>
      </c>
      <c r="H307">
        <f t="shared" si="95"/>
        <v>8.3333333333333329E-2</v>
      </c>
      <c r="I307">
        <f t="shared" si="96"/>
        <v>100000</v>
      </c>
      <c r="J307">
        <f t="shared" si="97"/>
        <v>100000</v>
      </c>
      <c r="K307">
        <f t="shared" si="88"/>
        <v>1.608437249475225</v>
      </c>
      <c r="L307">
        <f t="shared" si="89"/>
        <v>6.8259162921203848E-2</v>
      </c>
      <c r="M307">
        <f t="shared" si="90"/>
        <v>24</v>
      </c>
      <c r="N307">
        <f t="shared" si="98"/>
        <v>8.5444245930206488E-5</v>
      </c>
      <c r="O307">
        <f t="shared" si="91"/>
        <v>5.9669504635042378E-4</v>
      </c>
      <c r="P307">
        <f t="shared" si="99"/>
        <v>1.2517622876336842E-3</v>
      </c>
      <c r="Q307">
        <f t="shared" si="100"/>
        <v>1.4918161763698602E-2</v>
      </c>
      <c r="R307">
        <f>VLOOKUP(S307,mortality!$A$4:$G$76,prot_model!T307+2,FALSE)</f>
        <v>7.4590808818493009E-3</v>
      </c>
      <c r="S307">
        <f t="shared" si="92"/>
        <v>73</v>
      </c>
      <c r="T307">
        <f t="shared" si="93"/>
        <v>5</v>
      </c>
      <c r="V307">
        <f>discount_curve!K296</f>
        <v>0.72074893577267851</v>
      </c>
    </row>
    <row r="308" spans="1:22" x14ac:dyDescent="0.55000000000000004">
      <c r="A308">
        <f t="shared" si="83"/>
        <v>290</v>
      </c>
      <c r="B308">
        <f t="shared" si="84"/>
        <v>-8.543983385297091</v>
      </c>
      <c r="C308">
        <f t="shared" si="85"/>
        <v>5.631418635743601E-3</v>
      </c>
      <c r="D308">
        <f t="shared" si="94"/>
        <v>37541.899284118459</v>
      </c>
      <c r="E308">
        <f t="shared" si="86"/>
        <v>8.4590369689216462</v>
      </c>
      <c r="F308">
        <f t="shared" si="87"/>
        <v>9.0577835011189628E-2</v>
      </c>
      <c r="G308">
        <v>0</v>
      </c>
      <c r="H308">
        <f t="shared" si="95"/>
        <v>8.3333333333333329E-2</v>
      </c>
      <c r="I308">
        <f t="shared" si="96"/>
        <v>100000</v>
      </c>
      <c r="J308">
        <f t="shared" si="97"/>
        <v>100000</v>
      </c>
      <c r="K308">
        <f t="shared" si="88"/>
        <v>1.608437249475225</v>
      </c>
      <c r="L308">
        <f t="shared" si="89"/>
        <v>6.7577023628923219E-2</v>
      </c>
      <c r="M308">
        <f t="shared" si="90"/>
        <v>24</v>
      </c>
      <c r="N308">
        <f t="shared" si="98"/>
        <v>8.459036968921647E-5</v>
      </c>
      <c r="O308">
        <f t="shared" si="91"/>
        <v>5.9073205004039442E-4</v>
      </c>
      <c r="P308">
        <f t="shared" si="99"/>
        <v>1.2517622876336842E-3</v>
      </c>
      <c r="Q308">
        <f t="shared" si="100"/>
        <v>1.4918161763698602E-2</v>
      </c>
      <c r="R308">
        <f>VLOOKUP(S308,mortality!$A$4:$G$76,prot_model!T308+2,FALSE)</f>
        <v>7.4590808818493009E-3</v>
      </c>
      <c r="S308">
        <f t="shared" si="92"/>
        <v>73</v>
      </c>
      <c r="T308">
        <f t="shared" si="93"/>
        <v>5</v>
      </c>
      <c r="V308">
        <f>discount_curve!K297</f>
        <v>0.71993272135854425</v>
      </c>
    </row>
    <row r="309" spans="1:22" x14ac:dyDescent="0.55000000000000004">
      <c r="A309">
        <f t="shared" si="83"/>
        <v>291</v>
      </c>
      <c r="B309">
        <f t="shared" si="84"/>
        <v>-8.4586001703515468</v>
      </c>
      <c r="C309">
        <f t="shared" si="85"/>
        <v>5.5751417674328001E-3</v>
      </c>
      <c r="D309">
        <f t="shared" si="94"/>
        <v>37103.24200979028</v>
      </c>
      <c r="E309">
        <f t="shared" si="86"/>
        <v>8.3745026552205406</v>
      </c>
      <c r="F309">
        <f t="shared" si="87"/>
        <v>8.9672656898440575E-2</v>
      </c>
      <c r="G309">
        <v>0</v>
      </c>
      <c r="H309">
        <f t="shared" si="95"/>
        <v>8.3333333333333329E-2</v>
      </c>
      <c r="I309">
        <f t="shared" si="96"/>
        <v>100000</v>
      </c>
      <c r="J309">
        <f t="shared" si="97"/>
        <v>100000</v>
      </c>
      <c r="K309">
        <f t="shared" si="88"/>
        <v>1.608437249475225</v>
      </c>
      <c r="L309">
        <f t="shared" si="89"/>
        <v>6.6901701209193601E-2</v>
      </c>
      <c r="M309">
        <f t="shared" si="90"/>
        <v>24</v>
      </c>
      <c r="N309">
        <f t="shared" si="98"/>
        <v>8.37450265522054E-5</v>
      </c>
      <c r="O309">
        <f t="shared" si="91"/>
        <v>5.8482864417813371E-4</v>
      </c>
      <c r="P309">
        <f t="shared" si="99"/>
        <v>1.2517622876336842E-3</v>
      </c>
      <c r="Q309">
        <f t="shared" si="100"/>
        <v>1.4918161763698602E-2</v>
      </c>
      <c r="R309">
        <f>VLOOKUP(S309,mortality!$A$4:$G$76,prot_model!T309+2,FALSE)</f>
        <v>7.4590808818493009E-3</v>
      </c>
      <c r="S309">
        <f t="shared" si="92"/>
        <v>73</v>
      </c>
      <c r="T309">
        <f t="shared" si="93"/>
        <v>5</v>
      </c>
      <c r="V309">
        <f>discount_curve!K298</f>
        <v>0.7191174312690074</v>
      </c>
    </row>
    <row r="310" spans="1:22" x14ac:dyDescent="0.55000000000000004">
      <c r="A310">
        <f t="shared" si="83"/>
        <v>292</v>
      </c>
      <c r="B310">
        <f t="shared" si="84"/>
        <v>-8.3740702217415866</v>
      </c>
      <c r="C310">
        <f t="shared" si="85"/>
        <v>5.519427294871938E-3</v>
      </c>
      <c r="D310">
        <f t="shared" si="94"/>
        <v>36662.104503457842</v>
      </c>
      <c r="E310">
        <f t="shared" si="86"/>
        <v>8.2908131244680341</v>
      </c>
      <c r="F310">
        <f t="shared" si="87"/>
        <v>8.877652456842304E-2</v>
      </c>
      <c r="G310">
        <v>0</v>
      </c>
      <c r="H310">
        <f t="shared" si="95"/>
        <v>8.3333333333333329E-2</v>
      </c>
      <c r="I310">
        <f t="shared" si="96"/>
        <v>100000</v>
      </c>
      <c r="J310">
        <f t="shared" si="97"/>
        <v>100000</v>
      </c>
      <c r="K310">
        <f t="shared" si="88"/>
        <v>1.608437249475225</v>
      </c>
      <c r="L310">
        <f t="shared" si="89"/>
        <v>6.6233127538463263E-2</v>
      </c>
      <c r="M310">
        <f t="shared" si="90"/>
        <v>24</v>
      </c>
      <c r="N310">
        <f t="shared" si="98"/>
        <v>8.2908131244680339E-5</v>
      </c>
      <c r="O310">
        <f t="shared" si="91"/>
        <v>5.7898423325405555E-4</v>
      </c>
      <c r="P310">
        <f t="shared" si="99"/>
        <v>1.2517622876336842E-3</v>
      </c>
      <c r="Q310">
        <f t="shared" si="100"/>
        <v>1.4918161763698602E-2</v>
      </c>
      <c r="R310">
        <f>VLOOKUP(S310,mortality!$A$4:$G$76,prot_model!T310+2,FALSE)</f>
        <v>7.4590808818493009E-3</v>
      </c>
      <c r="S310">
        <f t="shared" si="92"/>
        <v>73</v>
      </c>
      <c r="T310">
        <f t="shared" si="93"/>
        <v>5</v>
      </c>
      <c r="V310">
        <f>discount_curve!K299</f>
        <v>0.71830306445731318</v>
      </c>
    </row>
    <row r="311" spans="1:22" x14ac:dyDescent="0.55000000000000004">
      <c r="A311">
        <f t="shared" si="83"/>
        <v>293</v>
      </c>
      <c r="B311">
        <f t="shared" si="84"/>
        <v>-8.2903850124582377</v>
      </c>
      <c r="C311">
        <f t="shared" si="85"/>
        <v>5.4642695978303771E-3</v>
      </c>
      <c r="D311">
        <f t="shared" si="94"/>
        <v>36218.472741528727</v>
      </c>
      <c r="E311">
        <f t="shared" si="86"/>
        <v>8.2079599344328145</v>
      </c>
      <c r="F311">
        <f t="shared" si="87"/>
        <v>8.7889347623253858E-2</v>
      </c>
      <c r="G311">
        <v>0</v>
      </c>
      <c r="H311">
        <f t="shared" si="95"/>
        <v>8.3333333333333329E-2</v>
      </c>
      <c r="I311">
        <f t="shared" si="96"/>
        <v>100000</v>
      </c>
      <c r="J311">
        <f t="shared" si="97"/>
        <v>100000</v>
      </c>
      <c r="K311">
        <f t="shared" si="88"/>
        <v>1.608437249475225</v>
      </c>
      <c r="L311">
        <f t="shared" si="89"/>
        <v>6.5571235173964529E-2</v>
      </c>
      <c r="M311">
        <f t="shared" si="90"/>
        <v>24</v>
      </c>
      <c r="N311">
        <f t="shared" si="98"/>
        <v>8.2079599344328139E-5</v>
      </c>
      <c r="O311">
        <f t="shared" si="91"/>
        <v>5.7319822770972328E-4</v>
      </c>
      <c r="P311">
        <f t="shared" si="99"/>
        <v>1.2517622876336842E-3</v>
      </c>
      <c r="Q311">
        <f t="shared" si="100"/>
        <v>1.4918161763698602E-2</v>
      </c>
      <c r="R311">
        <f>VLOOKUP(S311,mortality!$A$4:$G$76,prot_model!T311+2,FALSE)</f>
        <v>7.4590808818493009E-3</v>
      </c>
      <c r="S311">
        <f t="shared" si="92"/>
        <v>73</v>
      </c>
      <c r="T311">
        <f t="shared" si="93"/>
        <v>5</v>
      </c>
      <c r="V311">
        <f>discount_curve!K300</f>
        <v>0.7174896198778935</v>
      </c>
    </row>
    <row r="312" spans="1:22" x14ac:dyDescent="0.55000000000000004">
      <c r="A312">
        <f t="shared" si="83"/>
        <v>294</v>
      </c>
      <c r="B312">
        <f t="shared" si="84"/>
        <v>-8.2075361007061218</v>
      </c>
      <c r="C312">
        <f t="shared" si="85"/>
        <v>5.4096631122425402E-3</v>
      </c>
      <c r="D312">
        <f t="shared" si="94"/>
        <v>35772.332621119211</v>
      </c>
      <c r="E312">
        <f t="shared" si="86"/>
        <v>8.125934727249934</v>
      </c>
      <c r="F312">
        <f t="shared" si="87"/>
        <v>8.7011036568429775E-2</v>
      </c>
      <c r="G312">
        <v>0</v>
      </c>
      <c r="H312">
        <f t="shared" si="95"/>
        <v>8.3333333333333329E-2</v>
      </c>
      <c r="I312">
        <f t="shared" si="96"/>
        <v>100000</v>
      </c>
      <c r="J312">
        <f t="shared" si="97"/>
        <v>100000</v>
      </c>
      <c r="K312">
        <f t="shared" si="88"/>
        <v>1.608437249475225</v>
      </c>
      <c r="L312">
        <f t="shared" si="89"/>
        <v>6.4915957346910483E-2</v>
      </c>
      <c r="M312">
        <f t="shared" si="90"/>
        <v>24</v>
      </c>
      <c r="N312">
        <f t="shared" si="98"/>
        <v>8.1259347272499334E-5</v>
      </c>
      <c r="O312">
        <f t="shared" si="91"/>
        <v>5.6747004387837775E-4</v>
      </c>
      <c r="P312">
        <f t="shared" si="99"/>
        <v>1.2517622876336842E-3</v>
      </c>
      <c r="Q312">
        <f t="shared" si="100"/>
        <v>1.4918161763698602E-2</v>
      </c>
      <c r="R312">
        <f>VLOOKUP(S312,mortality!$A$4:$G$76,prot_model!T312+2,FALSE)</f>
        <v>7.4590808818493009E-3</v>
      </c>
      <c r="S312">
        <f t="shared" si="92"/>
        <v>73</v>
      </c>
      <c r="T312">
        <f t="shared" si="93"/>
        <v>5</v>
      </c>
      <c r="V312">
        <f>discount_curve!K301</f>
        <v>0.7166770964863628</v>
      </c>
    </row>
    <row r="313" spans="1:22" x14ac:dyDescent="0.55000000000000004">
      <c r="A313">
        <f t="shared" si="83"/>
        <v>295</v>
      </c>
      <c r="B313">
        <f t="shared" si="84"/>
        <v>-8.1255151290518643</v>
      </c>
      <c r="C313">
        <f t="shared" si="85"/>
        <v>5.3556023296466339E-3</v>
      </c>
      <c r="D313">
        <f t="shared" si="94"/>
        <v>35323.66995960573</v>
      </c>
      <c r="E313">
        <f t="shared" si="86"/>
        <v>8.0447292285777117</v>
      </c>
      <c r="F313">
        <f t="shared" si="87"/>
        <v>8.6141502803799397E-2</v>
      </c>
      <c r="G313">
        <v>0</v>
      </c>
      <c r="H313">
        <f t="shared" si="95"/>
        <v>8.3333333333333329E-2</v>
      </c>
      <c r="I313">
        <f t="shared" si="96"/>
        <v>100000</v>
      </c>
      <c r="J313">
        <f t="shared" si="97"/>
        <v>100000</v>
      </c>
      <c r="K313">
        <f t="shared" si="88"/>
        <v>1.608437249475225</v>
      </c>
      <c r="L313">
        <f t="shared" si="89"/>
        <v>6.4267227955759607E-2</v>
      </c>
      <c r="M313">
        <f t="shared" si="90"/>
        <v>24</v>
      </c>
      <c r="N313">
        <f t="shared" si="98"/>
        <v>8.0447292285777108E-5</v>
      </c>
      <c r="O313">
        <f t="shared" si="91"/>
        <v>5.6179910392605958E-4</v>
      </c>
      <c r="P313">
        <f t="shared" si="99"/>
        <v>1.2517622876336842E-3</v>
      </c>
      <c r="Q313">
        <f t="shared" si="100"/>
        <v>1.4918161763698602E-2</v>
      </c>
      <c r="R313">
        <f>VLOOKUP(S313,mortality!$A$4:$G$76,prot_model!T313+2,FALSE)</f>
        <v>7.4590808818493009E-3</v>
      </c>
      <c r="S313">
        <f t="shared" si="92"/>
        <v>73</v>
      </c>
      <c r="T313">
        <f t="shared" si="93"/>
        <v>5</v>
      </c>
      <c r="V313">
        <f>discount_curve!K302</f>
        <v>0.71586549323951965</v>
      </c>
    </row>
    <row r="314" spans="1:22" x14ac:dyDescent="0.55000000000000004">
      <c r="A314">
        <f t="shared" si="83"/>
        <v>296</v>
      </c>
      <c r="B314">
        <f t="shared" si="84"/>
        <v>-8.0443138235810459</v>
      </c>
      <c r="C314">
        <f t="shared" si="85"/>
        <v>5.30208179662898E-3</v>
      </c>
      <c r="D314">
        <f t="shared" si="94"/>
        <v>34872.470494174166</v>
      </c>
      <c r="E314">
        <f t="shared" si="86"/>
        <v>7.9643352467630493</v>
      </c>
      <c r="F314">
        <f t="shared" si="87"/>
        <v>8.5280658614625762E-2</v>
      </c>
      <c r="G314">
        <v>0</v>
      </c>
      <c r="H314">
        <f t="shared" si="95"/>
        <v>8.3333333333333329E-2</v>
      </c>
      <c r="I314">
        <f t="shared" si="96"/>
        <v>100000</v>
      </c>
      <c r="J314">
        <f t="shared" si="97"/>
        <v>100000</v>
      </c>
      <c r="K314">
        <f t="shared" si="88"/>
        <v>1.608437249475225</v>
      </c>
      <c r="L314">
        <f t="shared" si="89"/>
        <v>6.3624981559547766E-2</v>
      </c>
      <c r="M314">
        <f t="shared" si="90"/>
        <v>24</v>
      </c>
      <c r="N314">
        <f t="shared" si="98"/>
        <v>7.9643352467630491E-5</v>
      </c>
      <c r="O314">
        <f t="shared" si="91"/>
        <v>5.5618483579331968E-4</v>
      </c>
      <c r="P314">
        <f t="shared" si="99"/>
        <v>1.2517622876336842E-3</v>
      </c>
      <c r="Q314">
        <f t="shared" si="100"/>
        <v>1.4918161763698602E-2</v>
      </c>
      <c r="R314">
        <f>VLOOKUP(S314,mortality!$A$4:$G$76,prot_model!T314+2,FALSE)</f>
        <v>7.4590808818493009E-3</v>
      </c>
      <c r="S314">
        <f t="shared" si="92"/>
        <v>73</v>
      </c>
      <c r="T314">
        <f t="shared" si="93"/>
        <v>5</v>
      </c>
      <c r="V314">
        <f>discount_curve!K303</f>
        <v>0.71505480909534236</v>
      </c>
    </row>
    <row r="315" spans="1:22" x14ac:dyDescent="0.55000000000000004">
      <c r="A315">
        <f t="shared" si="83"/>
        <v>297</v>
      </c>
      <c r="B315">
        <f t="shared" si="84"/>
        <v>-7.9639239930635606</v>
      </c>
      <c r="C315">
        <f t="shared" si="85"/>
        <v>5.2490961142739011E-3</v>
      </c>
      <c r="D315">
        <f t="shared" si="94"/>
        <v>34418.719881366334</v>
      </c>
      <c r="E315">
        <f t="shared" si="86"/>
        <v>7.8847446720150964</v>
      </c>
      <c r="F315">
        <f t="shared" si="87"/>
        <v>8.4428417162738051E-2</v>
      </c>
      <c r="G315">
        <v>0</v>
      </c>
      <c r="H315">
        <f t="shared" si="95"/>
        <v>8.3333333333333329E-2</v>
      </c>
      <c r="I315">
        <f t="shared" si="96"/>
        <v>100000</v>
      </c>
      <c r="J315">
        <f t="shared" si="97"/>
        <v>100000</v>
      </c>
      <c r="K315">
        <f t="shared" si="88"/>
        <v>1.608437249475225</v>
      </c>
      <c r="L315">
        <f t="shared" si="89"/>
        <v>6.2989153371286813E-2</v>
      </c>
      <c r="M315">
        <f t="shared" si="90"/>
        <v>24</v>
      </c>
      <c r="N315">
        <f t="shared" si="98"/>
        <v>7.8847446720150968E-5</v>
      </c>
      <c r="O315">
        <f t="shared" si="91"/>
        <v>5.5062667313751277E-4</v>
      </c>
      <c r="P315">
        <f t="shared" si="99"/>
        <v>1.2517622876336842E-3</v>
      </c>
      <c r="Q315">
        <f t="shared" si="100"/>
        <v>1.4918161763698602E-2</v>
      </c>
      <c r="R315">
        <f>VLOOKUP(S315,mortality!$A$4:$G$76,prot_model!T315+2,FALSE)</f>
        <v>7.4590808818493009E-3</v>
      </c>
      <c r="S315">
        <f t="shared" si="92"/>
        <v>73</v>
      </c>
      <c r="T315">
        <f t="shared" si="93"/>
        <v>5</v>
      </c>
      <c r="V315">
        <f>discount_curve!K304</f>
        <v>0.71424504301299074</v>
      </c>
    </row>
    <row r="316" spans="1:22" x14ac:dyDescent="0.55000000000000004">
      <c r="A316">
        <f t="shared" si="83"/>
        <v>298</v>
      </c>
      <c r="B316">
        <f t="shared" si="84"/>
        <v>-7.8843375281273271</v>
      </c>
      <c r="C316">
        <f t="shared" si="85"/>
        <v>5.1966399376190955E-3</v>
      </c>
      <c r="D316">
        <f t="shared" si="94"/>
        <v>33962.403696624038</v>
      </c>
      <c r="E316">
        <f t="shared" si="86"/>
        <v>7.805949475587175</v>
      </c>
      <c r="F316">
        <f t="shared" si="87"/>
        <v>8.358469247777163E-2</v>
      </c>
      <c r="G316">
        <v>0</v>
      </c>
      <c r="H316">
        <f t="shared" si="95"/>
        <v>8.3333333333333329E-2</v>
      </c>
      <c r="I316">
        <f t="shared" si="96"/>
        <v>100000</v>
      </c>
      <c r="J316">
        <f t="shared" si="97"/>
        <v>100000</v>
      </c>
      <c r="K316">
        <f t="shared" si="88"/>
        <v>1.608437249475225</v>
      </c>
      <c r="L316">
        <f t="shared" si="89"/>
        <v>6.235967925142915E-2</v>
      </c>
      <c r="M316">
        <f t="shared" si="90"/>
        <v>24</v>
      </c>
      <c r="N316">
        <f t="shared" si="98"/>
        <v>7.8059494755871749E-5</v>
      </c>
      <c r="O316">
        <f t="shared" si="91"/>
        <v>5.4512405527566688E-4</v>
      </c>
      <c r="P316">
        <f t="shared" si="99"/>
        <v>1.2517622876336842E-3</v>
      </c>
      <c r="Q316">
        <f t="shared" si="100"/>
        <v>1.4918161763698602E-2</v>
      </c>
      <c r="R316">
        <f>VLOOKUP(S316,mortality!$A$4:$G$76,prot_model!T316+2,FALSE)</f>
        <v>7.4590808818493009E-3</v>
      </c>
      <c r="S316">
        <f t="shared" si="92"/>
        <v>73</v>
      </c>
      <c r="T316">
        <f t="shared" si="93"/>
        <v>5</v>
      </c>
      <c r="V316">
        <f>discount_curve!K305</f>
        <v>0.71343619395280278</v>
      </c>
    </row>
    <row r="317" spans="1:22" x14ac:dyDescent="0.55000000000000004">
      <c r="A317">
        <f t="shared" si="83"/>
        <v>299</v>
      </c>
      <c r="B317">
        <f t="shared" si="84"/>
        <v>-7.805546400440238</v>
      </c>
      <c r="C317">
        <f t="shared" si="85"/>
        <v>5.1447079751164668E-3</v>
      </c>
      <c r="D317">
        <f t="shared" si="94"/>
        <v>33503.507433830593</v>
      </c>
      <c r="E317">
        <f t="shared" si="86"/>
        <v>7.7279417089668581</v>
      </c>
      <c r="F317">
        <f t="shared" si="87"/>
        <v>8.2749399448495853E-2</v>
      </c>
      <c r="G317">
        <v>0</v>
      </c>
      <c r="H317">
        <f t="shared" si="95"/>
        <v>8.3333333333333329E-2</v>
      </c>
      <c r="I317">
        <f t="shared" si="96"/>
        <v>100000</v>
      </c>
      <c r="J317">
        <f t="shared" si="97"/>
        <v>100000</v>
      </c>
      <c r="K317">
        <f t="shared" si="88"/>
        <v>1.608437249475225</v>
      </c>
      <c r="L317">
        <f t="shared" si="89"/>
        <v>6.1736495701397609E-2</v>
      </c>
      <c r="M317">
        <f t="shared" si="90"/>
        <v>24</v>
      </c>
      <c r="N317">
        <f t="shared" si="98"/>
        <v>7.7279417089668579E-5</v>
      </c>
      <c r="O317">
        <f t="shared" si="91"/>
        <v>5.3967642712792439E-4</v>
      </c>
      <c r="P317">
        <f t="shared" si="99"/>
        <v>1.2517622876336842E-3</v>
      </c>
      <c r="Q317">
        <f t="shared" si="100"/>
        <v>1.4918161763698602E-2</v>
      </c>
      <c r="R317">
        <f>VLOOKUP(S317,mortality!$A$4:$G$76,prot_model!T317+2,FALSE)</f>
        <v>7.4590808818493009E-3</v>
      </c>
      <c r="S317">
        <f t="shared" si="92"/>
        <v>73</v>
      </c>
      <c r="T317">
        <f t="shared" si="93"/>
        <v>5</v>
      </c>
      <c r="V317">
        <f>discount_curve!K306</f>
        <v>0.71262826087629383</v>
      </c>
    </row>
    <row r="318" spans="1:22" x14ac:dyDescent="0.55000000000000004">
      <c r="A318">
        <f t="shared" si="83"/>
        <v>300</v>
      </c>
      <c r="B318">
        <f t="shared" si="84"/>
        <v>-8.5015171912503416</v>
      </c>
      <c r="C318">
        <f t="shared" si="85"/>
        <v>5.093294988098334E-3</v>
      </c>
      <c r="D318">
        <f t="shared" si="94"/>
        <v>33042.016504849598</v>
      </c>
      <c r="E318">
        <f t="shared" si="86"/>
        <v>8.4230495833479271</v>
      </c>
      <c r="F318">
        <f t="shared" si="87"/>
        <v>8.3560902890512906E-2</v>
      </c>
      <c r="G318">
        <v>0</v>
      </c>
      <c r="H318">
        <f t="shared" si="95"/>
        <v>8.3333333333333329E-2</v>
      </c>
      <c r="I318">
        <f t="shared" si="96"/>
        <v>100000</v>
      </c>
      <c r="J318">
        <f t="shared" si="97"/>
        <v>100000</v>
      </c>
      <c r="K318">
        <f t="shared" si="88"/>
        <v>1.6406059944647295</v>
      </c>
      <c r="L318">
        <f t="shared" si="89"/>
        <v>6.1119539857180015E-2</v>
      </c>
      <c r="M318">
        <f t="shared" si="90"/>
        <v>25</v>
      </c>
      <c r="N318">
        <f t="shared" si="98"/>
        <v>8.4230495833479267E-5</v>
      </c>
      <c r="O318">
        <f t="shared" si="91"/>
        <v>5.3428323916154775E-4</v>
      </c>
      <c r="P318">
        <f t="shared" si="99"/>
        <v>1.3781271264525774E-3</v>
      </c>
      <c r="Q318">
        <f t="shared" si="100"/>
        <v>1.641275009200277E-2</v>
      </c>
      <c r="R318">
        <f>VLOOKUP(S318,mortality!$A$4:$G$76,prot_model!T318+2,FALSE)</f>
        <v>8.2063750460013851E-3</v>
      </c>
      <c r="S318">
        <f t="shared" si="92"/>
        <v>74</v>
      </c>
      <c r="T318">
        <f t="shared" si="93"/>
        <v>5</v>
      </c>
      <c r="V318">
        <f>discount_curve!K307</f>
        <v>0.71252381110597163</v>
      </c>
    </row>
    <row r="319" spans="1:22" x14ac:dyDescent="0.55000000000000004">
      <c r="A319">
        <f t="shared" si="83"/>
        <v>301</v>
      </c>
      <c r="B319">
        <f t="shared" si="84"/>
        <v>-8.4154840639824986</v>
      </c>
      <c r="C319">
        <f t="shared" si="85"/>
        <v>5.0417521768487492E-3</v>
      </c>
      <c r="D319">
        <f t="shared" si="94"/>
        <v>32577.916239061167</v>
      </c>
      <c r="E319">
        <f t="shared" si="86"/>
        <v>8.3378105277199115</v>
      </c>
      <c r="F319">
        <f t="shared" si="87"/>
        <v>8.2715288439436568E-2</v>
      </c>
      <c r="G319">
        <v>0</v>
      </c>
      <c r="H319">
        <f t="shared" si="95"/>
        <v>8.3333333333333329E-2</v>
      </c>
      <c r="I319">
        <f t="shared" si="96"/>
        <v>100000</v>
      </c>
      <c r="J319">
        <f t="shared" si="97"/>
        <v>100000</v>
      </c>
      <c r="K319">
        <f t="shared" si="88"/>
        <v>1.6406059944647295</v>
      </c>
      <c r="L319">
        <f t="shared" si="89"/>
        <v>6.0501026122184991E-2</v>
      </c>
      <c r="M319">
        <f t="shared" si="90"/>
        <v>25</v>
      </c>
      <c r="N319">
        <f t="shared" si="98"/>
        <v>8.3378105277199122E-5</v>
      </c>
      <c r="O319">
        <f t="shared" si="91"/>
        <v>5.2887643272008476E-4</v>
      </c>
      <c r="P319">
        <f t="shared" si="99"/>
        <v>1.3781271264525774E-3</v>
      </c>
      <c r="Q319">
        <f t="shared" si="100"/>
        <v>1.641275009200277E-2</v>
      </c>
      <c r="R319">
        <f>VLOOKUP(S319,mortality!$A$4:$G$76,prot_model!T319+2,FALSE)</f>
        <v>8.2063750460013851E-3</v>
      </c>
      <c r="S319">
        <f t="shared" si="92"/>
        <v>74</v>
      </c>
      <c r="T319">
        <f t="shared" si="93"/>
        <v>5</v>
      </c>
      <c r="V319">
        <f>discount_curve!K308</f>
        <v>0.71171925166063876</v>
      </c>
    </row>
    <row r="320" spans="1:22" x14ac:dyDescent="0.55000000000000004">
      <c r="A320">
        <f t="shared" si="83"/>
        <v>302</v>
      </c>
      <c r="B320">
        <f t="shared" si="84"/>
        <v>-8.3303215694289108</v>
      </c>
      <c r="C320">
        <f t="shared" si="85"/>
        <v>4.9907309653489749E-3</v>
      </c>
      <c r="D320">
        <f t="shared" si="94"/>
        <v>32111.191882895626</v>
      </c>
      <c r="E320">
        <f t="shared" si="86"/>
        <v>8.2534340690091383</v>
      </c>
      <c r="F320">
        <f t="shared" si="87"/>
        <v>8.1878231385122749E-2</v>
      </c>
      <c r="G320">
        <v>0</v>
      </c>
      <c r="H320">
        <f t="shared" si="95"/>
        <v>8.3333333333333329E-2</v>
      </c>
      <c r="I320">
        <f t="shared" si="96"/>
        <v>100000</v>
      </c>
      <c r="J320">
        <f t="shared" si="97"/>
        <v>100000</v>
      </c>
      <c r="K320">
        <f t="shared" si="88"/>
        <v>1.6406059944647295</v>
      </c>
      <c r="L320">
        <f t="shared" si="89"/>
        <v>5.9888771584187706E-2</v>
      </c>
      <c r="M320">
        <f t="shared" si="90"/>
        <v>25</v>
      </c>
      <c r="N320">
        <f t="shared" si="98"/>
        <v>8.2534340690091379E-5</v>
      </c>
      <c r="O320">
        <f t="shared" si="91"/>
        <v>5.2352434174366498E-4</v>
      </c>
      <c r="P320">
        <f t="shared" si="99"/>
        <v>1.3781271264525774E-3</v>
      </c>
      <c r="Q320">
        <f t="shared" si="100"/>
        <v>1.641275009200277E-2</v>
      </c>
      <c r="R320">
        <f>VLOOKUP(S320,mortality!$A$4:$G$76,prot_model!T320+2,FALSE)</f>
        <v>8.2063750460013851E-3</v>
      </c>
      <c r="S320">
        <f t="shared" si="92"/>
        <v>74</v>
      </c>
      <c r="T320">
        <f t="shared" si="93"/>
        <v>5</v>
      </c>
      <c r="V320">
        <f>discount_curve!K309</f>
        <v>0.71091560069849069</v>
      </c>
    </row>
    <row r="321" spans="1:22" x14ac:dyDescent="0.55000000000000004">
      <c r="A321">
        <f t="shared" si="83"/>
        <v>303</v>
      </c>
      <c r="B321">
        <f t="shared" si="84"/>
        <v>-8.2460208970145441</v>
      </c>
      <c r="C321">
        <f t="shared" si="85"/>
        <v>4.9402260751461625E-3</v>
      </c>
      <c r="D321">
        <f t="shared" si="94"/>
        <v>31641.828599364489</v>
      </c>
      <c r="E321">
        <f t="shared" si="86"/>
        <v>8.1699114779607314</v>
      </c>
      <c r="F321">
        <f t="shared" si="87"/>
        <v>8.104964512895757E-2</v>
      </c>
      <c r="G321">
        <v>0</v>
      </c>
      <c r="H321">
        <f t="shared" si="95"/>
        <v>8.3333333333333329E-2</v>
      </c>
      <c r="I321">
        <f t="shared" si="96"/>
        <v>100000</v>
      </c>
      <c r="J321">
        <f t="shared" si="97"/>
        <v>100000</v>
      </c>
      <c r="K321">
        <f t="shared" si="88"/>
        <v>1.6406059944647295</v>
      </c>
      <c r="L321">
        <f t="shared" si="89"/>
        <v>5.9282712901753951E-2</v>
      </c>
      <c r="M321">
        <f t="shared" si="90"/>
        <v>25</v>
      </c>
      <c r="N321">
        <f t="shared" si="98"/>
        <v>8.1699114779607305E-5</v>
      </c>
      <c r="O321">
        <f t="shared" si="91"/>
        <v>5.1822641252611298E-4</v>
      </c>
      <c r="P321">
        <f t="shared" si="99"/>
        <v>1.3781271264525774E-3</v>
      </c>
      <c r="Q321">
        <f t="shared" si="100"/>
        <v>1.641275009200277E-2</v>
      </c>
      <c r="R321">
        <f>VLOOKUP(S321,mortality!$A$4:$G$76,prot_model!T321+2,FALSE)</f>
        <v>8.2063750460013851E-3</v>
      </c>
      <c r="S321">
        <f t="shared" si="92"/>
        <v>74</v>
      </c>
      <c r="T321">
        <f t="shared" si="93"/>
        <v>5</v>
      </c>
      <c r="V321">
        <f>discount_curve!K310</f>
        <v>0.71011285719369677</v>
      </c>
    </row>
    <row r="322" spans="1:22" x14ac:dyDescent="0.55000000000000004">
      <c r="A322">
        <f t="shared" si="83"/>
        <v>304</v>
      </c>
      <c r="B322">
        <f t="shared" si="84"/>
        <v>-8.1625733253250736</v>
      </c>
      <c r="C322">
        <f t="shared" si="85"/>
        <v>4.8902322812040188E-3</v>
      </c>
      <c r="D322">
        <f t="shared" si="94"/>
        <v>31169.811467588763</v>
      </c>
      <c r="E322">
        <f t="shared" si="86"/>
        <v>8.087234113657594</v>
      </c>
      <c r="F322">
        <f t="shared" si="87"/>
        <v>8.0229443948682422E-2</v>
      </c>
      <c r="G322">
        <v>0</v>
      </c>
      <c r="H322">
        <f t="shared" si="95"/>
        <v>8.3333333333333329E-2</v>
      </c>
      <c r="I322">
        <f t="shared" si="96"/>
        <v>100000</v>
      </c>
      <c r="J322">
        <f t="shared" si="97"/>
        <v>100000</v>
      </c>
      <c r="K322">
        <f t="shared" si="88"/>
        <v>1.6406059944647295</v>
      </c>
      <c r="L322">
        <f t="shared" si="89"/>
        <v>5.868278737444823E-2</v>
      </c>
      <c r="M322">
        <f t="shared" si="90"/>
        <v>25</v>
      </c>
      <c r="N322">
        <f t="shared" si="98"/>
        <v>8.0872341136575932E-5</v>
      </c>
      <c r="O322">
        <f t="shared" si="91"/>
        <v>5.1298209696461509E-4</v>
      </c>
      <c r="P322">
        <f t="shared" si="99"/>
        <v>1.3781271264525774E-3</v>
      </c>
      <c r="Q322">
        <f t="shared" si="100"/>
        <v>1.641275009200277E-2</v>
      </c>
      <c r="R322">
        <f>VLOOKUP(S322,mortality!$A$4:$G$76,prot_model!T322+2,FALSE)</f>
        <v>8.2063750460013851E-3</v>
      </c>
      <c r="S322">
        <f t="shared" si="92"/>
        <v>74</v>
      </c>
      <c r="T322">
        <f t="shared" si="93"/>
        <v>5</v>
      </c>
      <c r="V322">
        <f>discount_curve!K311</f>
        <v>0.70931102012158431</v>
      </c>
    </row>
    <row r="323" spans="1:22" x14ac:dyDescent="0.55000000000000004">
      <c r="A323">
        <f t="shared" ref="A323:A386" si="101">A322+1</f>
        <v>305</v>
      </c>
      <c r="B323">
        <f t="shared" ref="B323:B386" si="102">C323-E323-F323</f>
        <v>-8.0799702212046061</v>
      </c>
      <c r="C323">
        <f t="shared" ref="C323:C386" si="103">H323*L323</f>
        <v>4.8407444113622534E-3</v>
      </c>
      <c r="D323">
        <f t="shared" si="94"/>
        <v>30695.125482324624</v>
      </c>
      <c r="E323">
        <f t="shared" ref="E323:E386" si="104">J323*N323</f>
        <v>8.0053934226264438</v>
      </c>
      <c r="F323">
        <f t="shared" ref="F323:F386" si="105">L323*$F$6/12*K323</f>
        <v>7.9417542989525525E-2</v>
      </c>
      <c r="G323">
        <v>0</v>
      </c>
      <c r="H323">
        <f t="shared" si="95"/>
        <v>8.3333333333333329E-2</v>
      </c>
      <c r="I323">
        <f t="shared" si="96"/>
        <v>100000</v>
      </c>
      <c r="J323">
        <f t="shared" si="97"/>
        <v>100000</v>
      </c>
      <c r="K323">
        <f t="shared" ref="K323:K386" si="106">(1+$F$5)^FLOOR(A323/12,1)</f>
        <v>1.6406059944647295</v>
      </c>
      <c r="L323">
        <f t="shared" ref="L323:L386" si="107">IF(A323=0,$C$11,IF(A323=$C$9*12+1,0,L322-N322-O322))</f>
        <v>5.8088932936347044E-2</v>
      </c>
      <c r="M323">
        <f t="shared" ref="M323:M386" si="108">FLOOR(A323/12,1)</f>
        <v>25</v>
      </c>
      <c r="N323">
        <f t="shared" si="98"/>
        <v>8.0053934226264437E-5</v>
      </c>
      <c r="O323">
        <f t="shared" ref="O323:O386" si="109">L323*(1-(1-$F$7)^(1/12))</f>
        <v>5.0779085250301451E-4</v>
      </c>
      <c r="P323">
        <f t="shared" si="99"/>
        <v>1.3781271264525774E-3</v>
      </c>
      <c r="Q323">
        <f t="shared" si="100"/>
        <v>1.641275009200277E-2</v>
      </c>
      <c r="R323">
        <f>VLOOKUP(S323,mortality!$A$4:$G$76,prot_model!T323+2,FALSE)</f>
        <v>8.2063750460013851E-3</v>
      </c>
      <c r="S323">
        <f t="shared" ref="S323:S386" si="110">$C$8+M323</f>
        <v>74</v>
      </c>
      <c r="T323">
        <f t="shared" ref="T323:T386" si="111">MIN(M323,5)</f>
        <v>5</v>
      </c>
      <c r="V323">
        <f>discount_curve!K312</f>
        <v>0.7085100884586385</v>
      </c>
    </row>
    <row r="324" spans="1:22" x14ac:dyDescent="0.55000000000000004">
      <c r="A324">
        <f t="shared" si="101"/>
        <v>306</v>
      </c>
      <c r="B324">
        <f t="shared" si="102"/>
        <v>-7.9982030388625303</v>
      </c>
      <c r="C324">
        <f t="shared" si="103"/>
        <v>4.7917573458014801E-3</v>
      </c>
      <c r="D324">
        <f t="shared" si="94"/>
        <v>30217.755553486444</v>
      </c>
      <c r="E324">
        <f t="shared" si="104"/>
        <v>7.9243809379529084</v>
      </c>
      <c r="F324">
        <f t="shared" si="105"/>
        <v>7.8613858255423108E-2</v>
      </c>
      <c r="G324">
        <v>0</v>
      </c>
      <c r="H324">
        <f t="shared" si="95"/>
        <v>8.3333333333333329E-2</v>
      </c>
      <c r="I324">
        <f t="shared" si="96"/>
        <v>100000</v>
      </c>
      <c r="J324">
        <f t="shared" si="97"/>
        <v>100000</v>
      </c>
      <c r="K324">
        <f t="shared" si="106"/>
        <v>1.6406059944647295</v>
      </c>
      <c r="L324">
        <f t="shared" si="107"/>
        <v>5.7501088149617768E-2</v>
      </c>
      <c r="M324">
        <f t="shared" si="108"/>
        <v>25</v>
      </c>
      <c r="N324">
        <f t="shared" si="98"/>
        <v>7.9243809379529083E-5</v>
      </c>
      <c r="O324">
        <f t="shared" si="109"/>
        <v>5.0265214207568056E-4</v>
      </c>
      <c r="P324">
        <f t="shared" si="99"/>
        <v>1.3781271264525774E-3</v>
      </c>
      <c r="Q324">
        <f t="shared" si="100"/>
        <v>1.641275009200277E-2</v>
      </c>
      <c r="R324">
        <f>VLOOKUP(S324,mortality!$A$4:$G$76,prot_model!T324+2,FALSE)</f>
        <v>8.2063750460013851E-3</v>
      </c>
      <c r="S324">
        <f t="shared" si="110"/>
        <v>74</v>
      </c>
      <c r="T324">
        <f t="shared" si="111"/>
        <v>5</v>
      </c>
      <c r="V324">
        <f>discount_curve!K313</f>
        <v>0.70771006118250002</v>
      </c>
    </row>
    <row r="325" spans="1:22" x14ac:dyDescent="0.55000000000000004">
      <c r="A325">
        <f t="shared" si="101"/>
        <v>307</v>
      </c>
      <c r="B325">
        <f t="shared" si="102"/>
        <v>-7.9172633189893888</v>
      </c>
      <c r="C325">
        <f t="shared" si="103"/>
        <v>4.7432660165135461E-3</v>
      </c>
      <c r="D325">
        <f t="shared" si="94"/>
        <v>29737.686505667021</v>
      </c>
      <c r="E325">
        <f t="shared" si="104"/>
        <v>7.8441882784055723</v>
      </c>
      <c r="F325">
        <f t="shared" si="105"/>
        <v>7.7818306600329637E-2</v>
      </c>
      <c r="G325">
        <v>0</v>
      </c>
      <c r="H325">
        <f t="shared" si="95"/>
        <v>8.3333333333333329E-2</v>
      </c>
      <c r="I325">
        <f t="shared" si="96"/>
        <v>100000</v>
      </c>
      <c r="J325">
        <f t="shared" si="97"/>
        <v>100000</v>
      </c>
      <c r="K325">
        <f t="shared" si="106"/>
        <v>1.6406059944647295</v>
      </c>
      <c r="L325">
        <f t="shared" si="107"/>
        <v>5.6919192198162556E-2</v>
      </c>
      <c r="M325">
        <f t="shared" si="108"/>
        <v>25</v>
      </c>
      <c r="N325">
        <f t="shared" si="98"/>
        <v>7.8441882784055725E-5</v>
      </c>
      <c r="O325">
        <f t="shared" si="109"/>
        <v>4.9756543405194591E-4</v>
      </c>
      <c r="P325">
        <f t="shared" si="99"/>
        <v>1.3781271264525774E-3</v>
      </c>
      <c r="Q325">
        <f t="shared" si="100"/>
        <v>1.641275009200277E-2</v>
      </c>
      <c r="R325">
        <f>VLOOKUP(S325,mortality!$A$4:$G$76,prot_model!T325+2,FALSE)</f>
        <v>8.2063750460013851E-3</v>
      </c>
      <c r="S325">
        <f t="shared" si="110"/>
        <v>74</v>
      </c>
      <c r="T325">
        <f t="shared" si="111"/>
        <v>5</v>
      </c>
      <c r="V325">
        <f>discount_curve!K314</f>
        <v>0.70691093727196352</v>
      </c>
    </row>
    <row r="326" spans="1:22" x14ac:dyDescent="0.55000000000000004">
      <c r="A326">
        <f t="shared" si="101"/>
        <v>308</v>
      </c>
      <c r="B326">
        <f t="shared" si="102"/>
        <v>-7.8371426878817267</v>
      </c>
      <c r="C326">
        <f t="shared" si="103"/>
        <v>4.6952654067772132E-3</v>
      </c>
      <c r="D326">
        <f t="shared" si="94"/>
        <v>29254.903077655246</v>
      </c>
      <c r="E326">
        <f t="shared" si="104"/>
        <v>7.764807147568888</v>
      </c>
      <c r="F326">
        <f t="shared" si="105"/>
        <v>7.7030805719615722E-2</v>
      </c>
      <c r="G326">
        <v>0</v>
      </c>
      <c r="H326">
        <f t="shared" si="95"/>
        <v>8.3333333333333329E-2</v>
      </c>
      <c r="I326">
        <f t="shared" si="96"/>
        <v>100000</v>
      </c>
      <c r="J326">
        <f t="shared" si="97"/>
        <v>100000</v>
      </c>
      <c r="K326">
        <f t="shared" si="106"/>
        <v>1.6406059944647295</v>
      </c>
      <c r="L326">
        <f t="shared" si="107"/>
        <v>5.6343184881326558E-2</v>
      </c>
      <c r="M326">
        <f t="shared" si="108"/>
        <v>25</v>
      </c>
      <c r="N326">
        <f t="shared" si="98"/>
        <v>7.7648071475688879E-5</v>
      </c>
      <c r="O326">
        <f t="shared" si="109"/>
        <v>4.9253020218110696E-4</v>
      </c>
      <c r="P326">
        <f t="shared" si="99"/>
        <v>1.3781271264525774E-3</v>
      </c>
      <c r="Q326">
        <f t="shared" si="100"/>
        <v>1.641275009200277E-2</v>
      </c>
      <c r="R326">
        <f>VLOOKUP(S326,mortality!$A$4:$G$76,prot_model!T326+2,FALSE)</f>
        <v>8.2063750460013851E-3</v>
      </c>
      <c r="S326">
        <f t="shared" si="110"/>
        <v>74</v>
      </c>
      <c r="T326">
        <f t="shared" si="111"/>
        <v>5</v>
      </c>
      <c r="V326">
        <f>discount_curve!K315</f>
        <v>0.70611271570697665</v>
      </c>
    </row>
    <row r="327" spans="1:22" x14ac:dyDescent="0.55000000000000004">
      <c r="A327">
        <f t="shared" si="101"/>
        <v>309</v>
      </c>
      <c r="B327">
        <f t="shared" si="102"/>
        <v>-7.7578328565757682</v>
      </c>
      <c r="C327">
        <f t="shared" si="103"/>
        <v>4.6477505506391462E-3</v>
      </c>
      <c r="D327">
        <f t="shared" si="94"/>
        <v>28769.389921950853</v>
      </c>
      <c r="E327">
        <f t="shared" si="104"/>
        <v>7.6862293329848539</v>
      </c>
      <c r="F327">
        <f t="shared" si="105"/>
        <v>7.6251274141553319E-2</v>
      </c>
      <c r="G327">
        <v>0</v>
      </c>
      <c r="H327">
        <f t="shared" si="95"/>
        <v>8.3333333333333329E-2</v>
      </c>
      <c r="I327">
        <f t="shared" si="96"/>
        <v>100000</v>
      </c>
      <c r="J327">
        <f t="shared" si="97"/>
        <v>100000</v>
      </c>
      <c r="K327">
        <f t="shared" si="106"/>
        <v>1.6406059944647295</v>
      </c>
      <c r="L327">
        <f t="shared" si="107"/>
        <v>5.5773006607669762E-2</v>
      </c>
      <c r="M327">
        <f t="shared" si="108"/>
        <v>25</v>
      </c>
      <c r="N327">
        <f t="shared" si="98"/>
        <v>7.686229332984854E-5</v>
      </c>
      <c r="O327">
        <f t="shared" si="109"/>
        <v>4.875459255379786E-4</v>
      </c>
      <c r="P327">
        <f t="shared" si="99"/>
        <v>1.3781271264525774E-3</v>
      </c>
      <c r="Q327">
        <f t="shared" si="100"/>
        <v>1.641275009200277E-2</v>
      </c>
      <c r="R327">
        <f>VLOOKUP(S327,mortality!$A$4:$G$76,prot_model!T327+2,FALSE)</f>
        <v>8.2063750460013851E-3</v>
      </c>
      <c r="S327">
        <f t="shared" si="110"/>
        <v>74</v>
      </c>
      <c r="T327">
        <f t="shared" si="111"/>
        <v>5</v>
      </c>
      <c r="V327">
        <f>discount_curve!K316</f>
        <v>0.70531539546863986</v>
      </c>
    </row>
    <row r="328" spans="1:22" x14ac:dyDescent="0.55000000000000004">
      <c r="A328">
        <f t="shared" si="101"/>
        <v>310</v>
      </c>
      <c r="B328">
        <f t="shared" si="102"/>
        <v>-7.6793256199898856</v>
      </c>
      <c r="C328">
        <f t="shared" si="103"/>
        <v>4.6007165324001608E-3</v>
      </c>
      <c r="D328">
        <f t="shared" si="94"/>
        <v>28281.131604276627</v>
      </c>
      <c r="E328">
        <f t="shared" si="104"/>
        <v>7.6084467053033995</v>
      </c>
      <c r="F328">
        <f t="shared" si="105"/>
        <v>7.5479631218886886E-2</v>
      </c>
      <c r="G328">
        <v>0</v>
      </c>
      <c r="H328">
        <f t="shared" si="95"/>
        <v>8.3333333333333329E-2</v>
      </c>
      <c r="I328">
        <f t="shared" si="96"/>
        <v>100000</v>
      </c>
      <c r="J328">
        <f t="shared" si="97"/>
        <v>100000</v>
      </c>
      <c r="K328">
        <f t="shared" si="106"/>
        <v>1.6406059944647295</v>
      </c>
      <c r="L328">
        <f t="shared" si="107"/>
        <v>5.5208598388801933E-2</v>
      </c>
      <c r="M328">
        <f t="shared" si="108"/>
        <v>25</v>
      </c>
      <c r="N328">
        <f t="shared" si="98"/>
        <v>7.6084467053033996E-5</v>
      </c>
      <c r="O328">
        <f t="shared" si="109"/>
        <v>4.8261208846900273E-4</v>
      </c>
      <c r="P328">
        <f t="shared" si="99"/>
        <v>1.3781271264525774E-3</v>
      </c>
      <c r="Q328">
        <f t="shared" si="100"/>
        <v>1.641275009200277E-2</v>
      </c>
      <c r="R328">
        <f>VLOOKUP(S328,mortality!$A$4:$G$76,prot_model!T328+2,FALSE)</f>
        <v>8.2063750460013851E-3</v>
      </c>
      <c r="S328">
        <f t="shared" si="110"/>
        <v>74</v>
      </c>
      <c r="T328">
        <f t="shared" si="111"/>
        <v>5</v>
      </c>
      <c r="V328">
        <f>discount_curve!K317</f>
        <v>0.70451897553920328</v>
      </c>
    </row>
    <row r="329" spans="1:22" x14ac:dyDescent="0.55000000000000004">
      <c r="A329">
        <f t="shared" si="101"/>
        <v>311</v>
      </c>
      <c r="B329">
        <f t="shared" si="102"/>
        <v>-7.6016128560757297</v>
      </c>
      <c r="C329">
        <f t="shared" si="103"/>
        <v>4.5541584861066575E-3</v>
      </c>
      <c r="D329">
        <f t="shared" si="94"/>
        <v>27790.112603087629</v>
      </c>
      <c r="E329">
        <f t="shared" si="104"/>
        <v>7.5314512174413464</v>
      </c>
      <c r="F329">
        <f t="shared" si="105"/>
        <v>7.4715797120490007E-2</v>
      </c>
      <c r="G329">
        <v>0</v>
      </c>
      <c r="H329">
        <f t="shared" si="95"/>
        <v>8.3333333333333329E-2</v>
      </c>
      <c r="I329">
        <f t="shared" si="96"/>
        <v>100000</v>
      </c>
      <c r="J329">
        <f t="shared" si="97"/>
        <v>100000</v>
      </c>
      <c r="K329">
        <f t="shared" si="106"/>
        <v>1.6406059944647295</v>
      </c>
      <c r="L329">
        <f t="shared" si="107"/>
        <v>5.4649901833279897E-2</v>
      </c>
      <c r="M329">
        <f t="shared" si="108"/>
        <v>25</v>
      </c>
      <c r="N329">
        <f t="shared" si="98"/>
        <v>7.5314512174413467E-5</v>
      </c>
      <c r="O329">
        <f t="shared" si="109"/>
        <v>4.7772818053889998E-4</v>
      </c>
      <c r="P329">
        <f t="shared" si="99"/>
        <v>1.3781271264525774E-3</v>
      </c>
      <c r="Q329">
        <f t="shared" si="100"/>
        <v>1.641275009200277E-2</v>
      </c>
      <c r="R329">
        <f>VLOOKUP(S329,mortality!$A$4:$G$76,prot_model!T329+2,FALSE)</f>
        <v>8.2063750460013851E-3</v>
      </c>
      <c r="S329">
        <f t="shared" si="110"/>
        <v>74</v>
      </c>
      <c r="T329">
        <f t="shared" si="111"/>
        <v>5</v>
      </c>
      <c r="V329">
        <f>discount_curve!K318</f>
        <v>0.70372345490206645</v>
      </c>
    </row>
    <row r="330" spans="1:22" x14ac:dyDescent="0.55000000000000004">
      <c r="A330">
        <f t="shared" si="101"/>
        <v>312</v>
      </c>
      <c r="B330">
        <f t="shared" si="102"/>
        <v>-8.2922779987746313</v>
      </c>
      <c r="C330">
        <f t="shared" si="103"/>
        <v>4.5080715950472153E-3</v>
      </c>
      <c r="D330">
        <f t="shared" si="94"/>
        <v>27296.317309077967</v>
      </c>
      <c r="E330">
        <f t="shared" si="104"/>
        <v>8.22134718369011</v>
      </c>
      <c r="F330">
        <f t="shared" si="105"/>
        <v>7.5438886679568509E-2</v>
      </c>
      <c r="G330">
        <v>0</v>
      </c>
      <c r="H330">
        <f t="shared" si="95"/>
        <v>8.3333333333333329E-2</v>
      </c>
      <c r="I330">
        <f t="shared" si="96"/>
        <v>100000</v>
      </c>
      <c r="J330">
        <f t="shared" si="97"/>
        <v>100000</v>
      </c>
      <c r="K330">
        <f t="shared" si="106"/>
        <v>1.6734181143540243</v>
      </c>
      <c r="L330">
        <f t="shared" si="107"/>
        <v>5.4096859140566583E-2</v>
      </c>
      <c r="M330">
        <f t="shared" si="108"/>
        <v>26</v>
      </c>
      <c r="N330">
        <f t="shared" si="98"/>
        <v>8.22134718369011E-5</v>
      </c>
      <c r="O330">
        <f t="shared" si="109"/>
        <v>4.7289369647786231E-4</v>
      </c>
      <c r="P330">
        <f t="shared" si="99"/>
        <v>1.5197457512879931E-3</v>
      </c>
      <c r="Q330">
        <f t="shared" si="100"/>
        <v>1.8085283199673379E-2</v>
      </c>
      <c r="R330">
        <f>VLOOKUP(S330,mortality!$A$4:$G$76,prot_model!T330+2,FALSE)</f>
        <v>9.0426415998366896E-3</v>
      </c>
      <c r="S330">
        <f t="shared" si="110"/>
        <v>75</v>
      </c>
      <c r="T330">
        <f t="shared" si="111"/>
        <v>5</v>
      </c>
      <c r="V330">
        <f>discount_curve!K319</f>
        <v>0.70365041847198206</v>
      </c>
    </row>
    <row r="331" spans="1:22" x14ac:dyDescent="0.55000000000000004">
      <c r="A331">
        <f t="shared" si="101"/>
        <v>313</v>
      </c>
      <c r="B331">
        <f t="shared" si="102"/>
        <v>-8.2071879763240165</v>
      </c>
      <c r="C331">
        <f t="shared" si="103"/>
        <v>4.461812664354318E-3</v>
      </c>
      <c r="D331">
        <f t="shared" si="94"/>
        <v>26799.730024684341</v>
      </c>
      <c r="E331">
        <f t="shared" si="104"/>
        <v>8.1369850076345234</v>
      </c>
      <c r="F331">
        <f t="shared" si="105"/>
        <v>7.4664781353847076E-2</v>
      </c>
      <c r="G331">
        <v>0</v>
      </c>
      <c r="H331">
        <f t="shared" si="95"/>
        <v>8.3333333333333329E-2</v>
      </c>
      <c r="I331">
        <f t="shared" si="96"/>
        <v>100000</v>
      </c>
      <c r="J331">
        <f t="shared" si="97"/>
        <v>100000</v>
      </c>
      <c r="K331">
        <f t="shared" si="106"/>
        <v>1.6734181143540243</v>
      </c>
      <c r="L331">
        <f t="shared" si="107"/>
        <v>5.3541751972251819E-2</v>
      </c>
      <c r="M331">
        <f t="shared" si="108"/>
        <v>26</v>
      </c>
      <c r="N331">
        <f t="shared" si="98"/>
        <v>8.1369850076345226E-5</v>
      </c>
      <c r="O331">
        <f t="shared" si="109"/>
        <v>4.680411655742913E-4</v>
      </c>
      <c r="P331">
        <f t="shared" si="99"/>
        <v>1.5197457512879931E-3</v>
      </c>
      <c r="Q331">
        <f t="shared" si="100"/>
        <v>1.8085283199673379E-2</v>
      </c>
      <c r="R331">
        <f>VLOOKUP(S331,mortality!$A$4:$G$76,prot_model!T331+2,FALSE)</f>
        <v>9.0426415998366896E-3</v>
      </c>
      <c r="S331">
        <f t="shared" si="110"/>
        <v>75</v>
      </c>
      <c r="T331">
        <f t="shared" si="111"/>
        <v>5</v>
      </c>
      <c r="V331">
        <f>discount_curve!K320</f>
        <v>0.70285818993516813</v>
      </c>
    </row>
    <row r="332" spans="1:22" x14ac:dyDescent="0.55000000000000004">
      <c r="A332">
        <f t="shared" si="101"/>
        <v>314</v>
      </c>
      <c r="B332">
        <f t="shared" si="102"/>
        <v>-8.1229710929458854</v>
      </c>
      <c r="C332">
        <f t="shared" si="103"/>
        <v>4.4160284130500983E-3</v>
      </c>
      <c r="D332">
        <f t="shared" si="94"/>
        <v>26300.334963587215</v>
      </c>
      <c r="E332">
        <f t="shared" si="104"/>
        <v>8.0534885019599347</v>
      </c>
      <c r="F332">
        <f t="shared" si="105"/>
        <v>7.38986193990009E-2</v>
      </c>
      <c r="G332">
        <v>0</v>
      </c>
      <c r="H332">
        <f t="shared" si="95"/>
        <v>8.3333333333333329E-2</v>
      </c>
      <c r="I332">
        <f t="shared" si="96"/>
        <v>100000</v>
      </c>
      <c r="J332">
        <f t="shared" si="97"/>
        <v>100000</v>
      </c>
      <c r="K332">
        <f t="shared" si="106"/>
        <v>1.6734181143540243</v>
      </c>
      <c r="L332">
        <f t="shared" si="107"/>
        <v>5.2992340956601179E-2</v>
      </c>
      <c r="M332">
        <f t="shared" si="108"/>
        <v>26</v>
      </c>
      <c r="N332">
        <f t="shared" si="98"/>
        <v>8.0534885019599339E-5</v>
      </c>
      <c r="O332">
        <f t="shared" si="109"/>
        <v>4.6323842822124859E-4</v>
      </c>
      <c r="P332">
        <f t="shared" si="99"/>
        <v>1.5197457512879931E-3</v>
      </c>
      <c r="Q332">
        <f t="shared" si="100"/>
        <v>1.8085283199673379E-2</v>
      </c>
      <c r="R332">
        <f>VLOOKUP(S332,mortality!$A$4:$G$76,prot_model!T332+2,FALSE)</f>
        <v>9.0426415998366896E-3</v>
      </c>
      <c r="S332">
        <f t="shared" si="110"/>
        <v>75</v>
      </c>
      <c r="T332">
        <f t="shared" si="111"/>
        <v>5</v>
      </c>
      <c r="V332">
        <f>discount_curve!K321</f>
        <v>0.7020668533555503</v>
      </c>
    </row>
    <row r="333" spans="1:22" x14ac:dyDescent="0.55000000000000004">
      <c r="A333">
        <f t="shared" si="101"/>
        <v>315</v>
      </c>
      <c r="B333">
        <f t="shared" si="102"/>
        <v>-8.0396183890487638</v>
      </c>
      <c r="C333">
        <f t="shared" si="103"/>
        <v>4.3707139702800274E-3</v>
      </c>
      <c r="D333">
        <f t="shared" si="94"/>
        <v>25798.116250208892</v>
      </c>
      <c r="E333">
        <f t="shared" si="104"/>
        <v>7.9708487837137767</v>
      </c>
      <c r="F333">
        <f t="shared" si="105"/>
        <v>7.3140319305267945E-2</v>
      </c>
      <c r="G333">
        <v>0</v>
      </c>
      <c r="H333">
        <f t="shared" si="95"/>
        <v>8.3333333333333329E-2</v>
      </c>
      <c r="I333">
        <f t="shared" si="96"/>
        <v>100000</v>
      </c>
      <c r="J333">
        <f t="shared" si="97"/>
        <v>100000</v>
      </c>
      <c r="K333">
        <f t="shared" si="106"/>
        <v>1.6734181143540243</v>
      </c>
      <c r="L333">
        <f t="shared" si="107"/>
        <v>5.2448567643360332E-2</v>
      </c>
      <c r="M333">
        <f t="shared" si="108"/>
        <v>26</v>
      </c>
      <c r="N333">
        <f t="shared" si="98"/>
        <v>7.9708487837137768E-5</v>
      </c>
      <c r="O333">
        <f t="shared" si="109"/>
        <v>4.584849734693507E-4</v>
      </c>
      <c r="P333">
        <f t="shared" si="99"/>
        <v>1.5197457512879931E-3</v>
      </c>
      <c r="Q333">
        <f t="shared" si="100"/>
        <v>1.8085283199673379E-2</v>
      </c>
      <c r="R333">
        <f>VLOOKUP(S333,mortality!$A$4:$G$76,prot_model!T333+2,FALSE)</f>
        <v>9.0426415998366896E-3</v>
      </c>
      <c r="S333">
        <f t="shared" si="110"/>
        <v>75</v>
      </c>
      <c r="T333">
        <f t="shared" si="111"/>
        <v>5</v>
      </c>
      <c r="V333">
        <f>discount_curve!K322</f>
        <v>0.701276407728889</v>
      </c>
    </row>
    <row r="334" spans="1:22" x14ac:dyDescent="0.55000000000000004">
      <c r="A334">
        <f t="shared" si="101"/>
        <v>316</v>
      </c>
      <c r="B334">
        <f t="shared" si="102"/>
        <v>-7.9571209969787411</v>
      </c>
      <c r="C334">
        <f t="shared" si="103"/>
        <v>4.3258645151711536E-3</v>
      </c>
      <c r="D334">
        <f t="shared" si="94"/>
        <v>25293.057919208844</v>
      </c>
      <c r="E334">
        <f t="shared" si="104"/>
        <v>7.8890570610946256</v>
      </c>
      <c r="F334">
        <f t="shared" si="105"/>
        <v>7.2389800399286983E-2</v>
      </c>
      <c r="G334">
        <v>0</v>
      </c>
      <c r="H334">
        <f t="shared" si="95"/>
        <v>8.3333333333333329E-2</v>
      </c>
      <c r="I334">
        <f t="shared" si="96"/>
        <v>100000</v>
      </c>
      <c r="J334">
        <f t="shared" si="97"/>
        <v>100000</v>
      </c>
      <c r="K334">
        <f t="shared" si="106"/>
        <v>1.6734181143540243</v>
      </c>
      <c r="L334">
        <f t="shared" si="107"/>
        <v>5.1910374182053846E-2</v>
      </c>
      <c r="M334">
        <f t="shared" si="108"/>
        <v>26</v>
      </c>
      <c r="N334">
        <f t="shared" si="98"/>
        <v>7.8890570610946255E-5</v>
      </c>
      <c r="O334">
        <f t="shared" si="109"/>
        <v>4.5378029561224777E-4</v>
      </c>
      <c r="P334">
        <f t="shared" si="99"/>
        <v>1.5197457512879931E-3</v>
      </c>
      <c r="Q334">
        <f t="shared" si="100"/>
        <v>1.8085283199673379E-2</v>
      </c>
      <c r="R334">
        <f>VLOOKUP(S334,mortality!$A$4:$G$76,prot_model!T334+2,FALSE)</f>
        <v>9.0426415998366896E-3</v>
      </c>
      <c r="S334">
        <f t="shared" si="110"/>
        <v>75</v>
      </c>
      <c r="T334">
        <f t="shared" si="111"/>
        <v>5</v>
      </c>
      <c r="V334">
        <f>discount_curve!K323</f>
        <v>0.70048685205207439</v>
      </c>
    </row>
    <row r="335" spans="1:22" x14ac:dyDescent="0.55000000000000004">
      <c r="A335">
        <f t="shared" si="101"/>
        <v>317</v>
      </c>
      <c r="B335">
        <f t="shared" si="102"/>
        <v>-7.8754701400760618</v>
      </c>
      <c r="C335">
        <f t="shared" si="103"/>
        <v>4.2814752763192208E-3</v>
      </c>
      <c r="D335">
        <f t="shared" si="94"/>
        <v>24785.143914976215</v>
      </c>
      <c r="E335">
        <f t="shared" si="104"/>
        <v>7.8081046325168666</v>
      </c>
      <c r="F335">
        <f t="shared" si="105"/>
        <v>7.1646982835514864E-2</v>
      </c>
      <c r="G335">
        <v>0</v>
      </c>
      <c r="H335">
        <f t="shared" si="95"/>
        <v>8.3333333333333329E-2</v>
      </c>
      <c r="I335">
        <f t="shared" si="96"/>
        <v>100000</v>
      </c>
      <c r="J335">
        <f t="shared" si="97"/>
        <v>100000</v>
      </c>
      <c r="K335">
        <f t="shared" si="106"/>
        <v>1.6734181143540243</v>
      </c>
      <c r="L335">
        <f t="shared" si="107"/>
        <v>5.137770331583065E-2</v>
      </c>
      <c r="M335">
        <f t="shared" si="108"/>
        <v>26</v>
      </c>
      <c r="N335">
        <f t="shared" si="98"/>
        <v>7.8081046325168663E-5</v>
      </c>
      <c r="O335">
        <f t="shared" si="109"/>
        <v>4.4912389413282329E-4</v>
      </c>
      <c r="P335">
        <f t="shared" si="99"/>
        <v>1.5197457512879931E-3</v>
      </c>
      <c r="Q335">
        <f t="shared" si="100"/>
        <v>1.8085283199673379E-2</v>
      </c>
      <c r="R335">
        <f>VLOOKUP(S335,mortality!$A$4:$G$76,prot_model!T335+2,FALSE)</f>
        <v>9.0426415998366896E-3</v>
      </c>
      <c r="S335">
        <f t="shared" si="110"/>
        <v>75</v>
      </c>
      <c r="T335">
        <f t="shared" si="111"/>
        <v>5</v>
      </c>
      <c r="V335">
        <f>discount_curve!K324</f>
        <v>0.69969818532312711</v>
      </c>
    </row>
    <row r="336" spans="1:22" x14ac:dyDescent="0.55000000000000004">
      <c r="A336">
        <f t="shared" si="101"/>
        <v>318</v>
      </c>
      <c r="B336">
        <f t="shared" si="102"/>
        <v>-7.7946571317414097</v>
      </c>
      <c r="C336">
        <f t="shared" si="103"/>
        <v>4.2375415312810548E-3</v>
      </c>
      <c r="D336">
        <f t="shared" si="94"/>
        <v>24274.358091119353</v>
      </c>
      <c r="E336">
        <f t="shared" si="104"/>
        <v>7.7279828856849591</v>
      </c>
      <c r="F336">
        <f t="shared" si="105"/>
        <v>7.0911787587732075E-2</v>
      </c>
      <c r="G336">
        <v>0</v>
      </c>
      <c r="H336">
        <f t="shared" si="95"/>
        <v>8.3333333333333329E-2</v>
      </c>
      <c r="I336">
        <f t="shared" si="96"/>
        <v>100000</v>
      </c>
      <c r="J336">
        <f t="shared" si="97"/>
        <v>100000</v>
      </c>
      <c r="K336">
        <f t="shared" si="106"/>
        <v>1.6734181143540243</v>
      </c>
      <c r="L336">
        <f t="shared" si="107"/>
        <v>5.0850498375372657E-2</v>
      </c>
      <c r="M336">
        <f t="shared" si="108"/>
        <v>26</v>
      </c>
      <c r="N336">
        <f t="shared" si="98"/>
        <v>7.7279828856849586E-5</v>
      </c>
      <c r="O336">
        <f t="shared" si="109"/>
        <v>4.4451527364994546E-4</v>
      </c>
      <c r="P336">
        <f t="shared" si="99"/>
        <v>1.5197457512879931E-3</v>
      </c>
      <c r="Q336">
        <f t="shared" si="100"/>
        <v>1.8085283199673379E-2</v>
      </c>
      <c r="R336">
        <f>VLOOKUP(S336,mortality!$A$4:$G$76,prot_model!T336+2,FALSE)</f>
        <v>9.0426415998366896E-3</v>
      </c>
      <c r="S336">
        <f t="shared" si="110"/>
        <v>75</v>
      </c>
      <c r="T336">
        <f t="shared" si="111"/>
        <v>5</v>
      </c>
      <c r="V336">
        <f>discount_curve!K325</f>
        <v>0.69891040654119463</v>
      </c>
    </row>
    <row r="337" spans="1:22" x14ac:dyDescent="0.55000000000000004">
      <c r="A337">
        <f t="shared" si="101"/>
        <v>319</v>
      </c>
      <c r="B337">
        <f t="shared" si="102"/>
        <v>-7.7146733745117642</v>
      </c>
      <c r="C337">
        <f t="shared" si="103"/>
        <v>4.1940586060721548E-3</v>
      </c>
      <c r="D337">
        <f t="shared" si="94"/>
        <v>23760.684209952589</v>
      </c>
      <c r="E337">
        <f t="shared" si="104"/>
        <v>7.6486832966772011</v>
      </c>
      <c r="F337">
        <f t="shared" si="105"/>
        <v>7.0184136440635328E-2</v>
      </c>
      <c r="G337">
        <v>0</v>
      </c>
      <c r="H337">
        <f t="shared" si="95"/>
        <v>8.3333333333333329E-2</v>
      </c>
      <c r="I337">
        <f t="shared" si="96"/>
        <v>100000</v>
      </c>
      <c r="J337">
        <f t="shared" si="97"/>
        <v>100000</v>
      </c>
      <c r="K337">
        <f t="shared" si="106"/>
        <v>1.6734181143540243</v>
      </c>
      <c r="L337">
        <f t="shared" si="107"/>
        <v>5.0328703272865864E-2</v>
      </c>
      <c r="M337">
        <f t="shared" si="108"/>
        <v>26</v>
      </c>
      <c r="N337">
        <f t="shared" si="98"/>
        <v>7.6486832966772013E-5</v>
      </c>
      <c r="O337">
        <f t="shared" si="109"/>
        <v>4.3995394386576499E-4</v>
      </c>
      <c r="P337">
        <f t="shared" si="99"/>
        <v>1.5197457512879931E-3</v>
      </c>
      <c r="Q337">
        <f t="shared" si="100"/>
        <v>1.8085283199673379E-2</v>
      </c>
      <c r="R337">
        <f>VLOOKUP(S337,mortality!$A$4:$G$76,prot_model!T337+2,FALSE)</f>
        <v>9.0426415998366896E-3</v>
      </c>
      <c r="S337">
        <f t="shared" si="110"/>
        <v>75</v>
      </c>
      <c r="T337">
        <f t="shared" si="111"/>
        <v>5</v>
      </c>
      <c r="V337">
        <f>discount_curve!K326</f>
        <v>0.69812351470655243</v>
      </c>
    </row>
    <row r="338" spans="1:22" x14ac:dyDescent="0.55000000000000004">
      <c r="A338">
        <f t="shared" si="101"/>
        <v>320</v>
      </c>
      <c r="B338">
        <f t="shared" si="102"/>
        <v>-7.6355103591457354</v>
      </c>
      <c r="C338">
        <f t="shared" si="103"/>
        <v>4.151021874669444E-3</v>
      </c>
      <c r="D338">
        <f t="shared" ref="D338:D401" si="112">MAX($C$7*((1+$F$11)^$F$13-(1+$F$11)^A338)/((1+$F$11)^$F$13-1),0)</f>
        <v>23244.10594198</v>
      </c>
      <c r="E338">
        <f t="shared" si="104"/>
        <v>7.5701974290388883</v>
      </c>
      <c r="F338">
        <f t="shared" si="105"/>
        <v>6.9463951981516475E-2</v>
      </c>
      <c r="G338">
        <v>0</v>
      </c>
      <c r="H338">
        <f t="shared" si="95"/>
        <v>8.3333333333333329E-2</v>
      </c>
      <c r="I338">
        <f t="shared" si="96"/>
        <v>100000</v>
      </c>
      <c r="J338">
        <f t="shared" si="97"/>
        <v>100000</v>
      </c>
      <c r="K338">
        <f t="shared" si="106"/>
        <v>1.6734181143540243</v>
      </c>
      <c r="L338">
        <f t="shared" si="107"/>
        <v>4.9812262496033329E-2</v>
      </c>
      <c r="M338">
        <f t="shared" si="108"/>
        <v>26</v>
      </c>
      <c r="N338">
        <f t="shared" si="98"/>
        <v>7.5701974290388885E-5</v>
      </c>
      <c r="O338">
        <f t="shared" si="109"/>
        <v>4.3543941951355359E-4</v>
      </c>
      <c r="P338">
        <f t="shared" si="99"/>
        <v>1.5197457512879931E-3</v>
      </c>
      <c r="Q338">
        <f t="shared" si="100"/>
        <v>1.8085283199673379E-2</v>
      </c>
      <c r="R338">
        <f>VLOOKUP(S338,mortality!$A$4:$G$76,prot_model!T338+2,FALSE)</f>
        <v>9.0426415998366896E-3</v>
      </c>
      <c r="S338">
        <f t="shared" si="110"/>
        <v>75</v>
      </c>
      <c r="T338">
        <f t="shared" si="111"/>
        <v>5</v>
      </c>
      <c r="V338">
        <f>discount_curve!K327</f>
        <v>0.6973375088206003</v>
      </c>
    </row>
    <row r="339" spans="1:22" x14ac:dyDescent="0.55000000000000004">
      <c r="A339">
        <f t="shared" si="101"/>
        <v>321</v>
      </c>
      <c r="B339">
        <f t="shared" si="102"/>
        <v>-7.5571596637183012</v>
      </c>
      <c r="C339">
        <f t="shared" si="103"/>
        <v>4.1084267585191157E-3</v>
      </c>
      <c r="D339">
        <f t="shared" si="112"/>
        <v>22724.606865376303</v>
      </c>
      <c r="E339">
        <f t="shared" si="104"/>
        <v>7.4925169328847936</v>
      </c>
      <c r="F339">
        <f t="shared" si="105"/>
        <v>6.8751157592026754E-2</v>
      </c>
      <c r="G339">
        <v>0</v>
      </c>
      <c r="H339">
        <f t="shared" ref="H339:H402" si="113">$C$6/12</f>
        <v>8.3333333333333329E-2</v>
      </c>
      <c r="I339">
        <f t="shared" ref="I339:I402" si="114">IF(A339=0,$C$7,IF($C$10="level",$C$7,IF($C$10="decreasing",D339,"KeyError")))</f>
        <v>100000</v>
      </c>
      <c r="J339">
        <f t="shared" ref="J339:J402" si="115">I339</f>
        <v>100000</v>
      </c>
      <c r="K339">
        <f t="shared" si="106"/>
        <v>1.6734181143540243</v>
      </c>
      <c r="L339">
        <f t="shared" si="107"/>
        <v>4.9301121102229388E-2</v>
      </c>
      <c r="M339">
        <f t="shared" si="108"/>
        <v>26</v>
      </c>
      <c r="N339">
        <f t="shared" ref="N339:N402" si="116">IFERROR(L339*P339,0)</f>
        <v>7.4925169328847932E-5</v>
      </c>
      <c r="O339">
        <f t="shared" si="109"/>
        <v>4.3097122030607811E-4</v>
      </c>
      <c r="P339">
        <f t="shared" ref="P339:P402" si="117">1-(1-Q339)^(1/12)</f>
        <v>1.5197457512879931E-3</v>
      </c>
      <c r="Q339">
        <f t="shared" ref="Q339:Q402" si="118">MAX(0,MIN(1,R339*(1+$C$12)))</f>
        <v>1.8085283199673379E-2</v>
      </c>
      <c r="R339">
        <f>VLOOKUP(S339,mortality!$A$4:$G$76,prot_model!T339+2,FALSE)</f>
        <v>9.0426415998366896E-3</v>
      </c>
      <c r="S339">
        <f t="shared" si="110"/>
        <v>75</v>
      </c>
      <c r="T339">
        <f t="shared" si="111"/>
        <v>5</v>
      </c>
      <c r="V339">
        <f>discount_curve!K328</f>
        <v>0.69655238788586349</v>
      </c>
    </row>
    <row r="340" spans="1:22" x14ac:dyDescent="0.55000000000000004">
      <c r="A340">
        <f t="shared" si="101"/>
        <v>322</v>
      </c>
      <c r="B340">
        <f t="shared" si="102"/>
        <v>-7.4796129527248079</v>
      </c>
      <c r="C340">
        <f t="shared" si="103"/>
        <v>4.0662687260495378E-3</v>
      </c>
      <c r="D340">
        <f t="shared" si="112"/>
        <v>22202.170465464867</v>
      </c>
      <c r="E340">
        <f t="shared" si="104"/>
        <v>7.4156335440108316</v>
      </c>
      <c r="F340">
        <f t="shared" si="105"/>
        <v>6.8045677440025598E-2</v>
      </c>
      <c r="G340">
        <v>0</v>
      </c>
      <c r="H340">
        <f t="shared" si="113"/>
        <v>8.3333333333333329E-2</v>
      </c>
      <c r="I340">
        <f t="shared" si="114"/>
        <v>100000</v>
      </c>
      <c r="J340">
        <f t="shared" si="115"/>
        <v>100000</v>
      </c>
      <c r="K340">
        <f t="shared" si="106"/>
        <v>1.6734181143540243</v>
      </c>
      <c r="L340">
        <f t="shared" si="107"/>
        <v>4.8795224712594461E-2</v>
      </c>
      <c r="M340">
        <f t="shared" si="108"/>
        <v>26</v>
      </c>
      <c r="N340">
        <f t="shared" si="116"/>
        <v>7.415633544010832E-5</v>
      </c>
      <c r="O340">
        <f t="shared" si="109"/>
        <v>4.265488708845039E-4</v>
      </c>
      <c r="P340">
        <f t="shared" si="117"/>
        <v>1.5197457512879931E-3</v>
      </c>
      <c r="Q340">
        <f t="shared" si="118"/>
        <v>1.8085283199673379E-2</v>
      </c>
      <c r="R340">
        <f>VLOOKUP(S340,mortality!$A$4:$G$76,prot_model!T340+2,FALSE)</f>
        <v>9.0426415998366896E-3</v>
      </c>
      <c r="S340">
        <f t="shared" si="110"/>
        <v>75</v>
      </c>
      <c r="T340">
        <f t="shared" si="111"/>
        <v>5</v>
      </c>
      <c r="V340">
        <f>discount_curve!K329</f>
        <v>0.69576815090598998</v>
      </c>
    </row>
    <row r="341" spans="1:22" x14ac:dyDescent="0.55000000000000004">
      <c r="A341">
        <f t="shared" si="101"/>
        <v>323</v>
      </c>
      <c r="B341">
        <f t="shared" si="102"/>
        <v>-7.4028619761941954</v>
      </c>
      <c r="C341">
        <f t="shared" si="103"/>
        <v>4.0245432921891542E-3</v>
      </c>
      <c r="D341">
        <f t="shared" si="112"/>
        <v>21676.780134192657</v>
      </c>
      <c r="E341">
        <f t="shared" si="104"/>
        <v>7.3395390830148717</v>
      </c>
      <c r="F341">
        <f t="shared" si="105"/>
        <v>6.7347436471513117E-2</v>
      </c>
      <c r="G341">
        <v>0</v>
      </c>
      <c r="H341">
        <f t="shared" si="113"/>
        <v>8.3333333333333329E-2</v>
      </c>
      <c r="I341">
        <f t="shared" si="114"/>
        <v>100000</v>
      </c>
      <c r="J341">
        <f t="shared" si="115"/>
        <v>100000</v>
      </c>
      <c r="K341">
        <f t="shared" si="106"/>
        <v>1.6734181143540243</v>
      </c>
      <c r="L341">
        <f t="shared" si="107"/>
        <v>4.8294519506269853E-2</v>
      </c>
      <c r="M341">
        <f t="shared" si="108"/>
        <v>26</v>
      </c>
      <c r="N341">
        <f t="shared" si="116"/>
        <v>7.3395390830148719E-5</v>
      </c>
      <c r="O341">
        <f t="shared" si="109"/>
        <v>4.2217190076782306E-4</v>
      </c>
      <c r="P341">
        <f t="shared" si="117"/>
        <v>1.5197457512879931E-3</v>
      </c>
      <c r="Q341">
        <f t="shared" si="118"/>
        <v>1.8085283199673379E-2</v>
      </c>
      <c r="R341">
        <f>VLOOKUP(S341,mortality!$A$4:$G$76,prot_model!T341+2,FALSE)</f>
        <v>9.0426415998366896E-3</v>
      </c>
      <c r="S341">
        <f t="shared" si="110"/>
        <v>75</v>
      </c>
      <c r="T341">
        <f t="shared" si="111"/>
        <v>5</v>
      </c>
      <c r="V341">
        <f>discount_curve!K330</f>
        <v>0.69498479688574921</v>
      </c>
    </row>
    <row r="342" spans="1:22" x14ac:dyDescent="0.55000000000000004">
      <c r="A342">
        <f t="shared" si="101"/>
        <v>324</v>
      </c>
      <c r="B342">
        <f t="shared" si="102"/>
        <v>-8.0880258590193872</v>
      </c>
      <c r="C342">
        <f t="shared" si="103"/>
        <v>3.983246017889323E-3</v>
      </c>
      <c r="D342">
        <f t="shared" si="112"/>
        <v>21148.419169602308</v>
      </c>
      <c r="E342">
        <f t="shared" si="104"/>
        <v>8.0240196174265783</v>
      </c>
      <c r="F342">
        <f t="shared" si="105"/>
        <v>6.7989487610698188E-2</v>
      </c>
      <c r="G342">
        <v>0</v>
      </c>
      <c r="H342">
        <f t="shared" si="113"/>
        <v>8.3333333333333329E-2</v>
      </c>
      <c r="I342">
        <f t="shared" si="114"/>
        <v>100000</v>
      </c>
      <c r="J342">
        <f t="shared" si="115"/>
        <v>100000</v>
      </c>
      <c r="K342">
        <f t="shared" si="106"/>
        <v>1.7068864766411045</v>
      </c>
      <c r="L342">
        <f t="shared" si="107"/>
        <v>4.7798952214671883E-2</v>
      </c>
      <c r="M342">
        <f t="shared" si="108"/>
        <v>27</v>
      </c>
      <c r="N342">
        <f t="shared" si="116"/>
        <v>8.0240196174265787E-5</v>
      </c>
      <c r="O342">
        <f t="shared" si="109"/>
        <v>4.1783984430280083E-4</v>
      </c>
      <c r="P342">
        <f t="shared" si="117"/>
        <v>1.6787019894054511E-3</v>
      </c>
      <c r="Q342">
        <f t="shared" si="118"/>
        <v>1.995947003105936E-2</v>
      </c>
      <c r="R342">
        <f>VLOOKUP(S342,mortality!$A$4:$G$76,prot_model!T342+2,FALSE)</f>
        <v>9.97973501552968E-3</v>
      </c>
      <c r="S342">
        <f t="shared" si="110"/>
        <v>76</v>
      </c>
      <c r="T342">
        <f t="shared" si="111"/>
        <v>5</v>
      </c>
      <c r="V342">
        <f>discount_curve!K331</f>
        <v>0.69512755313374197</v>
      </c>
    </row>
    <row r="343" spans="1:22" x14ac:dyDescent="0.55000000000000004">
      <c r="A343">
        <f t="shared" si="101"/>
        <v>325</v>
      </c>
      <c r="B343">
        <f t="shared" si="102"/>
        <v>-8.0037460984684152</v>
      </c>
      <c r="C343">
        <f t="shared" si="103"/>
        <v>3.9417393478495683E-3</v>
      </c>
      <c r="D343">
        <f t="shared" si="112"/>
        <v>20617.07077530113</v>
      </c>
      <c r="E343">
        <f t="shared" si="104"/>
        <v>7.9404068219433794</v>
      </c>
      <c r="F343">
        <f t="shared" si="105"/>
        <v>6.7281015872885541E-2</v>
      </c>
      <c r="G343">
        <v>0</v>
      </c>
      <c r="H343">
        <f t="shared" si="113"/>
        <v>8.3333333333333329E-2</v>
      </c>
      <c r="I343">
        <f t="shared" si="114"/>
        <v>100000</v>
      </c>
      <c r="J343">
        <f t="shared" si="115"/>
        <v>100000</v>
      </c>
      <c r="K343">
        <f t="shared" si="106"/>
        <v>1.7068864766411045</v>
      </c>
      <c r="L343">
        <f t="shared" si="107"/>
        <v>4.7300872174194819E-2</v>
      </c>
      <c r="M343">
        <f t="shared" si="108"/>
        <v>27</v>
      </c>
      <c r="N343">
        <f t="shared" si="116"/>
        <v>7.9404068219433792E-5</v>
      </c>
      <c r="O343">
        <f t="shared" si="109"/>
        <v>4.1348582236465077E-4</v>
      </c>
      <c r="P343">
        <f t="shared" si="117"/>
        <v>1.6787019894054511E-3</v>
      </c>
      <c r="Q343">
        <f t="shared" si="118"/>
        <v>1.995947003105936E-2</v>
      </c>
      <c r="R343">
        <f>VLOOKUP(S343,mortality!$A$4:$G$76,prot_model!T343+2,FALSE)</f>
        <v>9.97973501552968E-3</v>
      </c>
      <c r="S343">
        <f t="shared" si="110"/>
        <v>76</v>
      </c>
      <c r="T343">
        <f t="shared" si="111"/>
        <v>5</v>
      </c>
      <c r="V343">
        <f>discount_curve!K332</f>
        <v>0.69434777468575049</v>
      </c>
    </row>
    <row r="344" spans="1:22" x14ac:dyDescent="0.55000000000000004">
      <c r="A344">
        <f t="shared" si="101"/>
        <v>326</v>
      </c>
      <c r="B344">
        <f t="shared" si="102"/>
        <v>-7.9203445593972361</v>
      </c>
      <c r="C344">
        <f t="shared" si="103"/>
        <v>3.9006651903008942E-3</v>
      </c>
      <c r="D344">
        <f t="shared" si="112"/>
        <v>20082.718059927214</v>
      </c>
      <c r="E344">
        <f t="shared" si="104"/>
        <v>7.8576652979552444</v>
      </c>
      <c r="F344">
        <f t="shared" si="105"/>
        <v>6.6579926632292966E-2</v>
      </c>
      <c r="G344">
        <v>0</v>
      </c>
      <c r="H344">
        <f t="shared" si="113"/>
        <v>8.3333333333333329E-2</v>
      </c>
      <c r="I344">
        <f t="shared" si="114"/>
        <v>100000</v>
      </c>
      <c r="J344">
        <f t="shared" si="115"/>
        <v>100000</v>
      </c>
      <c r="K344">
        <f t="shared" si="106"/>
        <v>1.7068864766411045</v>
      </c>
      <c r="L344">
        <f t="shared" si="107"/>
        <v>4.680798228361073E-2</v>
      </c>
      <c r="M344">
        <f t="shared" si="108"/>
        <v>27</v>
      </c>
      <c r="N344">
        <f t="shared" si="116"/>
        <v>7.8576652979552443E-5</v>
      </c>
      <c r="O344">
        <f t="shared" si="109"/>
        <v>4.0917717069766162E-4</v>
      </c>
      <c r="P344">
        <f t="shared" si="117"/>
        <v>1.6787019894054511E-3</v>
      </c>
      <c r="Q344">
        <f t="shared" si="118"/>
        <v>1.995947003105936E-2</v>
      </c>
      <c r="R344">
        <f>VLOOKUP(S344,mortality!$A$4:$G$76,prot_model!T344+2,FALSE)</f>
        <v>9.97973501552968E-3</v>
      </c>
      <c r="S344">
        <f t="shared" si="110"/>
        <v>76</v>
      </c>
      <c r="T344">
        <f t="shared" si="111"/>
        <v>5</v>
      </c>
      <c r="V344">
        <f>discount_curve!K333</f>
        <v>0.69356887097567621</v>
      </c>
    </row>
    <row r="345" spans="1:22" x14ac:dyDescent="0.55000000000000004">
      <c r="A345">
        <f t="shared" si="101"/>
        <v>327</v>
      </c>
      <c r="B345">
        <f t="shared" si="102"/>
        <v>-7.8378120904632009</v>
      </c>
      <c r="C345">
        <f t="shared" si="103"/>
        <v>3.8600190383277933E-3</v>
      </c>
      <c r="D345">
        <f t="shared" si="112"/>
        <v>19545.344036612398</v>
      </c>
      <c r="E345">
        <f t="shared" si="104"/>
        <v>7.77578596654054</v>
      </c>
      <c r="F345">
        <f t="shared" si="105"/>
        <v>6.5886142960989116E-2</v>
      </c>
      <c r="G345">
        <v>0</v>
      </c>
      <c r="H345">
        <f t="shared" si="113"/>
        <v>8.3333333333333329E-2</v>
      </c>
      <c r="I345">
        <f t="shared" si="114"/>
        <v>100000</v>
      </c>
      <c r="J345">
        <f t="shared" si="115"/>
        <v>100000</v>
      </c>
      <c r="K345">
        <f t="shared" si="106"/>
        <v>1.7068864766411045</v>
      </c>
      <c r="L345">
        <f t="shared" si="107"/>
        <v>4.632022845993352E-2</v>
      </c>
      <c r="M345">
        <f t="shared" si="108"/>
        <v>27</v>
      </c>
      <c r="N345">
        <f t="shared" si="116"/>
        <v>7.7757859665405398E-5</v>
      </c>
      <c r="O345">
        <f t="shared" si="109"/>
        <v>4.0491341652940972E-4</v>
      </c>
      <c r="P345">
        <f t="shared" si="117"/>
        <v>1.6787019894054511E-3</v>
      </c>
      <c r="Q345">
        <f t="shared" si="118"/>
        <v>1.995947003105936E-2</v>
      </c>
      <c r="R345">
        <f>VLOOKUP(S345,mortality!$A$4:$G$76,prot_model!T345+2,FALSE)</f>
        <v>9.97973501552968E-3</v>
      </c>
      <c r="S345">
        <f t="shared" si="110"/>
        <v>76</v>
      </c>
      <c r="T345">
        <f t="shared" si="111"/>
        <v>5</v>
      </c>
      <c r="V345">
        <f>discount_curve!K334</f>
        <v>0.69279084102225763</v>
      </c>
    </row>
    <row r="346" spans="1:22" x14ac:dyDescent="0.55000000000000004">
      <c r="A346">
        <f t="shared" si="101"/>
        <v>328</v>
      </c>
      <c r="B346">
        <f t="shared" si="102"/>
        <v>-7.7561396356835077</v>
      </c>
      <c r="C346">
        <f t="shared" si="103"/>
        <v>3.8197964319782252E-3</v>
      </c>
      <c r="D346">
        <f t="shared" si="112"/>
        <v>19004.931622442364</v>
      </c>
      <c r="E346">
        <f t="shared" si="104"/>
        <v>7.6947598433828297</v>
      </c>
      <c r="F346">
        <f t="shared" si="105"/>
        <v>6.5199588732655758E-2</v>
      </c>
      <c r="G346">
        <v>0</v>
      </c>
      <c r="H346">
        <f t="shared" si="113"/>
        <v>8.3333333333333329E-2</v>
      </c>
      <c r="I346">
        <f t="shared" si="114"/>
        <v>100000</v>
      </c>
      <c r="J346">
        <f t="shared" si="115"/>
        <v>100000</v>
      </c>
      <c r="K346">
        <f t="shared" si="106"/>
        <v>1.7068864766411045</v>
      </c>
      <c r="L346">
        <f t="shared" si="107"/>
        <v>4.5837557183738706E-2</v>
      </c>
      <c r="M346">
        <f t="shared" si="108"/>
        <v>27</v>
      </c>
      <c r="N346">
        <f t="shared" si="116"/>
        <v>7.6947598433828296E-5</v>
      </c>
      <c r="O346">
        <f t="shared" si="109"/>
        <v>4.0069409201390767E-4</v>
      </c>
      <c r="P346">
        <f t="shared" si="117"/>
        <v>1.6787019894054511E-3</v>
      </c>
      <c r="Q346">
        <f t="shared" si="118"/>
        <v>1.995947003105936E-2</v>
      </c>
      <c r="R346">
        <f>VLOOKUP(S346,mortality!$A$4:$G$76,prot_model!T346+2,FALSE)</f>
        <v>9.97973501552968E-3</v>
      </c>
      <c r="S346">
        <f t="shared" si="110"/>
        <v>76</v>
      </c>
      <c r="T346">
        <f t="shared" si="111"/>
        <v>5</v>
      </c>
      <c r="V346">
        <f>discount_curve!K335</f>
        <v>0.69201368384533446</v>
      </c>
    </row>
    <row r="347" spans="1:22" x14ac:dyDescent="0.55000000000000004">
      <c r="A347">
        <f t="shared" si="101"/>
        <v>329</v>
      </c>
      <c r="B347">
        <f t="shared" si="102"/>
        <v>-7.6753182334415291</v>
      </c>
      <c r="C347">
        <f t="shared" si="103"/>
        <v>3.7799929577742469E-3</v>
      </c>
      <c r="D347">
        <f t="shared" si="112"/>
        <v>18461.463637913454</v>
      </c>
      <c r="E347">
        <f t="shared" si="104"/>
        <v>7.6145780377850691</v>
      </c>
      <c r="F347">
        <f t="shared" si="105"/>
        <v>6.4520188614234711E-2</v>
      </c>
      <c r="G347">
        <v>0</v>
      </c>
      <c r="H347">
        <f t="shared" si="113"/>
        <v>8.3333333333333329E-2</v>
      </c>
      <c r="I347">
        <f t="shared" si="114"/>
        <v>100000</v>
      </c>
      <c r="J347">
        <f t="shared" si="115"/>
        <v>100000</v>
      </c>
      <c r="K347">
        <f t="shared" si="106"/>
        <v>1.7068864766411045</v>
      </c>
      <c r="L347">
        <f t="shared" si="107"/>
        <v>4.5359915493290964E-2</v>
      </c>
      <c r="M347">
        <f t="shared" si="108"/>
        <v>27</v>
      </c>
      <c r="N347">
        <f t="shared" si="116"/>
        <v>7.6145780377850688E-5</v>
      </c>
      <c r="O347">
        <f t="shared" si="109"/>
        <v>3.965187341802698E-4</v>
      </c>
      <c r="P347">
        <f t="shared" si="117"/>
        <v>1.6787019894054511E-3</v>
      </c>
      <c r="Q347">
        <f t="shared" si="118"/>
        <v>1.995947003105936E-2</v>
      </c>
      <c r="R347">
        <f>VLOOKUP(S347,mortality!$A$4:$G$76,prot_model!T347+2,FALSE)</f>
        <v>9.97973501552968E-3</v>
      </c>
      <c r="S347">
        <f t="shared" si="110"/>
        <v>76</v>
      </c>
      <c r="T347">
        <f t="shared" si="111"/>
        <v>5</v>
      </c>
      <c r="V347">
        <f>discount_curve!K336</f>
        <v>0.69123739846584531</v>
      </c>
    </row>
    <row r="348" spans="1:22" x14ac:dyDescent="0.55000000000000004">
      <c r="A348">
        <f t="shared" si="101"/>
        <v>330</v>
      </c>
      <c r="B348">
        <f t="shared" si="102"/>
        <v>-7.5953390155034946</v>
      </c>
      <c r="C348">
        <f t="shared" si="103"/>
        <v>3.7406042482277368E-3</v>
      </c>
      <c r="D348">
        <f t="shared" si="112"/>
        <v>17914.922806386599</v>
      </c>
      <c r="E348">
        <f t="shared" si="104"/>
        <v>7.5352317516940603</v>
      </c>
      <c r="F348">
        <f t="shared" si="105"/>
        <v>6.3847868057661891E-2</v>
      </c>
      <c r="G348">
        <v>0</v>
      </c>
      <c r="H348">
        <f t="shared" si="113"/>
        <v>8.3333333333333329E-2</v>
      </c>
      <c r="I348">
        <f t="shared" si="114"/>
        <v>100000</v>
      </c>
      <c r="J348">
        <f t="shared" si="115"/>
        <v>100000</v>
      </c>
      <c r="K348">
        <f t="shared" si="106"/>
        <v>1.7068864766411045</v>
      </c>
      <c r="L348">
        <f t="shared" si="107"/>
        <v>4.4887250978732841E-2</v>
      </c>
      <c r="M348">
        <f t="shared" si="108"/>
        <v>27</v>
      </c>
      <c r="N348">
        <f t="shared" si="116"/>
        <v>7.5352317516940603E-5</v>
      </c>
      <c r="O348">
        <f t="shared" si="109"/>
        <v>3.9238688488191215E-4</v>
      </c>
      <c r="P348">
        <f t="shared" si="117"/>
        <v>1.6787019894054511E-3</v>
      </c>
      <c r="Q348">
        <f t="shared" si="118"/>
        <v>1.995947003105936E-2</v>
      </c>
      <c r="R348">
        <f>VLOOKUP(S348,mortality!$A$4:$G$76,prot_model!T348+2,FALSE)</f>
        <v>9.97973501552968E-3</v>
      </c>
      <c r="S348">
        <f t="shared" si="110"/>
        <v>76</v>
      </c>
      <c r="T348">
        <f t="shared" si="111"/>
        <v>5</v>
      </c>
      <c r="V348">
        <f>discount_curve!K337</f>
        <v>0.69046198390582769</v>
      </c>
    </row>
    <row r="349" spans="1:22" x14ac:dyDescent="0.55000000000000004">
      <c r="A349">
        <f t="shared" si="101"/>
        <v>331</v>
      </c>
      <c r="B349">
        <f t="shared" si="102"/>
        <v>-7.5161932060453989</v>
      </c>
      <c r="C349">
        <f t="shared" si="103"/>
        <v>3.7016259813611651E-3</v>
      </c>
      <c r="D349">
        <f t="shared" si="112"/>
        <v>17365.291753538149</v>
      </c>
      <c r="E349">
        <f t="shared" si="104"/>
        <v>7.4567122787350728</v>
      </c>
      <c r="F349">
        <f t="shared" si="105"/>
        <v>6.3182553291687302E-2</v>
      </c>
      <c r="G349">
        <v>0</v>
      </c>
      <c r="H349">
        <f t="shared" si="113"/>
        <v>8.3333333333333329E-2</v>
      </c>
      <c r="I349">
        <f t="shared" si="114"/>
        <v>100000</v>
      </c>
      <c r="J349">
        <f t="shared" si="115"/>
        <v>100000</v>
      </c>
      <c r="K349">
        <f t="shared" si="106"/>
        <v>1.7068864766411045</v>
      </c>
      <c r="L349">
        <f t="shared" si="107"/>
        <v>4.4419511776333985E-2</v>
      </c>
      <c r="M349">
        <f t="shared" si="108"/>
        <v>27</v>
      </c>
      <c r="N349">
        <f t="shared" si="116"/>
        <v>7.4567122787350728E-5</v>
      </c>
      <c r="O349">
        <f t="shared" si="109"/>
        <v>3.8829809074628118E-4</v>
      </c>
      <c r="P349">
        <f t="shared" si="117"/>
        <v>1.6787019894054511E-3</v>
      </c>
      <c r="Q349">
        <f t="shared" si="118"/>
        <v>1.995947003105936E-2</v>
      </c>
      <c r="R349">
        <f>VLOOKUP(S349,mortality!$A$4:$G$76,prot_model!T349+2,FALSE)</f>
        <v>9.97973501552968E-3</v>
      </c>
      <c r="S349">
        <f t="shared" si="110"/>
        <v>76</v>
      </c>
      <c r="T349">
        <f t="shared" si="111"/>
        <v>5</v>
      </c>
      <c r="V349">
        <f>discount_curve!K338</f>
        <v>0.68968743918841569</v>
      </c>
    </row>
    <row r="350" spans="1:22" x14ac:dyDescent="0.55000000000000004">
      <c r="A350">
        <f t="shared" si="101"/>
        <v>332</v>
      </c>
      <c r="B350">
        <f t="shared" si="102"/>
        <v>-7.4378721206900726</v>
      </c>
      <c r="C350">
        <f t="shared" si="103"/>
        <v>3.6630538802333631E-3</v>
      </c>
      <c r="D350">
        <f t="shared" si="112"/>
        <v>16812.55300680747</v>
      </c>
      <c r="E350">
        <f t="shared" si="104"/>
        <v>7.379011003256525</v>
      </c>
      <c r="F350">
        <f t="shared" si="105"/>
        <v>6.2524171313780505E-2</v>
      </c>
      <c r="G350">
        <v>0</v>
      </c>
      <c r="H350">
        <f t="shared" si="113"/>
        <v>8.3333333333333329E-2</v>
      </c>
      <c r="I350">
        <f t="shared" si="114"/>
        <v>100000</v>
      </c>
      <c r="J350">
        <f t="shared" si="115"/>
        <v>100000</v>
      </c>
      <c r="K350">
        <f t="shared" si="106"/>
        <v>1.7068864766411045</v>
      </c>
      <c r="L350">
        <f t="shared" si="107"/>
        <v>4.3956646562800357E-2</v>
      </c>
      <c r="M350">
        <f t="shared" si="108"/>
        <v>27</v>
      </c>
      <c r="N350">
        <f t="shared" si="116"/>
        <v>7.379011003256525E-5</v>
      </c>
      <c r="O350">
        <f t="shared" si="109"/>
        <v>3.8425190312510758E-4</v>
      </c>
      <c r="P350">
        <f t="shared" si="117"/>
        <v>1.6787019894054511E-3</v>
      </c>
      <c r="Q350">
        <f t="shared" si="118"/>
        <v>1.995947003105936E-2</v>
      </c>
      <c r="R350">
        <f>VLOOKUP(S350,mortality!$A$4:$G$76,prot_model!T350+2,FALSE)</f>
        <v>9.97973501552968E-3</v>
      </c>
      <c r="S350">
        <f t="shared" si="110"/>
        <v>76</v>
      </c>
      <c r="T350">
        <f t="shared" si="111"/>
        <v>5</v>
      </c>
      <c r="V350">
        <f>discount_curve!K339</f>
        <v>0.68891376333783994</v>
      </c>
    </row>
    <row r="351" spans="1:22" x14ac:dyDescent="0.55000000000000004">
      <c r="A351">
        <f t="shared" si="101"/>
        <v>333</v>
      </c>
      <c r="B351">
        <f t="shared" si="102"/>
        <v>-7.3603671655542691</v>
      </c>
      <c r="C351">
        <f t="shared" si="103"/>
        <v>3.6248837124702241E-3</v>
      </c>
      <c r="D351">
        <f t="shared" si="112"/>
        <v>16256.688994841526</v>
      </c>
      <c r="E351">
        <f t="shared" si="104"/>
        <v>7.302119399384619</v>
      </c>
      <c r="F351">
        <f t="shared" si="105"/>
        <v>6.1872649882120274E-2</v>
      </c>
      <c r="G351">
        <v>0</v>
      </c>
      <c r="H351">
        <f t="shared" si="113"/>
        <v>8.3333333333333329E-2</v>
      </c>
      <c r="I351">
        <f t="shared" si="114"/>
        <v>100000</v>
      </c>
      <c r="J351">
        <f t="shared" si="115"/>
        <v>100000</v>
      </c>
      <c r="K351">
        <f t="shared" si="106"/>
        <v>1.7068864766411045</v>
      </c>
      <c r="L351">
        <f t="shared" si="107"/>
        <v>4.3498604549642689E-2</v>
      </c>
      <c r="M351">
        <f t="shared" si="108"/>
        <v>27</v>
      </c>
      <c r="N351">
        <f t="shared" si="116"/>
        <v>7.3021193993846192E-5</v>
      </c>
      <c r="O351">
        <f t="shared" si="109"/>
        <v>3.8024787804517715E-4</v>
      </c>
      <c r="P351">
        <f t="shared" si="117"/>
        <v>1.6787019894054511E-3</v>
      </c>
      <c r="Q351">
        <f t="shared" si="118"/>
        <v>1.995947003105936E-2</v>
      </c>
      <c r="R351">
        <f>VLOOKUP(S351,mortality!$A$4:$G$76,prot_model!T351+2,FALSE)</f>
        <v>9.97973501552968E-3</v>
      </c>
      <c r="S351">
        <f t="shared" si="110"/>
        <v>76</v>
      </c>
      <c r="T351">
        <f t="shared" si="111"/>
        <v>5</v>
      </c>
      <c r="V351">
        <f>discount_curve!K340</f>
        <v>0.68814095537942455</v>
      </c>
    </row>
    <row r="352" spans="1:22" x14ac:dyDescent="0.55000000000000004">
      <c r="A352">
        <f t="shared" si="101"/>
        <v>334</v>
      </c>
      <c r="B352">
        <f t="shared" si="102"/>
        <v>-7.2836698363056991</v>
      </c>
      <c r="C352">
        <f t="shared" si="103"/>
        <v>3.5871112898003049E-3</v>
      </c>
      <c r="D352">
        <f t="shared" si="112"/>
        <v>15697.682046936285</v>
      </c>
      <c r="E352">
        <f t="shared" si="104"/>
        <v>7.2260290300878314</v>
      </c>
      <c r="F352">
        <f t="shared" si="105"/>
        <v>6.1227917507667706E-2</v>
      </c>
      <c r="G352">
        <v>0</v>
      </c>
      <c r="H352">
        <f t="shared" si="113"/>
        <v>8.3333333333333329E-2</v>
      </c>
      <c r="I352">
        <f t="shared" si="114"/>
        <v>100000</v>
      </c>
      <c r="J352">
        <f t="shared" si="115"/>
        <v>100000</v>
      </c>
      <c r="K352">
        <f t="shared" si="106"/>
        <v>1.7068864766411045</v>
      </c>
      <c r="L352">
        <f t="shared" si="107"/>
        <v>4.3045335477603662E-2</v>
      </c>
      <c r="M352">
        <f t="shared" si="108"/>
        <v>27</v>
      </c>
      <c r="N352">
        <f t="shared" si="116"/>
        <v>7.226029030087831E-5</v>
      </c>
      <c r="O352">
        <f t="shared" si="109"/>
        <v>3.7628557615961559E-4</v>
      </c>
      <c r="P352">
        <f t="shared" si="117"/>
        <v>1.6787019894054511E-3</v>
      </c>
      <c r="Q352">
        <f t="shared" si="118"/>
        <v>1.995947003105936E-2</v>
      </c>
      <c r="R352">
        <f>VLOOKUP(S352,mortality!$A$4:$G$76,prot_model!T352+2,FALSE)</f>
        <v>9.97973501552968E-3</v>
      </c>
      <c r="S352">
        <f t="shared" si="110"/>
        <v>76</v>
      </c>
      <c r="T352">
        <f t="shared" si="111"/>
        <v>5</v>
      </c>
      <c r="V352">
        <f>discount_curve!K341</f>
        <v>0.68736901433958808</v>
      </c>
    </row>
    <row r="353" spans="1:22" x14ac:dyDescent="0.55000000000000004">
      <c r="A353">
        <f t="shared" si="101"/>
        <v>335</v>
      </c>
      <c r="B353">
        <f t="shared" si="102"/>
        <v>-7.2077717172298765</v>
      </c>
      <c r="C353">
        <f t="shared" si="103"/>
        <v>3.5497324675952636E-3</v>
      </c>
      <c r="D353">
        <f t="shared" si="112"/>
        <v>15135.514392475021</v>
      </c>
      <c r="E353">
        <f t="shared" si="104"/>
        <v>7.1507315462511496</v>
      </c>
      <c r="F353">
        <f t="shared" si="105"/>
        <v>6.0589903446322133E-2</v>
      </c>
      <c r="G353">
        <v>0</v>
      </c>
      <c r="H353">
        <f t="shared" si="113"/>
        <v>8.3333333333333329E-2</v>
      </c>
      <c r="I353">
        <f t="shared" si="114"/>
        <v>100000</v>
      </c>
      <c r="J353">
        <f t="shared" si="115"/>
        <v>100000</v>
      </c>
      <c r="K353">
        <f t="shared" si="106"/>
        <v>1.7068864766411045</v>
      </c>
      <c r="L353">
        <f t="shared" si="107"/>
        <v>4.2596789611143167E-2</v>
      </c>
      <c r="M353">
        <f t="shared" si="108"/>
        <v>27</v>
      </c>
      <c r="N353">
        <f t="shared" si="116"/>
        <v>7.1507315462511492E-5</v>
      </c>
      <c r="O353">
        <f t="shared" si="109"/>
        <v>3.7236456269968061E-4</v>
      </c>
      <c r="P353">
        <f t="shared" si="117"/>
        <v>1.6787019894054511E-3</v>
      </c>
      <c r="Q353">
        <f t="shared" si="118"/>
        <v>1.995947003105936E-2</v>
      </c>
      <c r="R353">
        <f>VLOOKUP(S353,mortality!$A$4:$G$76,prot_model!T353+2,FALSE)</f>
        <v>9.97973501552968E-3</v>
      </c>
      <c r="S353">
        <f t="shared" si="110"/>
        <v>76</v>
      </c>
      <c r="T353">
        <f t="shared" si="111"/>
        <v>5</v>
      </c>
      <c r="V353">
        <f>discount_curve!K342</f>
        <v>0.68659793924584034</v>
      </c>
    </row>
    <row r="354" spans="1:22" x14ac:dyDescent="0.55000000000000004">
      <c r="A354">
        <f t="shared" si="101"/>
        <v>336</v>
      </c>
      <c r="B354">
        <f t="shared" si="102"/>
        <v>-7.8871160957047444</v>
      </c>
      <c r="C354">
        <f t="shared" si="103"/>
        <v>3.5127431444150815E-3</v>
      </c>
      <c r="D354">
        <f t="shared" si="112"/>
        <v>14570.168160363366</v>
      </c>
      <c r="E354">
        <f t="shared" si="104"/>
        <v>7.829471130404178</v>
      </c>
      <c r="F354">
        <f t="shared" si="105"/>
        <v>6.1157708444981709E-2</v>
      </c>
      <c r="G354">
        <v>0</v>
      </c>
      <c r="H354">
        <f t="shared" si="113"/>
        <v>8.3333333333333329E-2</v>
      </c>
      <c r="I354">
        <f t="shared" si="114"/>
        <v>100000</v>
      </c>
      <c r="J354">
        <f t="shared" si="115"/>
        <v>100000</v>
      </c>
      <c r="K354">
        <f t="shared" si="106"/>
        <v>1.7410242061739269</v>
      </c>
      <c r="L354">
        <f t="shared" si="107"/>
        <v>4.215291773298098E-2</v>
      </c>
      <c r="M354">
        <f t="shared" si="108"/>
        <v>28</v>
      </c>
      <c r="N354">
        <f t="shared" si="116"/>
        <v>7.8294711304041783E-5</v>
      </c>
      <c r="O354">
        <f t="shared" si="109"/>
        <v>3.6848440742705621E-4</v>
      </c>
      <c r="P354">
        <f t="shared" si="117"/>
        <v>1.8573971984573445E-3</v>
      </c>
      <c r="Q354">
        <f t="shared" si="118"/>
        <v>2.2062475233754139E-2</v>
      </c>
      <c r="R354">
        <f>VLOOKUP(S354,mortality!$A$4:$G$76,prot_model!T354+2,FALSE)</f>
        <v>1.103123761687707E-2</v>
      </c>
      <c r="S354">
        <f t="shared" si="110"/>
        <v>77</v>
      </c>
      <c r="T354">
        <f t="shared" si="111"/>
        <v>5</v>
      </c>
      <c r="V354">
        <f>discount_curve!K343</f>
        <v>0.68677572032794099</v>
      </c>
    </row>
    <row r="355" spans="1:22" x14ac:dyDescent="0.55000000000000004">
      <c r="A355">
        <f t="shared" si="101"/>
        <v>337</v>
      </c>
      <c r="B355">
        <f t="shared" si="102"/>
        <v>-7.8035204879014977</v>
      </c>
      <c r="C355">
        <f t="shared" si="103"/>
        <v>3.4755115511874895E-3</v>
      </c>
      <c r="D355">
        <f t="shared" si="112"/>
        <v>14001.625378461102</v>
      </c>
      <c r="E355">
        <f t="shared" si="104"/>
        <v>7.7464865020581399</v>
      </c>
      <c r="F355">
        <f t="shared" si="105"/>
        <v>6.0509497394545135E-2</v>
      </c>
      <c r="G355">
        <v>0</v>
      </c>
      <c r="H355">
        <f t="shared" si="113"/>
        <v>8.3333333333333329E-2</v>
      </c>
      <c r="I355">
        <f t="shared" si="114"/>
        <v>100000</v>
      </c>
      <c r="J355">
        <f t="shared" si="115"/>
        <v>100000</v>
      </c>
      <c r="K355">
        <f t="shared" si="106"/>
        <v>1.7410242061739269</v>
      </c>
      <c r="L355">
        <f t="shared" si="107"/>
        <v>4.1706138614249877E-2</v>
      </c>
      <c r="M355">
        <f t="shared" si="108"/>
        <v>28</v>
      </c>
      <c r="N355">
        <f t="shared" si="116"/>
        <v>7.7464865020581398E-5</v>
      </c>
      <c r="O355">
        <f t="shared" si="109"/>
        <v>3.6457883818842666E-4</v>
      </c>
      <c r="P355">
        <f t="shared" si="117"/>
        <v>1.8573971984573445E-3</v>
      </c>
      <c r="Q355">
        <f t="shared" si="118"/>
        <v>2.2062475233754139E-2</v>
      </c>
      <c r="R355">
        <f>VLOOKUP(S355,mortality!$A$4:$G$76,prot_model!T355+2,FALSE)</f>
        <v>1.103123761687707E-2</v>
      </c>
      <c r="S355">
        <f t="shared" si="110"/>
        <v>77</v>
      </c>
      <c r="T355">
        <f t="shared" si="111"/>
        <v>5</v>
      </c>
      <c r="V355">
        <f>discount_curve!K344</f>
        <v>0.68600813096813096</v>
      </c>
    </row>
    <row r="356" spans="1:22" x14ac:dyDescent="0.55000000000000004">
      <c r="A356">
        <f t="shared" si="101"/>
        <v>338</v>
      </c>
      <c r="B356">
        <f t="shared" si="102"/>
        <v>-7.7208109106269243</v>
      </c>
      <c r="C356">
        <f t="shared" si="103"/>
        <v>3.4386745759200721E-3</v>
      </c>
      <c r="D356">
        <f t="shared" si="112"/>
        <v>13429.867973010993</v>
      </c>
      <c r="E356">
        <f t="shared" si="104"/>
        <v>7.6643814284645275</v>
      </c>
      <c r="F356">
        <f t="shared" si="105"/>
        <v>5.9868156738317094E-2</v>
      </c>
      <c r="G356">
        <v>0</v>
      </c>
      <c r="H356">
        <f t="shared" si="113"/>
        <v>8.3333333333333329E-2</v>
      </c>
      <c r="I356">
        <f t="shared" si="114"/>
        <v>100000</v>
      </c>
      <c r="J356">
        <f t="shared" si="115"/>
        <v>100000</v>
      </c>
      <c r="K356">
        <f t="shared" si="106"/>
        <v>1.7410242061739269</v>
      </c>
      <c r="L356">
        <f t="shared" si="107"/>
        <v>4.1264094911040869E-2</v>
      </c>
      <c r="M356">
        <f t="shared" si="108"/>
        <v>28</v>
      </c>
      <c r="N356">
        <f t="shared" si="116"/>
        <v>7.6643814284645278E-5</v>
      </c>
      <c r="O356">
        <f t="shared" si="109"/>
        <v>3.6071466411000011E-4</v>
      </c>
      <c r="P356">
        <f t="shared" si="117"/>
        <v>1.8573971984573445E-3</v>
      </c>
      <c r="Q356">
        <f t="shared" si="118"/>
        <v>2.2062475233754139E-2</v>
      </c>
      <c r="R356">
        <f>VLOOKUP(S356,mortality!$A$4:$G$76,prot_model!T356+2,FALSE)</f>
        <v>1.103123761687707E-2</v>
      </c>
      <c r="S356">
        <f t="shared" si="110"/>
        <v>77</v>
      </c>
      <c r="T356">
        <f t="shared" si="111"/>
        <v>5</v>
      </c>
      <c r="V356">
        <f>discount_curve!K345</f>
        <v>0.68524139952074825</v>
      </c>
    </row>
    <row r="357" spans="1:22" x14ac:dyDescent="0.55000000000000004">
      <c r="A357">
        <f t="shared" si="101"/>
        <v>339</v>
      </c>
      <c r="B357">
        <f t="shared" si="102"/>
        <v>-7.638977972836229</v>
      </c>
      <c r="C357">
        <f t="shared" si="103"/>
        <v>3.4022280360538515E-3</v>
      </c>
      <c r="D357">
        <f t="shared" si="112"/>
        <v>12854.877768064152</v>
      </c>
      <c r="E357">
        <f t="shared" si="104"/>
        <v>7.5831465872153494</v>
      </c>
      <c r="F357">
        <f t="shared" si="105"/>
        <v>5.9233613656933359E-2</v>
      </c>
      <c r="G357">
        <v>0</v>
      </c>
      <c r="H357">
        <f t="shared" si="113"/>
        <v>8.3333333333333329E-2</v>
      </c>
      <c r="I357">
        <f t="shared" si="114"/>
        <v>100000</v>
      </c>
      <c r="J357">
        <f t="shared" si="115"/>
        <v>100000</v>
      </c>
      <c r="K357">
        <f t="shared" si="106"/>
        <v>1.7410242061739269</v>
      </c>
      <c r="L357">
        <f t="shared" si="107"/>
        <v>4.082673643264622E-2</v>
      </c>
      <c r="M357">
        <f t="shared" si="108"/>
        <v>28</v>
      </c>
      <c r="N357">
        <f t="shared" si="116"/>
        <v>7.583146587215349E-5</v>
      </c>
      <c r="O357">
        <f t="shared" si="109"/>
        <v>3.5689144644413591E-4</v>
      </c>
      <c r="P357">
        <f t="shared" si="117"/>
        <v>1.8573971984573445E-3</v>
      </c>
      <c r="Q357">
        <f t="shared" si="118"/>
        <v>2.2062475233754139E-2</v>
      </c>
      <c r="R357">
        <f>VLOOKUP(S357,mortality!$A$4:$G$76,prot_model!T357+2,FALSE)</f>
        <v>1.103123761687707E-2</v>
      </c>
      <c r="S357">
        <f t="shared" si="110"/>
        <v>77</v>
      </c>
      <c r="T357">
        <f t="shared" si="111"/>
        <v>5</v>
      </c>
      <c r="V357">
        <f>discount_curve!K346</f>
        <v>0.68447552502692921</v>
      </c>
    </row>
    <row r="358" spans="1:22" x14ac:dyDescent="0.55000000000000004">
      <c r="A358">
        <f t="shared" si="101"/>
        <v>340</v>
      </c>
      <c r="B358">
        <f t="shared" si="102"/>
        <v>-7.5580123830203725</v>
      </c>
      <c r="C358">
        <f t="shared" si="103"/>
        <v>3.3661677933608273E-3</v>
      </c>
      <c r="D358">
        <f t="shared" si="112"/>
        <v>12276.636484902228</v>
      </c>
      <c r="E358">
        <f t="shared" si="104"/>
        <v>7.5027727547108913</v>
      </c>
      <c r="F358">
        <f t="shared" si="105"/>
        <v>5.8605796102842743E-2</v>
      </c>
      <c r="G358">
        <v>0</v>
      </c>
      <c r="H358">
        <f t="shared" si="113"/>
        <v>8.3333333333333329E-2</v>
      </c>
      <c r="I358">
        <f t="shared" si="114"/>
        <v>100000</v>
      </c>
      <c r="J358">
        <f t="shared" si="115"/>
        <v>100000</v>
      </c>
      <c r="K358">
        <f t="shared" si="106"/>
        <v>1.7410242061739269</v>
      </c>
      <c r="L358">
        <f t="shared" si="107"/>
        <v>4.0394013520329931E-2</v>
      </c>
      <c r="M358">
        <f t="shared" si="108"/>
        <v>28</v>
      </c>
      <c r="N358">
        <f t="shared" si="116"/>
        <v>7.5027727547108915E-5</v>
      </c>
      <c r="O358">
        <f t="shared" si="109"/>
        <v>3.5310875109348361E-4</v>
      </c>
      <c r="P358">
        <f t="shared" si="117"/>
        <v>1.8573971984573445E-3</v>
      </c>
      <c r="Q358">
        <f t="shared" si="118"/>
        <v>2.2062475233754139E-2</v>
      </c>
      <c r="R358">
        <f>VLOOKUP(S358,mortality!$A$4:$G$76,prot_model!T358+2,FALSE)</f>
        <v>1.103123761687707E-2</v>
      </c>
      <c r="S358">
        <f t="shared" si="110"/>
        <v>77</v>
      </c>
      <c r="T358">
        <f t="shared" si="111"/>
        <v>5</v>
      </c>
      <c r="V358">
        <f>discount_curve!K347</f>
        <v>0.68371050652888155</v>
      </c>
    </row>
    <row r="359" spans="1:22" x14ac:dyDescent="0.55000000000000004">
      <c r="A359">
        <f t="shared" si="101"/>
        <v>341</v>
      </c>
      <c r="B359">
        <f t="shared" si="102"/>
        <v>-7.4779049481510995</v>
      </c>
      <c r="C359">
        <f t="shared" si="103"/>
        <v>3.3304897534741111E-3</v>
      </c>
      <c r="D359">
        <f t="shared" si="112"/>
        <v>11695.125741456273</v>
      </c>
      <c r="E359">
        <f t="shared" si="104"/>
        <v>7.4232508051124473</v>
      </c>
      <c r="F359">
        <f t="shared" si="105"/>
        <v>5.7984632792126622E-2</v>
      </c>
      <c r="G359">
        <v>0</v>
      </c>
      <c r="H359">
        <f t="shared" si="113"/>
        <v>8.3333333333333329E-2</v>
      </c>
      <c r="I359">
        <f t="shared" si="114"/>
        <v>100000</v>
      </c>
      <c r="J359">
        <f t="shared" si="115"/>
        <v>100000</v>
      </c>
      <c r="K359">
        <f t="shared" si="106"/>
        <v>1.7410242061739269</v>
      </c>
      <c r="L359">
        <f t="shared" si="107"/>
        <v>3.9965877041689336E-2</v>
      </c>
      <c r="M359">
        <f t="shared" si="108"/>
        <v>28</v>
      </c>
      <c r="N359">
        <f t="shared" si="116"/>
        <v>7.4232508051124476E-5</v>
      </c>
      <c r="O359">
        <f t="shared" si="109"/>
        <v>3.493661485616937E-4</v>
      </c>
      <c r="P359">
        <f t="shared" si="117"/>
        <v>1.8573971984573445E-3</v>
      </c>
      <c r="Q359">
        <f t="shared" si="118"/>
        <v>2.2062475233754139E-2</v>
      </c>
      <c r="R359">
        <f>VLOOKUP(S359,mortality!$A$4:$G$76,prot_model!T359+2,FALSE)</f>
        <v>1.103123761687707E-2</v>
      </c>
      <c r="S359">
        <f t="shared" si="110"/>
        <v>77</v>
      </c>
      <c r="T359">
        <f t="shared" si="111"/>
        <v>5</v>
      </c>
      <c r="V359">
        <f>discount_curve!K348</f>
        <v>0.68294634306988311</v>
      </c>
    </row>
    <row r="360" spans="1:22" x14ac:dyDescent="0.55000000000000004">
      <c r="A360">
        <f t="shared" si="101"/>
        <v>342</v>
      </c>
      <c r="B360">
        <f t="shared" si="102"/>
        <v>-7.3986465726371353</v>
      </c>
      <c r="C360">
        <f t="shared" si="103"/>
        <v>3.2951898654230431E-3</v>
      </c>
      <c r="D360">
        <f t="shared" si="112"/>
        <v>11110.327051722565</v>
      </c>
      <c r="E360">
        <f t="shared" si="104"/>
        <v>7.3445717093061536</v>
      </c>
      <c r="F360">
        <f t="shared" si="105"/>
        <v>5.737005319640523E-2</v>
      </c>
      <c r="G360">
        <v>0</v>
      </c>
      <c r="H360">
        <f t="shared" si="113"/>
        <v>8.3333333333333329E-2</v>
      </c>
      <c r="I360">
        <f t="shared" si="114"/>
        <v>100000</v>
      </c>
      <c r="J360">
        <f t="shared" si="115"/>
        <v>100000</v>
      </c>
      <c r="K360">
        <f t="shared" si="106"/>
        <v>1.7410242061739269</v>
      </c>
      <c r="L360">
        <f t="shared" si="107"/>
        <v>3.9542278385076519E-2</v>
      </c>
      <c r="M360">
        <f t="shared" si="108"/>
        <v>28</v>
      </c>
      <c r="N360">
        <f t="shared" si="116"/>
        <v>7.3445717093061538E-5</v>
      </c>
      <c r="O360">
        <f t="shared" si="109"/>
        <v>3.4566321390465231E-4</v>
      </c>
      <c r="P360">
        <f t="shared" si="117"/>
        <v>1.8573971984573445E-3</v>
      </c>
      <c r="Q360">
        <f t="shared" si="118"/>
        <v>2.2062475233754139E-2</v>
      </c>
      <c r="R360">
        <f>VLOOKUP(S360,mortality!$A$4:$G$76,prot_model!T360+2,FALSE)</f>
        <v>1.103123761687707E-2</v>
      </c>
      <c r="S360">
        <f t="shared" si="110"/>
        <v>77</v>
      </c>
      <c r="T360">
        <f t="shared" si="111"/>
        <v>5</v>
      </c>
      <c r="V360">
        <f>discount_curve!K349</f>
        <v>0.68218303369428201</v>
      </c>
    </row>
    <row r="361" spans="1:22" x14ac:dyDescent="0.55000000000000004">
      <c r="A361">
        <f t="shared" si="101"/>
        <v>343</v>
      </c>
      <c r="B361">
        <f t="shared" si="102"/>
        <v>-7.3202282572914497</v>
      </c>
      <c r="C361">
        <f t="shared" si="103"/>
        <v>3.2602641211732335E-3</v>
      </c>
      <c r="D361">
        <f t="shared" si="112"/>
        <v>10522.221825174722</v>
      </c>
      <c r="E361">
        <f t="shared" si="104"/>
        <v>7.2667265338777929</v>
      </c>
      <c r="F361">
        <f t="shared" si="105"/>
        <v>5.6761987534829646E-2</v>
      </c>
      <c r="G361">
        <v>0</v>
      </c>
      <c r="H361">
        <f t="shared" si="113"/>
        <v>8.3333333333333329E-2</v>
      </c>
      <c r="I361">
        <f t="shared" si="114"/>
        <v>100000</v>
      </c>
      <c r="J361">
        <f t="shared" si="115"/>
        <v>100000</v>
      </c>
      <c r="K361">
        <f t="shared" si="106"/>
        <v>1.7410242061739269</v>
      </c>
      <c r="L361">
        <f t="shared" si="107"/>
        <v>3.9123169454078802E-2</v>
      </c>
      <c r="M361">
        <f t="shared" si="108"/>
        <v>28</v>
      </c>
      <c r="N361">
        <f t="shared" si="116"/>
        <v>7.2667265338777928E-5</v>
      </c>
      <c r="O361">
        <f t="shared" si="109"/>
        <v>3.4199952668223141E-4</v>
      </c>
      <c r="P361">
        <f t="shared" si="117"/>
        <v>1.8573971984573445E-3</v>
      </c>
      <c r="Q361">
        <f t="shared" si="118"/>
        <v>2.2062475233754139E-2</v>
      </c>
      <c r="R361">
        <f>VLOOKUP(S361,mortality!$A$4:$G$76,prot_model!T361+2,FALSE)</f>
        <v>1.103123761687707E-2</v>
      </c>
      <c r="S361">
        <f t="shared" si="110"/>
        <v>77</v>
      </c>
      <c r="T361">
        <f t="shared" si="111"/>
        <v>5</v>
      </c>
      <c r="V361">
        <f>discount_curve!K350</f>
        <v>0.68142057744749351</v>
      </c>
    </row>
    <row r="362" spans="1:22" x14ac:dyDescent="0.55000000000000004">
      <c r="A362">
        <f t="shared" si="101"/>
        <v>344</v>
      </c>
      <c r="B362">
        <f t="shared" si="102"/>
        <v>-7.242641098309468</v>
      </c>
      <c r="C362">
        <f t="shared" si="103"/>
        <v>3.2257085551714829E-3</v>
      </c>
      <c r="D362">
        <f t="shared" si="112"/>
        <v>9930.7913661728926</v>
      </c>
      <c r="E362">
        <f t="shared" si="104"/>
        <v>7.1897064400984805</v>
      </c>
      <c r="F362">
        <f t="shared" si="105"/>
        <v>5.6160366766158765E-2</v>
      </c>
      <c r="G362">
        <v>0</v>
      </c>
      <c r="H362">
        <f t="shared" si="113"/>
        <v>8.3333333333333329E-2</v>
      </c>
      <c r="I362">
        <f t="shared" si="114"/>
        <v>100000</v>
      </c>
      <c r="J362">
        <f t="shared" si="115"/>
        <v>100000</v>
      </c>
      <c r="K362">
        <f t="shared" si="106"/>
        <v>1.7410242061739269</v>
      </c>
      <c r="L362">
        <f t="shared" si="107"/>
        <v>3.8708502662057796E-2</v>
      </c>
      <c r="M362">
        <f t="shared" si="108"/>
        <v>28</v>
      </c>
      <c r="N362">
        <f t="shared" si="116"/>
        <v>7.1897064400984809E-5</v>
      </c>
      <c r="O362">
        <f t="shared" si="109"/>
        <v>3.3837467091055163E-4</v>
      </c>
      <c r="P362">
        <f t="shared" si="117"/>
        <v>1.8573971984573445E-3</v>
      </c>
      <c r="Q362">
        <f t="shared" si="118"/>
        <v>2.2062475233754139E-2</v>
      </c>
      <c r="R362">
        <f>VLOOKUP(S362,mortality!$A$4:$G$76,prot_model!T362+2,FALSE)</f>
        <v>1.103123761687707E-2</v>
      </c>
      <c r="S362">
        <f t="shared" si="110"/>
        <v>77</v>
      </c>
      <c r="T362">
        <f t="shared" si="111"/>
        <v>5</v>
      </c>
      <c r="V362">
        <f>discount_curve!K351</f>
        <v>0.68065897337600068</v>
      </c>
    </row>
    <row r="363" spans="1:22" x14ac:dyDescent="0.55000000000000004">
      <c r="A363">
        <f t="shared" si="101"/>
        <v>345</v>
      </c>
      <c r="B363">
        <f t="shared" si="102"/>
        <v>-7.1658762862581185</v>
      </c>
      <c r="C363">
        <f t="shared" si="103"/>
        <v>3.1915192438955213E-3</v>
      </c>
      <c r="D363">
        <f t="shared" si="112"/>
        <v>9336.0168733693354</v>
      </c>
      <c r="E363">
        <f t="shared" si="104"/>
        <v>7.1135026829210934</v>
      </c>
      <c r="F363">
        <f t="shared" si="105"/>
        <v>5.5565122580920119E-2</v>
      </c>
      <c r="G363">
        <v>0</v>
      </c>
      <c r="H363">
        <f t="shared" si="113"/>
        <v>8.3333333333333329E-2</v>
      </c>
      <c r="I363">
        <f t="shared" si="114"/>
        <v>100000</v>
      </c>
      <c r="J363">
        <f t="shared" si="115"/>
        <v>100000</v>
      </c>
      <c r="K363">
        <f t="shared" si="106"/>
        <v>1.7410242061739269</v>
      </c>
      <c r="L363">
        <f t="shared" si="107"/>
        <v>3.8298230926746259E-2</v>
      </c>
      <c r="M363">
        <f t="shared" si="108"/>
        <v>28</v>
      </c>
      <c r="N363">
        <f t="shared" si="116"/>
        <v>7.1135026829210934E-5</v>
      </c>
      <c r="O363">
        <f t="shared" si="109"/>
        <v>3.3478823501474988E-4</v>
      </c>
      <c r="P363">
        <f t="shared" si="117"/>
        <v>1.8573971984573445E-3</v>
      </c>
      <c r="Q363">
        <f t="shared" si="118"/>
        <v>2.2062475233754139E-2</v>
      </c>
      <c r="R363">
        <f>VLOOKUP(S363,mortality!$A$4:$G$76,prot_model!T363+2,FALSE)</f>
        <v>1.103123761687707E-2</v>
      </c>
      <c r="S363">
        <f t="shared" si="110"/>
        <v>77</v>
      </c>
      <c r="T363">
        <f t="shared" si="111"/>
        <v>5</v>
      </c>
      <c r="V363">
        <f>discount_curve!K352</f>
        <v>0.67989822052735138</v>
      </c>
    </row>
    <row r="364" spans="1:22" x14ac:dyDescent="0.55000000000000004">
      <c r="A364">
        <f t="shared" si="101"/>
        <v>346</v>
      </c>
      <c r="B364">
        <f t="shared" si="102"/>
        <v>-7.0899251050755741</v>
      </c>
      <c r="C364">
        <f t="shared" si="103"/>
        <v>3.1576923054085241E-3</v>
      </c>
      <c r="D364">
        <f t="shared" si="112"/>
        <v>8737.8794391107112</v>
      </c>
      <c r="E364">
        <f t="shared" si="104"/>
        <v>7.0381066099873282</v>
      </c>
      <c r="F364">
        <f t="shared" si="105"/>
        <v>5.4976187393653932E-2</v>
      </c>
      <c r="G364">
        <v>0</v>
      </c>
      <c r="H364">
        <f t="shared" si="113"/>
        <v>8.3333333333333329E-2</v>
      </c>
      <c r="I364">
        <f t="shared" si="114"/>
        <v>100000</v>
      </c>
      <c r="J364">
        <f t="shared" si="115"/>
        <v>100000</v>
      </c>
      <c r="K364">
        <f t="shared" si="106"/>
        <v>1.7410242061739269</v>
      </c>
      <c r="L364">
        <f t="shared" si="107"/>
        <v>3.7892307664902293E-2</v>
      </c>
      <c r="M364">
        <f t="shared" si="108"/>
        <v>28</v>
      </c>
      <c r="N364">
        <f t="shared" si="116"/>
        <v>7.0381066099873285E-5</v>
      </c>
      <c r="O364">
        <f t="shared" si="109"/>
        <v>3.312398117822484E-4</v>
      </c>
      <c r="P364">
        <f t="shared" si="117"/>
        <v>1.8573971984573445E-3</v>
      </c>
      <c r="Q364">
        <f t="shared" si="118"/>
        <v>2.2062475233754139E-2</v>
      </c>
      <c r="R364">
        <f>VLOOKUP(S364,mortality!$A$4:$G$76,prot_model!T364+2,FALSE)</f>
        <v>1.103123761687707E-2</v>
      </c>
      <c r="S364">
        <f t="shared" si="110"/>
        <v>77</v>
      </c>
      <c r="T364">
        <f t="shared" si="111"/>
        <v>5</v>
      </c>
      <c r="V364">
        <f>discount_curve!K353</f>
        <v>0.67913831795015889</v>
      </c>
    </row>
    <row r="365" spans="1:22" x14ac:dyDescent="0.55000000000000004">
      <c r="A365">
        <f t="shared" si="101"/>
        <v>347</v>
      </c>
      <c r="B365">
        <f t="shared" si="102"/>
        <v>-7.0147789310816266</v>
      </c>
      <c r="C365">
        <f t="shared" si="103"/>
        <v>3.1242238989183475E-3</v>
      </c>
      <c r="D365">
        <f t="shared" si="112"/>
        <v>8136.3600488371594</v>
      </c>
      <c r="E365">
        <f t="shared" si="104"/>
        <v>6.9635096606453057</v>
      </c>
      <c r="F365">
        <f t="shared" si="105"/>
        <v>5.4393494335239274E-2</v>
      </c>
      <c r="G365">
        <v>0</v>
      </c>
      <c r="H365">
        <f t="shared" si="113"/>
        <v>8.3333333333333329E-2</v>
      </c>
      <c r="I365">
        <f t="shared" si="114"/>
        <v>100000</v>
      </c>
      <c r="J365">
        <f t="shared" si="115"/>
        <v>100000</v>
      </c>
      <c r="K365">
        <f t="shared" si="106"/>
        <v>1.7410242061739269</v>
      </c>
      <c r="L365">
        <f t="shared" si="107"/>
        <v>3.7490686787020173E-2</v>
      </c>
      <c r="M365">
        <f t="shared" si="108"/>
        <v>28</v>
      </c>
      <c r="N365">
        <f t="shared" si="116"/>
        <v>6.9635096606453055E-5</v>
      </c>
      <c r="O365">
        <f t="shared" si="109"/>
        <v>3.2772899831651919E-4</v>
      </c>
      <c r="P365">
        <f t="shared" si="117"/>
        <v>1.8573971984573445E-3</v>
      </c>
      <c r="Q365">
        <f t="shared" si="118"/>
        <v>2.2062475233754139E-2</v>
      </c>
      <c r="R365">
        <f>VLOOKUP(S365,mortality!$A$4:$G$76,prot_model!T365+2,FALSE)</f>
        <v>1.103123761687707E-2</v>
      </c>
      <c r="S365">
        <f t="shared" si="110"/>
        <v>77</v>
      </c>
      <c r="T365">
        <f t="shared" si="111"/>
        <v>5</v>
      </c>
      <c r="V365">
        <f>discount_curve!K354</f>
        <v>0.67837926469409882</v>
      </c>
    </row>
    <row r="366" spans="1:22" x14ac:dyDescent="0.55000000000000004">
      <c r="A366">
        <f t="shared" si="101"/>
        <v>348</v>
      </c>
      <c r="B366">
        <f t="shared" si="102"/>
        <v>-7.6878489867245552</v>
      </c>
      <c r="C366">
        <f t="shared" si="103"/>
        <v>3.0911102243414337E-3</v>
      </c>
      <c r="D366">
        <f t="shared" si="112"/>
        <v>7531.4395804776586</v>
      </c>
      <c r="E366">
        <f t="shared" si="104"/>
        <v>7.6360467801586891</v>
      </c>
      <c r="F366">
        <f t="shared" si="105"/>
        <v>5.4893316790207564E-2</v>
      </c>
      <c r="G366">
        <v>0</v>
      </c>
      <c r="H366">
        <f t="shared" si="113"/>
        <v>8.3333333333333329E-2</v>
      </c>
      <c r="I366">
        <f t="shared" si="114"/>
        <v>100000</v>
      </c>
      <c r="J366">
        <f t="shared" si="115"/>
        <v>100000</v>
      </c>
      <c r="K366">
        <f t="shared" si="106"/>
        <v>1.7758446902974052</v>
      </c>
      <c r="L366">
        <f t="shared" si="107"/>
        <v>3.7093322692097204E-2</v>
      </c>
      <c r="M366">
        <f t="shared" si="108"/>
        <v>29</v>
      </c>
      <c r="N366">
        <f t="shared" si="116"/>
        <v>7.636046780158689E-5</v>
      </c>
      <c r="O366">
        <f t="shared" si="109"/>
        <v>3.242553959913374E-4</v>
      </c>
      <c r="P366">
        <f t="shared" si="117"/>
        <v>2.0586041438087621E-3</v>
      </c>
      <c r="Q366">
        <f t="shared" si="118"/>
        <v>2.4425461990330639E-2</v>
      </c>
      <c r="R366">
        <f>VLOOKUP(S366,mortality!$A$4:$G$76,prot_model!T366+2,FALSE)</f>
        <v>1.221273099516532E-2</v>
      </c>
      <c r="S366">
        <f t="shared" si="110"/>
        <v>78</v>
      </c>
      <c r="T366">
        <f t="shared" si="111"/>
        <v>5</v>
      </c>
      <c r="V366">
        <f>discount_curve!K355</f>
        <v>0.67859123079727213</v>
      </c>
    </row>
    <row r="367" spans="1:22" x14ac:dyDescent="0.55000000000000004">
      <c r="A367">
        <f t="shared" si="101"/>
        <v>349</v>
      </c>
      <c r="B367">
        <f t="shared" si="102"/>
        <v>-7.6048185640231027</v>
      </c>
      <c r="C367">
        <f t="shared" si="103"/>
        <v>3.0577255690253562E-3</v>
      </c>
      <c r="D367">
        <f t="shared" si="112"/>
        <v>6923.0988038422465</v>
      </c>
      <c r="E367">
        <f t="shared" si="104"/>
        <v>7.5535758324307256</v>
      </c>
      <c r="F367">
        <f t="shared" si="105"/>
        <v>5.4300457161402908E-2</v>
      </c>
      <c r="G367">
        <v>0</v>
      </c>
      <c r="H367">
        <f t="shared" si="113"/>
        <v>8.3333333333333329E-2</v>
      </c>
      <c r="I367">
        <f t="shared" si="114"/>
        <v>100000</v>
      </c>
      <c r="J367">
        <f t="shared" si="115"/>
        <v>100000</v>
      </c>
      <c r="K367">
        <f t="shared" si="106"/>
        <v>1.7758446902974052</v>
      </c>
      <c r="L367">
        <f t="shared" si="107"/>
        <v>3.6692706828304278E-2</v>
      </c>
      <c r="M367">
        <f t="shared" si="108"/>
        <v>29</v>
      </c>
      <c r="N367">
        <f t="shared" si="116"/>
        <v>7.5535758324307253E-5</v>
      </c>
      <c r="O367">
        <f t="shared" si="109"/>
        <v>3.2075336796777985E-4</v>
      </c>
      <c r="P367">
        <f t="shared" si="117"/>
        <v>2.0586041438087621E-3</v>
      </c>
      <c r="Q367">
        <f t="shared" si="118"/>
        <v>2.4425461990330639E-2</v>
      </c>
      <c r="R367">
        <f>VLOOKUP(S367,mortality!$A$4:$G$76,prot_model!T367+2,FALSE)</f>
        <v>1.221273099516532E-2</v>
      </c>
      <c r="S367">
        <f t="shared" si="110"/>
        <v>78</v>
      </c>
      <c r="T367">
        <f t="shared" si="111"/>
        <v>5</v>
      </c>
      <c r="V367">
        <f>discount_curve!K356</f>
        <v>0.67783557573473918</v>
      </c>
    </row>
    <row r="368" spans="1:22" x14ac:dyDescent="0.55000000000000004">
      <c r="A368">
        <f t="shared" si="101"/>
        <v>350</v>
      </c>
      <c r="B368">
        <f t="shared" si="102"/>
        <v>-7.5226848877465446</v>
      </c>
      <c r="C368">
        <f t="shared" si="103"/>
        <v>3.0247014751676824E-3</v>
      </c>
      <c r="D368">
        <f t="shared" si="112"/>
        <v>6311.3183800106362</v>
      </c>
      <c r="E368">
        <f t="shared" si="104"/>
        <v>7.4719955886775997</v>
      </c>
      <c r="F368">
        <f t="shared" si="105"/>
        <v>5.3714000544112579E-2</v>
      </c>
      <c r="G368">
        <v>0</v>
      </c>
      <c r="H368">
        <f t="shared" si="113"/>
        <v>8.3333333333333329E-2</v>
      </c>
      <c r="I368">
        <f t="shared" si="114"/>
        <v>100000</v>
      </c>
      <c r="J368">
        <f t="shared" si="115"/>
        <v>100000</v>
      </c>
      <c r="K368">
        <f t="shared" si="106"/>
        <v>1.7758446902974052</v>
      </c>
      <c r="L368">
        <f t="shared" si="107"/>
        <v>3.6296417702012189E-2</v>
      </c>
      <c r="M368">
        <f t="shared" si="108"/>
        <v>29</v>
      </c>
      <c r="N368">
        <f t="shared" si="116"/>
        <v>7.4719955886775997E-5</v>
      </c>
      <c r="O368">
        <f t="shared" si="109"/>
        <v>3.1728916260015773E-4</v>
      </c>
      <c r="P368">
        <f t="shared" si="117"/>
        <v>2.0586041438087621E-3</v>
      </c>
      <c r="Q368">
        <f t="shared" si="118"/>
        <v>2.4425461990330639E-2</v>
      </c>
      <c r="R368">
        <f>VLOOKUP(S368,mortality!$A$4:$G$76,prot_model!T368+2,FALSE)</f>
        <v>1.221273099516532E-2</v>
      </c>
      <c r="S368">
        <f t="shared" si="110"/>
        <v>78</v>
      </c>
      <c r="T368">
        <f t="shared" si="111"/>
        <v>5</v>
      </c>
      <c r="V368">
        <f>discount_curve!K357</f>
        <v>0.67708076214281154</v>
      </c>
    </row>
    <row r="369" spans="1:22" x14ac:dyDescent="0.55000000000000004">
      <c r="A369">
        <f t="shared" si="101"/>
        <v>351</v>
      </c>
      <c r="B369">
        <f t="shared" si="102"/>
        <v>-7.4414382728406059</v>
      </c>
      <c r="C369">
        <f t="shared" si="103"/>
        <v>2.9920340486271043E-3</v>
      </c>
      <c r="D369">
        <f t="shared" si="112"/>
        <v>5696.07886071753</v>
      </c>
      <c r="E369">
        <f t="shared" si="104"/>
        <v>7.3912964291047976</v>
      </c>
      <c r="F369">
        <f t="shared" si="105"/>
        <v>5.3133877784434916E-2</v>
      </c>
      <c r="G369">
        <v>0</v>
      </c>
      <c r="H369">
        <f t="shared" si="113"/>
        <v>8.3333333333333329E-2</v>
      </c>
      <c r="I369">
        <f t="shared" si="114"/>
        <v>100000</v>
      </c>
      <c r="J369">
        <f t="shared" si="115"/>
        <v>100000</v>
      </c>
      <c r="K369">
        <f t="shared" si="106"/>
        <v>1.7758446902974052</v>
      </c>
      <c r="L369">
        <f t="shared" si="107"/>
        <v>3.5904408583525255E-2</v>
      </c>
      <c r="M369">
        <f t="shared" si="108"/>
        <v>29</v>
      </c>
      <c r="N369">
        <f t="shared" si="116"/>
        <v>7.3912964291047978E-5</v>
      </c>
      <c r="O369">
        <f t="shared" si="109"/>
        <v>3.1386237139565136E-4</v>
      </c>
      <c r="P369">
        <f t="shared" si="117"/>
        <v>2.0586041438087621E-3</v>
      </c>
      <c r="Q369">
        <f t="shared" si="118"/>
        <v>2.4425461990330639E-2</v>
      </c>
      <c r="R369">
        <f>VLOOKUP(S369,mortality!$A$4:$G$76,prot_model!T369+2,FALSE)</f>
        <v>1.221273099516532E-2</v>
      </c>
      <c r="S369">
        <f t="shared" si="110"/>
        <v>78</v>
      </c>
      <c r="T369">
        <f t="shared" si="111"/>
        <v>5</v>
      </c>
      <c r="V369">
        <f>discount_curve!K358</f>
        <v>0.67632678908445709</v>
      </c>
    </row>
    <row r="370" spans="1:22" x14ac:dyDescent="0.55000000000000004">
      <c r="A370">
        <f t="shared" si="101"/>
        <v>352</v>
      </c>
      <c r="B370">
        <f t="shared" si="102"/>
        <v>-7.3610691388516774</v>
      </c>
      <c r="C370">
        <f t="shared" si="103"/>
        <v>2.9597194373198799E-3</v>
      </c>
      <c r="D370">
        <f t="shared" si="112"/>
        <v>5077.3606877342609</v>
      </c>
      <c r="E370">
        <f t="shared" si="104"/>
        <v>7.3114688378136519</v>
      </c>
      <c r="F370">
        <f t="shared" si="105"/>
        <v>5.2560020475345325E-2</v>
      </c>
      <c r="G370">
        <v>0</v>
      </c>
      <c r="H370">
        <f t="shared" si="113"/>
        <v>8.3333333333333329E-2</v>
      </c>
      <c r="I370">
        <f t="shared" si="114"/>
        <v>100000</v>
      </c>
      <c r="J370">
        <f t="shared" si="115"/>
        <v>100000</v>
      </c>
      <c r="K370">
        <f t="shared" si="106"/>
        <v>1.7758446902974052</v>
      </c>
      <c r="L370">
        <f t="shared" si="107"/>
        <v>3.5516633247838561E-2</v>
      </c>
      <c r="M370">
        <f t="shared" si="108"/>
        <v>29</v>
      </c>
      <c r="N370">
        <f t="shared" si="116"/>
        <v>7.3114688378136521E-5</v>
      </c>
      <c r="O370">
        <f t="shared" si="109"/>
        <v>3.1047259027325134E-4</v>
      </c>
      <c r="P370">
        <f t="shared" si="117"/>
        <v>2.0586041438087621E-3</v>
      </c>
      <c r="Q370">
        <f t="shared" si="118"/>
        <v>2.4425461990330639E-2</v>
      </c>
      <c r="R370">
        <f>VLOOKUP(S370,mortality!$A$4:$G$76,prot_model!T370+2,FALSE)</f>
        <v>1.221273099516532E-2</v>
      </c>
      <c r="S370">
        <f t="shared" si="110"/>
        <v>78</v>
      </c>
      <c r="T370">
        <f t="shared" si="111"/>
        <v>5</v>
      </c>
      <c r="V370">
        <f>discount_curve!K359</f>
        <v>0.67557365562368743</v>
      </c>
    </row>
    <row r="371" spans="1:22" x14ac:dyDescent="0.55000000000000004">
      <c r="A371">
        <f t="shared" si="101"/>
        <v>353</v>
      </c>
      <c r="B371">
        <f t="shared" si="102"/>
        <v>-7.2815680087971071</v>
      </c>
      <c r="C371">
        <f t="shared" si="103"/>
        <v>2.9277538307655973E-3</v>
      </c>
      <c r="D371">
        <f t="shared" si="112"/>
        <v>4455.1441922471167</v>
      </c>
      <c r="E371">
        <f t="shared" si="104"/>
        <v>7.2325034016792431</v>
      </c>
      <c r="F371">
        <f t="shared" si="105"/>
        <v>5.1992360948629746E-2</v>
      </c>
      <c r="G371">
        <v>0</v>
      </c>
      <c r="H371">
        <f t="shared" si="113"/>
        <v>8.3333333333333329E-2</v>
      </c>
      <c r="I371">
        <f t="shared" si="114"/>
        <v>100000</v>
      </c>
      <c r="J371">
        <f t="shared" si="115"/>
        <v>100000</v>
      </c>
      <c r="K371">
        <f t="shared" si="106"/>
        <v>1.7758446902974052</v>
      </c>
      <c r="L371">
        <f t="shared" si="107"/>
        <v>3.513304596918717E-2</v>
      </c>
      <c r="M371">
        <f t="shared" si="108"/>
        <v>29</v>
      </c>
      <c r="N371">
        <f t="shared" si="116"/>
        <v>7.2325034016792431E-5</v>
      </c>
      <c r="O371">
        <f t="shared" si="109"/>
        <v>3.0711941951611007E-4</v>
      </c>
      <c r="P371">
        <f t="shared" si="117"/>
        <v>2.0586041438087621E-3</v>
      </c>
      <c r="Q371">
        <f t="shared" si="118"/>
        <v>2.4425461990330639E-2</v>
      </c>
      <c r="R371">
        <f>VLOOKUP(S371,mortality!$A$4:$G$76,prot_model!T371+2,FALSE)</f>
        <v>1.221273099516532E-2</v>
      </c>
      <c r="S371">
        <f t="shared" si="110"/>
        <v>78</v>
      </c>
      <c r="T371">
        <f t="shared" si="111"/>
        <v>5</v>
      </c>
      <c r="V371">
        <f>discount_curve!K360</f>
        <v>0.67482136082555688</v>
      </c>
    </row>
    <row r="372" spans="1:22" x14ac:dyDescent="0.55000000000000004">
      <c r="A372">
        <f t="shared" si="101"/>
        <v>354</v>
      </c>
      <c r="B372">
        <f t="shared" si="102"/>
        <v>-7.2029255080477022</v>
      </c>
      <c r="C372">
        <f t="shared" si="103"/>
        <v>2.8961334596378551E-3</v>
      </c>
      <c r="D372">
        <f t="shared" si="112"/>
        <v>3829.4095942320282</v>
      </c>
      <c r="E372">
        <f t="shared" si="104"/>
        <v>7.1543908092404349</v>
      </c>
      <c r="F372">
        <f t="shared" si="105"/>
        <v>5.1430832266905396E-2</v>
      </c>
      <c r="G372">
        <v>0</v>
      </c>
      <c r="H372">
        <f t="shared" si="113"/>
        <v>8.3333333333333329E-2</v>
      </c>
      <c r="I372">
        <f t="shared" si="114"/>
        <v>100000</v>
      </c>
      <c r="J372">
        <f t="shared" si="115"/>
        <v>100000</v>
      </c>
      <c r="K372">
        <f t="shared" si="106"/>
        <v>1.7758446902974052</v>
      </c>
      <c r="L372">
        <f t="shared" si="107"/>
        <v>3.4753601515654264E-2</v>
      </c>
      <c r="M372">
        <f t="shared" si="108"/>
        <v>29</v>
      </c>
      <c r="N372">
        <f t="shared" si="116"/>
        <v>7.1543908092404349E-5</v>
      </c>
      <c r="O372">
        <f t="shared" si="109"/>
        <v>3.0380246372440787E-4</v>
      </c>
      <c r="P372">
        <f t="shared" si="117"/>
        <v>2.0586041438087621E-3</v>
      </c>
      <c r="Q372">
        <f t="shared" si="118"/>
        <v>2.4425461990330639E-2</v>
      </c>
      <c r="R372">
        <f>VLOOKUP(S372,mortality!$A$4:$G$76,prot_model!T372+2,FALSE)</f>
        <v>1.221273099516532E-2</v>
      </c>
      <c r="S372">
        <f t="shared" si="110"/>
        <v>78</v>
      </c>
      <c r="T372">
        <f t="shared" si="111"/>
        <v>5</v>
      </c>
      <c r="V372">
        <f>discount_curve!K361</f>
        <v>0.67406990375616038</v>
      </c>
    </row>
    <row r="373" spans="1:22" x14ac:dyDescent="0.55000000000000004">
      <c r="A373">
        <f t="shared" si="101"/>
        <v>355</v>
      </c>
      <c r="B373">
        <f t="shared" si="102"/>
        <v>-7.1251323632222752</v>
      </c>
      <c r="C373">
        <f t="shared" si="103"/>
        <v>2.8648545953197874E-3</v>
      </c>
      <c r="D373">
        <f t="shared" si="112"/>
        <v>3200.1370018258322</v>
      </c>
      <c r="E373">
        <f t="shared" si="104"/>
        <v>7.0771218496018671</v>
      </c>
      <c r="F373">
        <f t="shared" si="105"/>
        <v>5.0875368215727669E-2</v>
      </c>
      <c r="G373">
        <v>0</v>
      </c>
      <c r="H373">
        <f t="shared" si="113"/>
        <v>8.3333333333333329E-2</v>
      </c>
      <c r="I373">
        <f t="shared" si="114"/>
        <v>100000</v>
      </c>
      <c r="J373">
        <f t="shared" si="115"/>
        <v>100000</v>
      </c>
      <c r="K373">
        <f t="shared" si="106"/>
        <v>1.7758446902974052</v>
      </c>
      <c r="L373">
        <f t="shared" si="107"/>
        <v>3.4378255143837452E-2</v>
      </c>
      <c r="M373">
        <f t="shared" si="108"/>
        <v>29</v>
      </c>
      <c r="N373">
        <f t="shared" si="116"/>
        <v>7.0771218496018672E-5</v>
      </c>
      <c r="O373">
        <f t="shared" si="109"/>
        <v>3.0052133176872837E-4</v>
      </c>
      <c r="P373">
        <f t="shared" si="117"/>
        <v>2.0586041438087621E-3</v>
      </c>
      <c r="Q373">
        <f t="shared" si="118"/>
        <v>2.4425461990330639E-2</v>
      </c>
      <c r="R373">
        <f>VLOOKUP(S373,mortality!$A$4:$G$76,prot_model!T373+2,FALSE)</f>
        <v>1.221273099516532E-2</v>
      </c>
      <c r="S373">
        <f t="shared" si="110"/>
        <v>78</v>
      </c>
      <c r="T373">
        <f t="shared" si="111"/>
        <v>5</v>
      </c>
      <c r="V373">
        <f>discount_curve!K362</f>
        <v>0.67331928348263292</v>
      </c>
    </row>
    <row r="374" spans="1:22" x14ac:dyDescent="0.55000000000000004">
      <c r="A374">
        <f t="shared" si="101"/>
        <v>356</v>
      </c>
      <c r="B374">
        <f t="shared" si="102"/>
        <v>-7.0481794010941519</v>
      </c>
      <c r="C374">
        <f t="shared" si="103"/>
        <v>2.8339135494643919E-3</v>
      </c>
      <c r="D374">
        <f t="shared" si="112"/>
        <v>2567.3064106938855</v>
      </c>
      <c r="E374">
        <f t="shared" si="104"/>
        <v>7.0006874113478341</v>
      </c>
      <c r="F374">
        <f t="shared" si="105"/>
        <v>5.032590329578214E-2</v>
      </c>
      <c r="G374">
        <v>0</v>
      </c>
      <c r="H374">
        <f t="shared" si="113"/>
        <v>8.3333333333333329E-2</v>
      </c>
      <c r="I374">
        <f t="shared" si="114"/>
        <v>100000</v>
      </c>
      <c r="J374">
        <f t="shared" si="115"/>
        <v>100000</v>
      </c>
      <c r="K374">
        <f t="shared" si="106"/>
        <v>1.7758446902974052</v>
      </c>
      <c r="L374">
        <f t="shared" si="107"/>
        <v>3.4006962593572707E-2</v>
      </c>
      <c r="M374">
        <f t="shared" si="108"/>
        <v>29</v>
      </c>
      <c r="N374">
        <f t="shared" si="116"/>
        <v>7.0006874113478343E-5</v>
      </c>
      <c r="O374">
        <f t="shared" si="109"/>
        <v>2.9727563674393682E-4</v>
      </c>
      <c r="P374">
        <f t="shared" si="117"/>
        <v>2.0586041438087621E-3</v>
      </c>
      <c r="Q374">
        <f t="shared" si="118"/>
        <v>2.4425461990330639E-2</v>
      </c>
      <c r="R374">
        <f>VLOOKUP(S374,mortality!$A$4:$G$76,prot_model!T374+2,FALSE)</f>
        <v>1.221273099516532E-2</v>
      </c>
      <c r="S374">
        <f t="shared" si="110"/>
        <v>78</v>
      </c>
      <c r="T374">
        <f t="shared" si="111"/>
        <v>5</v>
      </c>
      <c r="V374">
        <f>discount_curve!K363</f>
        <v>0.67256949907314867</v>
      </c>
    </row>
    <row r="375" spans="1:22" x14ac:dyDescent="0.55000000000000004">
      <c r="A375">
        <f t="shared" si="101"/>
        <v>357</v>
      </c>
      <c r="B375">
        <f t="shared" si="102"/>
        <v>-6.9720575475094799</v>
      </c>
      <c r="C375">
        <f t="shared" si="103"/>
        <v>2.8033066735596076E-3</v>
      </c>
      <c r="D375">
        <f t="shared" si="112"/>
        <v>1930.8977033940507</v>
      </c>
      <c r="E375">
        <f t="shared" si="104"/>
        <v>6.9250784814678781</v>
      </c>
      <c r="F375">
        <f t="shared" si="105"/>
        <v>4.9782372715161102E-2</v>
      </c>
      <c r="G375">
        <v>0</v>
      </c>
      <c r="H375">
        <f t="shared" si="113"/>
        <v>8.3333333333333329E-2</v>
      </c>
      <c r="I375">
        <f t="shared" si="114"/>
        <v>100000</v>
      </c>
      <c r="J375">
        <f t="shared" si="115"/>
        <v>100000</v>
      </c>
      <c r="K375">
        <f t="shared" si="106"/>
        <v>1.7758446902974052</v>
      </c>
      <c r="L375">
        <f t="shared" si="107"/>
        <v>3.3639680082715291E-2</v>
      </c>
      <c r="M375">
        <f t="shared" si="108"/>
        <v>29</v>
      </c>
      <c r="N375">
        <f t="shared" si="116"/>
        <v>6.9250784814678783E-5</v>
      </c>
      <c r="O375">
        <f t="shared" si="109"/>
        <v>2.9406499592355708E-4</v>
      </c>
      <c r="P375">
        <f t="shared" si="117"/>
        <v>2.0586041438087621E-3</v>
      </c>
      <c r="Q375">
        <f t="shared" si="118"/>
        <v>2.4425461990330639E-2</v>
      </c>
      <c r="R375">
        <f>VLOOKUP(S375,mortality!$A$4:$G$76,prot_model!T375+2,FALSE)</f>
        <v>1.221273099516532E-2</v>
      </c>
      <c r="S375">
        <f t="shared" si="110"/>
        <v>78</v>
      </c>
      <c r="T375">
        <f t="shared" si="111"/>
        <v>5</v>
      </c>
      <c r="V375">
        <f>discount_curve!K364</f>
        <v>0.67182054959691895</v>
      </c>
    </row>
    <row r="376" spans="1:22" x14ac:dyDescent="0.55000000000000004">
      <c r="A376">
        <f t="shared" si="101"/>
        <v>358</v>
      </c>
      <c r="B376">
        <f t="shared" si="102"/>
        <v>-6.8967578263172182</v>
      </c>
      <c r="C376">
        <f t="shared" si="103"/>
        <v>2.7730303584980881E-3</v>
      </c>
      <c r="D376">
        <f t="shared" si="112"/>
        <v>1290.8906487373563</v>
      </c>
      <c r="E376">
        <f t="shared" si="104"/>
        <v>6.8502861442939933</v>
      </c>
      <c r="F376">
        <f t="shared" si="105"/>
        <v>4.9244712381723399E-2</v>
      </c>
      <c r="G376">
        <v>0</v>
      </c>
      <c r="H376">
        <f t="shared" si="113"/>
        <v>8.3333333333333329E-2</v>
      </c>
      <c r="I376">
        <f t="shared" si="114"/>
        <v>100000</v>
      </c>
      <c r="J376">
        <f t="shared" si="115"/>
        <v>100000</v>
      </c>
      <c r="K376">
        <f t="shared" si="106"/>
        <v>1.7758446902974052</v>
      </c>
      <c r="L376">
        <f t="shared" si="107"/>
        <v>3.3276364301977057E-2</v>
      </c>
      <c r="M376">
        <f t="shared" si="108"/>
        <v>29</v>
      </c>
      <c r="N376">
        <f t="shared" si="116"/>
        <v>6.8502861442939933E-5</v>
      </c>
      <c r="O376">
        <f t="shared" si="109"/>
        <v>2.9088903071464156E-4</v>
      </c>
      <c r="P376">
        <f t="shared" si="117"/>
        <v>2.0586041438087621E-3</v>
      </c>
      <c r="Q376">
        <f t="shared" si="118"/>
        <v>2.4425461990330639E-2</v>
      </c>
      <c r="R376">
        <f>VLOOKUP(S376,mortality!$A$4:$G$76,prot_model!T376+2,FALSE)</f>
        <v>1.221273099516532E-2</v>
      </c>
      <c r="S376">
        <f t="shared" si="110"/>
        <v>78</v>
      </c>
      <c r="T376">
        <f t="shared" si="111"/>
        <v>5</v>
      </c>
      <c r="V376">
        <f>discount_curve!K365</f>
        <v>0.67107243412419171</v>
      </c>
    </row>
    <row r="377" spans="1:22" x14ac:dyDescent="0.55000000000000004">
      <c r="A377">
        <f t="shared" si="101"/>
        <v>359</v>
      </c>
      <c r="B377">
        <f t="shared" si="102"/>
        <v>-6.8222713583106911</v>
      </c>
      <c r="C377">
        <f t="shared" si="103"/>
        <v>2.7430810341516226E-3</v>
      </c>
      <c r="D377">
        <f t="shared" si="112"/>
        <v>647.26490114464309</v>
      </c>
      <c r="E377">
        <f t="shared" si="104"/>
        <v>6.7763015804493056</v>
      </c>
      <c r="F377">
        <f t="shared" si="105"/>
        <v>4.8712858895536747E-2</v>
      </c>
      <c r="G377">
        <v>0</v>
      </c>
      <c r="H377">
        <f t="shared" si="113"/>
        <v>8.3333333333333329E-2</v>
      </c>
      <c r="I377">
        <f t="shared" si="114"/>
        <v>100000</v>
      </c>
      <c r="J377">
        <f t="shared" si="115"/>
        <v>100000</v>
      </c>
      <c r="K377">
        <f t="shared" si="106"/>
        <v>1.7758446902974052</v>
      </c>
      <c r="L377">
        <f t="shared" si="107"/>
        <v>3.2916972409819473E-2</v>
      </c>
      <c r="M377">
        <f t="shared" si="108"/>
        <v>29</v>
      </c>
      <c r="N377">
        <f t="shared" si="116"/>
        <v>6.7763015804493058E-5</v>
      </c>
      <c r="O377">
        <f t="shared" si="109"/>
        <v>2.8774736661312764E-4</v>
      </c>
      <c r="P377">
        <f t="shared" si="117"/>
        <v>2.0586041438087621E-3</v>
      </c>
      <c r="Q377">
        <f t="shared" si="118"/>
        <v>2.4425461990330639E-2</v>
      </c>
      <c r="R377">
        <f>VLOOKUP(S377,mortality!$A$4:$G$76,prot_model!T377+2,FALSE)</f>
        <v>1.221273099516532E-2</v>
      </c>
      <c r="S377">
        <f t="shared" si="110"/>
        <v>78</v>
      </c>
      <c r="T377">
        <f t="shared" si="111"/>
        <v>5</v>
      </c>
      <c r="V377">
        <f>discount_curve!K366</f>
        <v>0.6703251517262504</v>
      </c>
    </row>
    <row r="378" spans="1:22" x14ac:dyDescent="0.55000000000000004">
      <c r="A378">
        <f t="shared" si="101"/>
        <v>360</v>
      </c>
      <c r="B378">
        <f t="shared" si="102"/>
        <v>-7.4884606092263555</v>
      </c>
      <c r="C378">
        <f t="shared" si="103"/>
        <v>2.7134551689501542E-3</v>
      </c>
      <c r="D378">
        <f t="shared" si="112"/>
        <v>0</v>
      </c>
      <c r="E378">
        <f t="shared" si="104"/>
        <v>7.4420235798630765</v>
      </c>
      <c r="F378">
        <f t="shared" si="105"/>
        <v>4.9150484532229838E-2</v>
      </c>
      <c r="G378">
        <v>0</v>
      </c>
      <c r="H378">
        <f t="shared" si="113"/>
        <v>8.3333333333333329E-2</v>
      </c>
      <c r="I378">
        <f t="shared" si="114"/>
        <v>100000</v>
      </c>
      <c r="J378">
        <f t="shared" si="115"/>
        <v>100000</v>
      </c>
      <c r="K378">
        <f t="shared" si="106"/>
        <v>1.8113615841033535</v>
      </c>
      <c r="L378">
        <f t="shared" si="107"/>
        <v>3.2561462027401851E-2</v>
      </c>
      <c r="M378">
        <f t="shared" si="108"/>
        <v>30</v>
      </c>
      <c r="N378">
        <f t="shared" si="116"/>
        <v>7.4420235798630766E-5</v>
      </c>
      <c r="O378">
        <f t="shared" si="109"/>
        <v>2.8463963315967735E-4</v>
      </c>
      <c r="P378">
        <f t="shared" si="117"/>
        <v>2.2855311513961807E-3</v>
      </c>
      <c r="Q378">
        <f t="shared" si="118"/>
        <v>2.7084225825254937E-2</v>
      </c>
      <c r="R378">
        <f>VLOOKUP(S378,mortality!$A$4:$G$76,prot_model!T378+2,FALSE)</f>
        <v>1.3542112912627469E-2</v>
      </c>
      <c r="S378">
        <f t="shared" si="110"/>
        <v>79</v>
      </c>
      <c r="T378">
        <f t="shared" si="111"/>
        <v>5</v>
      </c>
      <c r="V378">
        <f>discount_curve!K367</f>
        <v>0.67076902802954907</v>
      </c>
    </row>
    <row r="379" spans="1:22" x14ac:dyDescent="0.55000000000000004">
      <c r="A379">
        <f t="shared" si="101"/>
        <v>361</v>
      </c>
      <c r="B379">
        <f t="shared" si="102"/>
        <v>0</v>
      </c>
      <c r="C379">
        <f t="shared" si="103"/>
        <v>0</v>
      </c>
      <c r="D379">
        <f t="shared" si="112"/>
        <v>0</v>
      </c>
      <c r="E379">
        <f t="shared" si="104"/>
        <v>0</v>
      </c>
      <c r="F379">
        <f t="shared" si="105"/>
        <v>0</v>
      </c>
      <c r="G379">
        <v>0</v>
      </c>
      <c r="H379">
        <f t="shared" si="113"/>
        <v>8.3333333333333329E-2</v>
      </c>
      <c r="I379">
        <f t="shared" si="114"/>
        <v>100000</v>
      </c>
      <c r="J379">
        <f t="shared" si="115"/>
        <v>100000</v>
      </c>
      <c r="K379">
        <f t="shared" si="106"/>
        <v>1.8113615841033535</v>
      </c>
      <c r="L379">
        <f t="shared" si="107"/>
        <v>0</v>
      </c>
      <c r="M379">
        <f t="shared" si="108"/>
        <v>30</v>
      </c>
      <c r="N379">
        <f t="shared" si="116"/>
        <v>0</v>
      </c>
      <c r="O379">
        <f t="shared" si="109"/>
        <v>0</v>
      </c>
      <c r="P379">
        <f t="shared" si="117"/>
        <v>2.2855311513961807E-3</v>
      </c>
      <c r="Q379">
        <f t="shared" si="118"/>
        <v>2.7084225825254937E-2</v>
      </c>
      <c r="R379">
        <f>VLOOKUP(S379,mortality!$A$4:$G$76,prot_model!T379+2,FALSE)</f>
        <v>1.3542112912627469E-2</v>
      </c>
      <c r="S379">
        <f t="shared" si="110"/>
        <v>79</v>
      </c>
      <c r="T379">
        <f t="shared" si="111"/>
        <v>5</v>
      </c>
      <c r="V379">
        <f>discount_curve!K368</f>
        <v>0.6700253892166701</v>
      </c>
    </row>
    <row r="380" spans="1:22" x14ac:dyDescent="0.55000000000000004">
      <c r="A380">
        <f t="shared" si="101"/>
        <v>362</v>
      </c>
      <c r="B380">
        <f t="shared" si="102"/>
        <v>0</v>
      </c>
      <c r="C380">
        <f t="shared" si="103"/>
        <v>0</v>
      </c>
      <c r="D380">
        <f t="shared" si="112"/>
        <v>0</v>
      </c>
      <c r="E380">
        <f t="shared" si="104"/>
        <v>0</v>
      </c>
      <c r="F380">
        <f t="shared" si="105"/>
        <v>0</v>
      </c>
      <c r="G380">
        <v>0</v>
      </c>
      <c r="H380">
        <f t="shared" si="113"/>
        <v>8.3333333333333329E-2</v>
      </c>
      <c r="I380">
        <f t="shared" si="114"/>
        <v>100000</v>
      </c>
      <c r="J380">
        <f t="shared" si="115"/>
        <v>100000</v>
      </c>
      <c r="K380">
        <f t="shared" si="106"/>
        <v>1.8113615841033535</v>
      </c>
      <c r="L380">
        <f t="shared" si="107"/>
        <v>0</v>
      </c>
      <c r="M380">
        <f t="shared" si="108"/>
        <v>30</v>
      </c>
      <c r="N380">
        <f t="shared" si="116"/>
        <v>0</v>
      </c>
      <c r="O380">
        <f t="shared" si="109"/>
        <v>0</v>
      </c>
      <c r="P380">
        <f t="shared" si="117"/>
        <v>2.2855311513961807E-3</v>
      </c>
      <c r="Q380">
        <f t="shared" si="118"/>
        <v>2.7084225825254937E-2</v>
      </c>
      <c r="R380">
        <f>VLOOKUP(S380,mortality!$A$4:$G$76,prot_model!T380+2,FALSE)</f>
        <v>1.3542112912627469E-2</v>
      </c>
      <c r="S380">
        <f t="shared" si="110"/>
        <v>79</v>
      </c>
      <c r="T380">
        <f t="shared" si="111"/>
        <v>5</v>
      </c>
      <c r="V380">
        <f>discount_curve!K369</f>
        <v>0.66928257482868403</v>
      </c>
    </row>
    <row r="381" spans="1:22" x14ac:dyDescent="0.55000000000000004">
      <c r="A381">
        <f t="shared" si="101"/>
        <v>363</v>
      </c>
      <c r="B381">
        <f t="shared" si="102"/>
        <v>0</v>
      </c>
      <c r="C381">
        <f t="shared" si="103"/>
        <v>0</v>
      </c>
      <c r="D381">
        <f t="shared" si="112"/>
        <v>0</v>
      </c>
      <c r="E381">
        <f t="shared" si="104"/>
        <v>0</v>
      </c>
      <c r="F381">
        <f t="shared" si="105"/>
        <v>0</v>
      </c>
      <c r="G381">
        <v>0</v>
      </c>
      <c r="H381">
        <f t="shared" si="113"/>
        <v>8.3333333333333329E-2</v>
      </c>
      <c r="I381">
        <f t="shared" si="114"/>
        <v>100000</v>
      </c>
      <c r="J381">
        <f t="shared" si="115"/>
        <v>100000</v>
      </c>
      <c r="K381">
        <f t="shared" si="106"/>
        <v>1.8113615841033535</v>
      </c>
      <c r="L381">
        <f t="shared" si="107"/>
        <v>0</v>
      </c>
      <c r="M381">
        <f t="shared" si="108"/>
        <v>30</v>
      </c>
      <c r="N381">
        <f t="shared" si="116"/>
        <v>0</v>
      </c>
      <c r="O381">
        <f t="shared" si="109"/>
        <v>0</v>
      </c>
      <c r="P381">
        <f t="shared" si="117"/>
        <v>2.2855311513961807E-3</v>
      </c>
      <c r="Q381">
        <f t="shared" si="118"/>
        <v>2.7084225825254937E-2</v>
      </c>
      <c r="R381">
        <f>VLOOKUP(S381,mortality!$A$4:$G$76,prot_model!T381+2,FALSE)</f>
        <v>1.3542112912627469E-2</v>
      </c>
      <c r="S381">
        <f t="shared" si="110"/>
        <v>79</v>
      </c>
      <c r="T381">
        <f t="shared" si="111"/>
        <v>5</v>
      </c>
      <c r="V381">
        <f>discount_curve!K370</f>
        <v>0.66854058395160365</v>
      </c>
    </row>
    <row r="382" spans="1:22" x14ac:dyDescent="0.55000000000000004">
      <c r="A382">
        <f t="shared" si="101"/>
        <v>364</v>
      </c>
      <c r="B382">
        <f t="shared" si="102"/>
        <v>0</v>
      </c>
      <c r="C382">
        <f t="shared" si="103"/>
        <v>0</v>
      </c>
      <c r="D382">
        <f t="shared" si="112"/>
        <v>0</v>
      </c>
      <c r="E382">
        <f t="shared" si="104"/>
        <v>0</v>
      </c>
      <c r="F382">
        <f t="shared" si="105"/>
        <v>0</v>
      </c>
      <c r="G382">
        <v>0</v>
      </c>
      <c r="H382">
        <f t="shared" si="113"/>
        <v>8.3333333333333329E-2</v>
      </c>
      <c r="I382">
        <f t="shared" si="114"/>
        <v>100000</v>
      </c>
      <c r="J382">
        <f t="shared" si="115"/>
        <v>100000</v>
      </c>
      <c r="K382">
        <f t="shared" si="106"/>
        <v>1.8113615841033535</v>
      </c>
      <c r="L382">
        <f t="shared" si="107"/>
        <v>0</v>
      </c>
      <c r="M382">
        <f t="shared" si="108"/>
        <v>30</v>
      </c>
      <c r="N382">
        <f t="shared" si="116"/>
        <v>0</v>
      </c>
      <c r="O382">
        <f t="shared" si="109"/>
        <v>0</v>
      </c>
      <c r="P382">
        <f t="shared" si="117"/>
        <v>2.2855311513961807E-3</v>
      </c>
      <c r="Q382">
        <f t="shared" si="118"/>
        <v>2.7084225825254937E-2</v>
      </c>
      <c r="R382">
        <f>VLOOKUP(S382,mortality!$A$4:$G$76,prot_model!T382+2,FALSE)</f>
        <v>1.3542112912627469E-2</v>
      </c>
      <c r="S382">
        <f t="shared" si="110"/>
        <v>79</v>
      </c>
      <c r="T382">
        <f t="shared" si="111"/>
        <v>5</v>
      </c>
      <c r="V382">
        <f>discount_curve!K371</f>
        <v>0.66779941567245438</v>
      </c>
    </row>
    <row r="383" spans="1:22" x14ac:dyDescent="0.55000000000000004">
      <c r="A383">
        <f t="shared" si="101"/>
        <v>365</v>
      </c>
      <c r="B383">
        <f t="shared" si="102"/>
        <v>0</v>
      </c>
      <c r="C383">
        <f t="shared" si="103"/>
        <v>0</v>
      </c>
      <c r="D383">
        <f t="shared" si="112"/>
        <v>0</v>
      </c>
      <c r="E383">
        <f t="shared" si="104"/>
        <v>0</v>
      </c>
      <c r="F383">
        <f t="shared" si="105"/>
        <v>0</v>
      </c>
      <c r="G383">
        <v>0</v>
      </c>
      <c r="H383">
        <f t="shared" si="113"/>
        <v>8.3333333333333329E-2</v>
      </c>
      <c r="I383">
        <f t="shared" si="114"/>
        <v>100000</v>
      </c>
      <c r="J383">
        <f t="shared" si="115"/>
        <v>100000</v>
      </c>
      <c r="K383">
        <f t="shared" si="106"/>
        <v>1.8113615841033535</v>
      </c>
      <c r="L383">
        <f t="shared" si="107"/>
        <v>0</v>
      </c>
      <c r="M383">
        <f t="shared" si="108"/>
        <v>30</v>
      </c>
      <c r="N383">
        <f t="shared" si="116"/>
        <v>0</v>
      </c>
      <c r="O383">
        <f t="shared" si="109"/>
        <v>0</v>
      </c>
      <c r="P383">
        <f t="shared" si="117"/>
        <v>2.2855311513961807E-3</v>
      </c>
      <c r="Q383">
        <f t="shared" si="118"/>
        <v>2.7084225825254937E-2</v>
      </c>
      <c r="R383">
        <f>VLOOKUP(S383,mortality!$A$4:$G$76,prot_model!T383+2,FALSE)</f>
        <v>1.3542112912627469E-2</v>
      </c>
      <c r="S383">
        <f t="shared" si="110"/>
        <v>79</v>
      </c>
      <c r="T383">
        <f t="shared" si="111"/>
        <v>5</v>
      </c>
      <c r="V383">
        <f>discount_curve!K372</f>
        <v>0.66705906907927515</v>
      </c>
    </row>
    <row r="384" spans="1:22" x14ac:dyDescent="0.55000000000000004">
      <c r="A384">
        <f t="shared" si="101"/>
        <v>366</v>
      </c>
      <c r="B384">
        <f t="shared" si="102"/>
        <v>0</v>
      </c>
      <c r="C384">
        <f t="shared" si="103"/>
        <v>0</v>
      </c>
      <c r="D384">
        <f t="shared" si="112"/>
        <v>0</v>
      </c>
      <c r="E384">
        <f t="shared" si="104"/>
        <v>0</v>
      </c>
      <c r="F384">
        <f t="shared" si="105"/>
        <v>0</v>
      </c>
      <c r="G384">
        <v>0</v>
      </c>
      <c r="H384">
        <f t="shared" si="113"/>
        <v>8.3333333333333329E-2</v>
      </c>
      <c r="I384">
        <f t="shared" si="114"/>
        <v>100000</v>
      </c>
      <c r="J384">
        <f t="shared" si="115"/>
        <v>100000</v>
      </c>
      <c r="K384">
        <f t="shared" si="106"/>
        <v>1.8113615841033535</v>
      </c>
      <c r="L384">
        <f t="shared" si="107"/>
        <v>0</v>
      </c>
      <c r="M384">
        <f t="shared" si="108"/>
        <v>30</v>
      </c>
      <c r="N384">
        <f t="shared" si="116"/>
        <v>0</v>
      </c>
      <c r="O384">
        <f t="shared" si="109"/>
        <v>0</v>
      </c>
      <c r="P384">
        <f t="shared" si="117"/>
        <v>2.2855311513961807E-3</v>
      </c>
      <c r="Q384">
        <f t="shared" si="118"/>
        <v>2.7084225825254937E-2</v>
      </c>
      <c r="R384">
        <f>VLOOKUP(S384,mortality!$A$4:$G$76,prot_model!T384+2,FALSE)</f>
        <v>1.3542112912627469E-2</v>
      </c>
      <c r="S384">
        <f t="shared" si="110"/>
        <v>79</v>
      </c>
      <c r="T384">
        <f t="shared" si="111"/>
        <v>5</v>
      </c>
      <c r="V384">
        <f>discount_curve!K373</f>
        <v>0.66631954326111464</v>
      </c>
    </row>
    <row r="385" spans="1:22" x14ac:dyDescent="0.55000000000000004">
      <c r="A385">
        <f t="shared" si="101"/>
        <v>367</v>
      </c>
      <c r="B385">
        <f t="shared" si="102"/>
        <v>0</v>
      </c>
      <c r="C385">
        <f t="shared" si="103"/>
        <v>0</v>
      </c>
      <c r="D385">
        <f t="shared" si="112"/>
        <v>0</v>
      </c>
      <c r="E385">
        <f t="shared" si="104"/>
        <v>0</v>
      </c>
      <c r="F385">
        <f t="shared" si="105"/>
        <v>0</v>
      </c>
      <c r="G385">
        <v>0</v>
      </c>
      <c r="H385">
        <f t="shared" si="113"/>
        <v>8.3333333333333329E-2</v>
      </c>
      <c r="I385">
        <f t="shared" si="114"/>
        <v>100000</v>
      </c>
      <c r="J385">
        <f t="shared" si="115"/>
        <v>100000</v>
      </c>
      <c r="K385">
        <f t="shared" si="106"/>
        <v>1.8113615841033535</v>
      </c>
      <c r="L385">
        <f t="shared" si="107"/>
        <v>0</v>
      </c>
      <c r="M385">
        <f t="shared" si="108"/>
        <v>30</v>
      </c>
      <c r="N385">
        <f t="shared" si="116"/>
        <v>0</v>
      </c>
      <c r="O385">
        <f t="shared" si="109"/>
        <v>0</v>
      </c>
      <c r="P385">
        <f t="shared" si="117"/>
        <v>2.2855311513961807E-3</v>
      </c>
      <c r="Q385">
        <f t="shared" si="118"/>
        <v>2.7084225825254937E-2</v>
      </c>
      <c r="R385">
        <f>VLOOKUP(S385,mortality!$A$4:$G$76,prot_model!T385+2,FALSE)</f>
        <v>1.3542112912627469E-2</v>
      </c>
      <c r="S385">
        <f t="shared" si="110"/>
        <v>79</v>
      </c>
      <c r="T385">
        <f t="shared" si="111"/>
        <v>5</v>
      </c>
      <c r="V385">
        <f>discount_curve!K374</f>
        <v>0.6655808373080323</v>
      </c>
    </row>
    <row r="386" spans="1:22" x14ac:dyDescent="0.55000000000000004">
      <c r="A386">
        <f t="shared" si="101"/>
        <v>368</v>
      </c>
      <c r="B386">
        <f t="shared" si="102"/>
        <v>0</v>
      </c>
      <c r="C386">
        <f t="shared" si="103"/>
        <v>0</v>
      </c>
      <c r="D386">
        <f t="shared" si="112"/>
        <v>0</v>
      </c>
      <c r="E386">
        <f t="shared" si="104"/>
        <v>0</v>
      </c>
      <c r="F386">
        <f t="shared" si="105"/>
        <v>0</v>
      </c>
      <c r="G386">
        <v>0</v>
      </c>
      <c r="H386">
        <f t="shared" si="113"/>
        <v>8.3333333333333329E-2</v>
      </c>
      <c r="I386">
        <f t="shared" si="114"/>
        <v>100000</v>
      </c>
      <c r="J386">
        <f t="shared" si="115"/>
        <v>100000</v>
      </c>
      <c r="K386">
        <f t="shared" si="106"/>
        <v>1.8113615841033535</v>
      </c>
      <c r="L386">
        <f t="shared" si="107"/>
        <v>0</v>
      </c>
      <c r="M386">
        <f t="shared" si="108"/>
        <v>30</v>
      </c>
      <c r="N386">
        <f t="shared" si="116"/>
        <v>0</v>
      </c>
      <c r="O386">
        <f t="shared" si="109"/>
        <v>0</v>
      </c>
      <c r="P386">
        <f t="shared" si="117"/>
        <v>2.2855311513961807E-3</v>
      </c>
      <c r="Q386">
        <f t="shared" si="118"/>
        <v>2.7084225825254937E-2</v>
      </c>
      <c r="R386">
        <f>VLOOKUP(S386,mortality!$A$4:$G$76,prot_model!T386+2,FALSE)</f>
        <v>1.3542112912627469E-2</v>
      </c>
      <c r="S386">
        <f t="shared" si="110"/>
        <v>79</v>
      </c>
      <c r="T386">
        <f t="shared" si="111"/>
        <v>5</v>
      </c>
      <c r="V386">
        <f>discount_curve!K375</f>
        <v>0.66484295031109608</v>
      </c>
    </row>
    <row r="387" spans="1:22" x14ac:dyDescent="0.55000000000000004">
      <c r="A387">
        <f t="shared" ref="A387:A450" si="119">A386+1</f>
        <v>369</v>
      </c>
      <c r="B387">
        <f t="shared" ref="B387:B450" si="120">C387-E387-F387</f>
        <v>0</v>
      </c>
      <c r="C387">
        <f t="shared" ref="C387:C450" si="121">H387*L387</f>
        <v>0</v>
      </c>
      <c r="D387">
        <f t="shared" si="112"/>
        <v>0</v>
      </c>
      <c r="E387">
        <f t="shared" ref="E387:E450" si="122">J387*N387</f>
        <v>0</v>
      </c>
      <c r="F387">
        <f t="shared" ref="F387:F450" si="123">L387*$F$6/12*K387</f>
        <v>0</v>
      </c>
      <c r="G387">
        <v>0</v>
      </c>
      <c r="H387">
        <f t="shared" si="113"/>
        <v>8.3333333333333329E-2</v>
      </c>
      <c r="I387">
        <f t="shared" si="114"/>
        <v>100000</v>
      </c>
      <c r="J387">
        <f t="shared" si="115"/>
        <v>100000</v>
      </c>
      <c r="K387">
        <f t="shared" ref="K387:K450" si="124">(1+$F$5)^FLOOR(A387/12,1)</f>
        <v>1.8113615841033535</v>
      </c>
      <c r="L387">
        <f t="shared" ref="L387:L450" si="125">IF(A387=0,$C$11,IF(A387=$C$9*12+1,0,L386-N386-O386))</f>
        <v>0</v>
      </c>
      <c r="M387">
        <f t="shared" ref="M387:M450" si="126">FLOOR(A387/12,1)</f>
        <v>30</v>
      </c>
      <c r="N387">
        <f t="shared" si="116"/>
        <v>0</v>
      </c>
      <c r="O387">
        <f t="shared" ref="O387:O450" si="127">L387*(1-(1-$F$7)^(1/12))</f>
        <v>0</v>
      </c>
      <c r="P387">
        <f t="shared" si="117"/>
        <v>2.2855311513961807E-3</v>
      </c>
      <c r="Q387">
        <f t="shared" si="118"/>
        <v>2.7084225825254937E-2</v>
      </c>
      <c r="R387">
        <f>VLOOKUP(S387,mortality!$A$4:$G$76,prot_model!T387+2,FALSE)</f>
        <v>1.3542112912627469E-2</v>
      </c>
      <c r="S387">
        <f t="shared" ref="S387:S450" si="128">$C$8+M387</f>
        <v>79</v>
      </c>
      <c r="T387">
        <f t="shared" ref="T387:T450" si="129">MIN(M387,5)</f>
        <v>5</v>
      </c>
      <c r="V387">
        <f>discount_curve!K376</f>
        <v>0.66410588136238113</v>
      </c>
    </row>
    <row r="388" spans="1:22" x14ac:dyDescent="0.55000000000000004">
      <c r="A388">
        <f t="shared" si="119"/>
        <v>370</v>
      </c>
      <c r="B388">
        <f t="shared" si="120"/>
        <v>0</v>
      </c>
      <c r="C388">
        <f t="shared" si="121"/>
        <v>0</v>
      </c>
      <c r="D388">
        <f t="shared" si="112"/>
        <v>0</v>
      </c>
      <c r="E388">
        <f t="shared" si="122"/>
        <v>0</v>
      </c>
      <c r="F388">
        <f t="shared" si="123"/>
        <v>0</v>
      </c>
      <c r="G388">
        <v>0</v>
      </c>
      <c r="H388">
        <f t="shared" si="113"/>
        <v>8.3333333333333329E-2</v>
      </c>
      <c r="I388">
        <f t="shared" si="114"/>
        <v>100000</v>
      </c>
      <c r="J388">
        <f t="shared" si="115"/>
        <v>100000</v>
      </c>
      <c r="K388">
        <f t="shared" si="124"/>
        <v>1.8113615841033535</v>
      </c>
      <c r="L388">
        <f t="shared" si="125"/>
        <v>0</v>
      </c>
      <c r="M388">
        <f t="shared" si="126"/>
        <v>30</v>
      </c>
      <c r="N388">
        <f t="shared" si="116"/>
        <v>0</v>
      </c>
      <c r="O388">
        <f t="shared" si="127"/>
        <v>0</v>
      </c>
      <c r="P388">
        <f t="shared" si="117"/>
        <v>2.2855311513961807E-3</v>
      </c>
      <c r="Q388">
        <f t="shared" si="118"/>
        <v>2.7084225825254937E-2</v>
      </c>
      <c r="R388">
        <f>VLOOKUP(S388,mortality!$A$4:$G$76,prot_model!T388+2,FALSE)</f>
        <v>1.3542112912627469E-2</v>
      </c>
      <c r="S388">
        <f t="shared" si="128"/>
        <v>79</v>
      </c>
      <c r="T388">
        <f t="shared" si="129"/>
        <v>5</v>
      </c>
      <c r="V388">
        <f>discount_curve!K377</f>
        <v>0.66336962955496981</v>
      </c>
    </row>
    <row r="389" spans="1:22" x14ac:dyDescent="0.55000000000000004">
      <c r="A389">
        <f t="shared" si="119"/>
        <v>371</v>
      </c>
      <c r="B389">
        <f t="shared" si="120"/>
        <v>0</v>
      </c>
      <c r="C389">
        <f t="shared" si="121"/>
        <v>0</v>
      </c>
      <c r="D389">
        <f t="shared" si="112"/>
        <v>0</v>
      </c>
      <c r="E389">
        <f t="shared" si="122"/>
        <v>0</v>
      </c>
      <c r="F389">
        <f t="shared" si="123"/>
        <v>0</v>
      </c>
      <c r="G389">
        <v>0</v>
      </c>
      <c r="H389">
        <f t="shared" si="113"/>
        <v>8.3333333333333329E-2</v>
      </c>
      <c r="I389">
        <f t="shared" si="114"/>
        <v>100000</v>
      </c>
      <c r="J389">
        <f t="shared" si="115"/>
        <v>100000</v>
      </c>
      <c r="K389">
        <f t="shared" si="124"/>
        <v>1.8113615841033535</v>
      </c>
      <c r="L389">
        <f t="shared" si="125"/>
        <v>0</v>
      </c>
      <c r="M389">
        <f t="shared" si="126"/>
        <v>30</v>
      </c>
      <c r="N389">
        <f t="shared" si="116"/>
        <v>0</v>
      </c>
      <c r="O389">
        <f t="shared" si="127"/>
        <v>0</v>
      </c>
      <c r="P389">
        <f t="shared" si="117"/>
        <v>2.2855311513961807E-3</v>
      </c>
      <c r="Q389">
        <f t="shared" si="118"/>
        <v>2.7084225825254937E-2</v>
      </c>
      <c r="R389">
        <f>VLOOKUP(S389,mortality!$A$4:$G$76,prot_model!T389+2,FALSE)</f>
        <v>1.3542112912627469E-2</v>
      </c>
      <c r="S389">
        <f t="shared" si="128"/>
        <v>79</v>
      </c>
      <c r="T389">
        <f t="shared" si="129"/>
        <v>5</v>
      </c>
      <c r="V389">
        <f>discount_curve!K378</f>
        <v>0.66263419398294987</v>
      </c>
    </row>
    <row r="390" spans="1:22" x14ac:dyDescent="0.55000000000000004">
      <c r="A390">
        <f t="shared" si="119"/>
        <v>372</v>
      </c>
      <c r="B390">
        <f t="shared" si="120"/>
        <v>0</v>
      </c>
      <c r="C390">
        <f t="shared" si="121"/>
        <v>0</v>
      </c>
      <c r="D390">
        <f t="shared" si="112"/>
        <v>0</v>
      </c>
      <c r="E390">
        <f t="shared" si="122"/>
        <v>0</v>
      </c>
      <c r="F390">
        <f t="shared" si="123"/>
        <v>0</v>
      </c>
      <c r="G390">
        <v>0</v>
      </c>
      <c r="H390">
        <f t="shared" si="113"/>
        <v>8.3333333333333329E-2</v>
      </c>
      <c r="I390">
        <f t="shared" si="114"/>
        <v>100000</v>
      </c>
      <c r="J390">
        <f t="shared" si="115"/>
        <v>100000</v>
      </c>
      <c r="K390">
        <f t="shared" si="124"/>
        <v>1.8475888157854201</v>
      </c>
      <c r="L390">
        <f t="shared" si="125"/>
        <v>0</v>
      </c>
      <c r="M390">
        <f t="shared" si="126"/>
        <v>31</v>
      </c>
      <c r="N390">
        <f t="shared" si="116"/>
        <v>0</v>
      </c>
      <c r="O390">
        <f t="shared" si="127"/>
        <v>0</v>
      </c>
      <c r="P390">
        <f t="shared" si="117"/>
        <v>2.5418987774133983E-3</v>
      </c>
      <c r="Q390">
        <f t="shared" si="118"/>
        <v>3.0079935532805812E-2</v>
      </c>
      <c r="R390">
        <f>VLOOKUP(S390,mortality!$A$4:$G$76,prot_model!T390+2,FALSE)</f>
        <v>1.5039967766402906E-2</v>
      </c>
      <c r="S390">
        <f t="shared" si="128"/>
        <v>80</v>
      </c>
      <c r="T390">
        <f t="shared" si="129"/>
        <v>5</v>
      </c>
      <c r="V390">
        <f>discount_curve!K379</f>
        <v>0.66331847120671017</v>
      </c>
    </row>
    <row r="391" spans="1:22" x14ac:dyDescent="0.55000000000000004">
      <c r="A391">
        <f t="shared" si="119"/>
        <v>373</v>
      </c>
      <c r="B391">
        <f t="shared" si="120"/>
        <v>0</v>
      </c>
      <c r="C391">
        <f t="shared" si="121"/>
        <v>0</v>
      </c>
      <c r="D391">
        <f t="shared" si="112"/>
        <v>0</v>
      </c>
      <c r="E391">
        <f t="shared" si="122"/>
        <v>0</v>
      </c>
      <c r="F391">
        <f t="shared" si="123"/>
        <v>0</v>
      </c>
      <c r="G391">
        <v>0</v>
      </c>
      <c r="H391">
        <f t="shared" si="113"/>
        <v>8.3333333333333329E-2</v>
      </c>
      <c r="I391">
        <f t="shared" si="114"/>
        <v>100000</v>
      </c>
      <c r="J391">
        <f t="shared" si="115"/>
        <v>100000</v>
      </c>
      <c r="K391">
        <f t="shared" si="124"/>
        <v>1.8475888157854201</v>
      </c>
      <c r="L391">
        <f t="shared" si="125"/>
        <v>0</v>
      </c>
      <c r="M391">
        <f t="shared" si="126"/>
        <v>31</v>
      </c>
      <c r="N391">
        <f t="shared" si="116"/>
        <v>0</v>
      </c>
      <c r="O391">
        <f t="shared" si="127"/>
        <v>0</v>
      </c>
      <c r="P391">
        <f t="shared" si="117"/>
        <v>2.5418987774133983E-3</v>
      </c>
      <c r="Q391">
        <f t="shared" si="118"/>
        <v>3.0079935532805812E-2</v>
      </c>
      <c r="R391">
        <f>VLOOKUP(S391,mortality!$A$4:$G$76,prot_model!T391+2,FALSE)</f>
        <v>1.5039967766402906E-2</v>
      </c>
      <c r="S391">
        <f t="shared" si="128"/>
        <v>80</v>
      </c>
      <c r="T391">
        <f t="shared" si="129"/>
        <v>5</v>
      </c>
      <c r="V391">
        <f>discount_curve!K380</f>
        <v>0.66258690645435525</v>
      </c>
    </row>
    <row r="392" spans="1:22" x14ac:dyDescent="0.55000000000000004">
      <c r="A392">
        <f t="shared" si="119"/>
        <v>374</v>
      </c>
      <c r="B392">
        <f t="shared" si="120"/>
        <v>0</v>
      </c>
      <c r="C392">
        <f t="shared" si="121"/>
        <v>0</v>
      </c>
      <c r="D392">
        <f t="shared" si="112"/>
        <v>0</v>
      </c>
      <c r="E392">
        <f t="shared" si="122"/>
        <v>0</v>
      </c>
      <c r="F392">
        <f t="shared" si="123"/>
        <v>0</v>
      </c>
      <c r="G392">
        <v>0</v>
      </c>
      <c r="H392">
        <f t="shared" si="113"/>
        <v>8.3333333333333329E-2</v>
      </c>
      <c r="I392">
        <f t="shared" si="114"/>
        <v>100000</v>
      </c>
      <c r="J392">
        <f t="shared" si="115"/>
        <v>100000</v>
      </c>
      <c r="K392">
        <f t="shared" si="124"/>
        <v>1.8475888157854201</v>
      </c>
      <c r="L392">
        <f t="shared" si="125"/>
        <v>0</v>
      </c>
      <c r="M392">
        <f t="shared" si="126"/>
        <v>31</v>
      </c>
      <c r="N392">
        <f t="shared" si="116"/>
        <v>0</v>
      </c>
      <c r="O392">
        <f t="shared" si="127"/>
        <v>0</v>
      </c>
      <c r="P392">
        <f t="shared" si="117"/>
        <v>2.5418987774133983E-3</v>
      </c>
      <c r="Q392">
        <f t="shared" si="118"/>
        <v>3.0079935532805812E-2</v>
      </c>
      <c r="R392">
        <f>VLOOKUP(S392,mortality!$A$4:$G$76,prot_model!T392+2,FALSE)</f>
        <v>1.5039967766402906E-2</v>
      </c>
      <c r="S392">
        <f t="shared" si="128"/>
        <v>80</v>
      </c>
      <c r="T392">
        <f t="shared" si="129"/>
        <v>5</v>
      </c>
      <c r="V392">
        <f>discount_curve!K381</f>
        <v>0.66185614853463071</v>
      </c>
    </row>
    <row r="393" spans="1:22" x14ac:dyDescent="0.55000000000000004">
      <c r="A393">
        <f t="shared" si="119"/>
        <v>375</v>
      </c>
      <c r="B393">
        <f t="shared" si="120"/>
        <v>0</v>
      </c>
      <c r="C393">
        <f t="shared" si="121"/>
        <v>0</v>
      </c>
      <c r="D393">
        <f t="shared" si="112"/>
        <v>0</v>
      </c>
      <c r="E393">
        <f t="shared" si="122"/>
        <v>0</v>
      </c>
      <c r="F393">
        <f t="shared" si="123"/>
        <v>0</v>
      </c>
      <c r="G393">
        <v>0</v>
      </c>
      <c r="H393">
        <f t="shared" si="113"/>
        <v>8.3333333333333329E-2</v>
      </c>
      <c r="I393">
        <f t="shared" si="114"/>
        <v>100000</v>
      </c>
      <c r="J393">
        <f t="shared" si="115"/>
        <v>100000</v>
      </c>
      <c r="K393">
        <f t="shared" si="124"/>
        <v>1.8475888157854201</v>
      </c>
      <c r="L393">
        <f t="shared" si="125"/>
        <v>0</v>
      </c>
      <c r="M393">
        <f t="shared" si="126"/>
        <v>31</v>
      </c>
      <c r="N393">
        <f t="shared" si="116"/>
        <v>0</v>
      </c>
      <c r="O393">
        <f t="shared" si="127"/>
        <v>0</v>
      </c>
      <c r="P393">
        <f t="shared" si="117"/>
        <v>2.5418987774133983E-3</v>
      </c>
      <c r="Q393">
        <f t="shared" si="118"/>
        <v>3.0079935532805812E-2</v>
      </c>
      <c r="R393">
        <f>VLOOKUP(S393,mortality!$A$4:$G$76,prot_model!T393+2,FALSE)</f>
        <v>1.5039967766402906E-2</v>
      </c>
      <c r="S393">
        <f t="shared" si="128"/>
        <v>80</v>
      </c>
      <c r="T393">
        <f t="shared" si="129"/>
        <v>5</v>
      </c>
      <c r="V393">
        <f>discount_curve!K382</f>
        <v>0.661126196557692</v>
      </c>
    </row>
    <row r="394" spans="1:22" x14ac:dyDescent="0.55000000000000004">
      <c r="A394">
        <f t="shared" si="119"/>
        <v>376</v>
      </c>
      <c r="B394">
        <f t="shared" si="120"/>
        <v>0</v>
      </c>
      <c r="C394">
        <f t="shared" si="121"/>
        <v>0</v>
      </c>
      <c r="D394">
        <f t="shared" si="112"/>
        <v>0</v>
      </c>
      <c r="E394">
        <f t="shared" si="122"/>
        <v>0</v>
      </c>
      <c r="F394">
        <f t="shared" si="123"/>
        <v>0</v>
      </c>
      <c r="G394">
        <v>0</v>
      </c>
      <c r="H394">
        <f t="shared" si="113"/>
        <v>8.3333333333333329E-2</v>
      </c>
      <c r="I394">
        <f t="shared" si="114"/>
        <v>100000</v>
      </c>
      <c r="J394">
        <f t="shared" si="115"/>
        <v>100000</v>
      </c>
      <c r="K394">
        <f t="shared" si="124"/>
        <v>1.8475888157854201</v>
      </c>
      <c r="L394">
        <f t="shared" si="125"/>
        <v>0</v>
      </c>
      <c r="M394">
        <f t="shared" si="126"/>
        <v>31</v>
      </c>
      <c r="N394">
        <f t="shared" si="116"/>
        <v>0</v>
      </c>
      <c r="O394">
        <f t="shared" si="127"/>
        <v>0</v>
      </c>
      <c r="P394">
        <f t="shared" si="117"/>
        <v>2.5418987774133983E-3</v>
      </c>
      <c r="Q394">
        <f t="shared" si="118"/>
        <v>3.0079935532805812E-2</v>
      </c>
      <c r="R394">
        <f>VLOOKUP(S394,mortality!$A$4:$G$76,prot_model!T394+2,FALSE)</f>
        <v>1.5039967766402906E-2</v>
      </c>
      <c r="S394">
        <f t="shared" si="128"/>
        <v>80</v>
      </c>
      <c r="T394">
        <f t="shared" si="129"/>
        <v>5</v>
      </c>
      <c r="V394">
        <f>discount_curve!K383</f>
        <v>0.66039704963467594</v>
      </c>
    </row>
    <row r="395" spans="1:22" x14ac:dyDescent="0.55000000000000004">
      <c r="A395">
        <f t="shared" si="119"/>
        <v>377</v>
      </c>
      <c r="B395">
        <f t="shared" si="120"/>
        <v>0</v>
      </c>
      <c r="C395">
        <f t="shared" si="121"/>
        <v>0</v>
      </c>
      <c r="D395">
        <f t="shared" si="112"/>
        <v>0</v>
      </c>
      <c r="E395">
        <f t="shared" si="122"/>
        <v>0</v>
      </c>
      <c r="F395">
        <f t="shared" si="123"/>
        <v>0</v>
      </c>
      <c r="G395">
        <v>0</v>
      </c>
      <c r="H395">
        <f t="shared" si="113"/>
        <v>8.3333333333333329E-2</v>
      </c>
      <c r="I395">
        <f t="shared" si="114"/>
        <v>100000</v>
      </c>
      <c r="J395">
        <f t="shared" si="115"/>
        <v>100000</v>
      </c>
      <c r="K395">
        <f t="shared" si="124"/>
        <v>1.8475888157854201</v>
      </c>
      <c r="L395">
        <f t="shared" si="125"/>
        <v>0</v>
      </c>
      <c r="M395">
        <f t="shared" si="126"/>
        <v>31</v>
      </c>
      <c r="N395">
        <f t="shared" si="116"/>
        <v>0</v>
      </c>
      <c r="O395">
        <f t="shared" si="127"/>
        <v>0</v>
      </c>
      <c r="P395">
        <f t="shared" si="117"/>
        <v>2.5418987774133983E-3</v>
      </c>
      <c r="Q395">
        <f t="shared" si="118"/>
        <v>3.0079935532805812E-2</v>
      </c>
      <c r="R395">
        <f>VLOOKUP(S395,mortality!$A$4:$G$76,prot_model!T395+2,FALSE)</f>
        <v>1.5039967766402906E-2</v>
      </c>
      <c r="S395">
        <f t="shared" si="128"/>
        <v>80</v>
      </c>
      <c r="T395">
        <f t="shared" si="129"/>
        <v>5</v>
      </c>
      <c r="V395">
        <f>discount_curve!K384</f>
        <v>0.65966870687769974</v>
      </c>
    </row>
    <row r="396" spans="1:22" x14ac:dyDescent="0.55000000000000004">
      <c r="A396">
        <f t="shared" si="119"/>
        <v>378</v>
      </c>
      <c r="B396">
        <f t="shared" si="120"/>
        <v>0</v>
      </c>
      <c r="C396">
        <f t="shared" si="121"/>
        <v>0</v>
      </c>
      <c r="D396">
        <f t="shared" si="112"/>
        <v>0</v>
      </c>
      <c r="E396">
        <f t="shared" si="122"/>
        <v>0</v>
      </c>
      <c r="F396">
        <f t="shared" si="123"/>
        <v>0</v>
      </c>
      <c r="G396">
        <v>0</v>
      </c>
      <c r="H396">
        <f t="shared" si="113"/>
        <v>8.3333333333333329E-2</v>
      </c>
      <c r="I396">
        <f t="shared" si="114"/>
        <v>100000</v>
      </c>
      <c r="J396">
        <f t="shared" si="115"/>
        <v>100000</v>
      </c>
      <c r="K396">
        <f t="shared" si="124"/>
        <v>1.8475888157854201</v>
      </c>
      <c r="L396">
        <f t="shared" si="125"/>
        <v>0</v>
      </c>
      <c r="M396">
        <f t="shared" si="126"/>
        <v>31</v>
      </c>
      <c r="N396">
        <f t="shared" si="116"/>
        <v>0</v>
      </c>
      <c r="O396">
        <f t="shared" si="127"/>
        <v>0</v>
      </c>
      <c r="P396">
        <f t="shared" si="117"/>
        <v>2.5418987774133983E-3</v>
      </c>
      <c r="Q396">
        <f t="shared" si="118"/>
        <v>3.0079935532805812E-2</v>
      </c>
      <c r="R396">
        <f>VLOOKUP(S396,mortality!$A$4:$G$76,prot_model!T396+2,FALSE)</f>
        <v>1.5039967766402906E-2</v>
      </c>
      <c r="S396">
        <f t="shared" si="128"/>
        <v>80</v>
      </c>
      <c r="T396">
        <f t="shared" si="129"/>
        <v>5</v>
      </c>
      <c r="V396">
        <f>discount_curve!K385</f>
        <v>0.65894116739985986</v>
      </c>
    </row>
    <row r="397" spans="1:22" x14ac:dyDescent="0.55000000000000004">
      <c r="A397">
        <f t="shared" si="119"/>
        <v>379</v>
      </c>
      <c r="B397">
        <f t="shared" si="120"/>
        <v>0</v>
      </c>
      <c r="C397">
        <f t="shared" si="121"/>
        <v>0</v>
      </c>
      <c r="D397">
        <f t="shared" si="112"/>
        <v>0</v>
      </c>
      <c r="E397">
        <f t="shared" si="122"/>
        <v>0</v>
      </c>
      <c r="F397">
        <f t="shared" si="123"/>
        <v>0</v>
      </c>
      <c r="G397">
        <v>0</v>
      </c>
      <c r="H397">
        <f t="shared" si="113"/>
        <v>8.3333333333333329E-2</v>
      </c>
      <c r="I397">
        <f t="shared" si="114"/>
        <v>100000</v>
      </c>
      <c r="J397">
        <f t="shared" si="115"/>
        <v>100000</v>
      </c>
      <c r="K397">
        <f t="shared" si="124"/>
        <v>1.8475888157854201</v>
      </c>
      <c r="L397">
        <f t="shared" si="125"/>
        <v>0</v>
      </c>
      <c r="M397">
        <f t="shared" si="126"/>
        <v>31</v>
      </c>
      <c r="N397">
        <f t="shared" si="116"/>
        <v>0</v>
      </c>
      <c r="O397">
        <f t="shared" si="127"/>
        <v>0</v>
      </c>
      <c r="P397">
        <f t="shared" si="117"/>
        <v>2.5418987774133983E-3</v>
      </c>
      <c r="Q397">
        <f t="shared" si="118"/>
        <v>3.0079935532805812E-2</v>
      </c>
      <c r="R397">
        <f>VLOOKUP(S397,mortality!$A$4:$G$76,prot_model!T397+2,FALSE)</f>
        <v>1.5039967766402906E-2</v>
      </c>
      <c r="S397">
        <f t="shared" si="128"/>
        <v>80</v>
      </c>
      <c r="T397">
        <f t="shared" si="129"/>
        <v>5</v>
      </c>
      <c r="V397">
        <f>discount_curve!K386</f>
        <v>0.65821443031523086</v>
      </c>
    </row>
    <row r="398" spans="1:22" x14ac:dyDescent="0.55000000000000004">
      <c r="A398">
        <f t="shared" si="119"/>
        <v>380</v>
      </c>
      <c r="B398">
        <f t="shared" si="120"/>
        <v>0</v>
      </c>
      <c r="C398">
        <f t="shared" si="121"/>
        <v>0</v>
      </c>
      <c r="D398">
        <f t="shared" si="112"/>
        <v>0</v>
      </c>
      <c r="E398">
        <f t="shared" si="122"/>
        <v>0</v>
      </c>
      <c r="F398">
        <f t="shared" si="123"/>
        <v>0</v>
      </c>
      <c r="G398">
        <v>0</v>
      </c>
      <c r="H398">
        <f t="shared" si="113"/>
        <v>8.3333333333333329E-2</v>
      </c>
      <c r="I398">
        <f t="shared" si="114"/>
        <v>100000</v>
      </c>
      <c r="J398">
        <f t="shared" si="115"/>
        <v>100000</v>
      </c>
      <c r="K398">
        <f t="shared" si="124"/>
        <v>1.8475888157854201</v>
      </c>
      <c r="L398">
        <f t="shared" si="125"/>
        <v>0</v>
      </c>
      <c r="M398">
        <f t="shared" si="126"/>
        <v>31</v>
      </c>
      <c r="N398">
        <f t="shared" si="116"/>
        <v>0</v>
      </c>
      <c r="O398">
        <f t="shared" si="127"/>
        <v>0</v>
      </c>
      <c r="P398">
        <f t="shared" si="117"/>
        <v>2.5418987774133983E-3</v>
      </c>
      <c r="Q398">
        <f t="shared" si="118"/>
        <v>3.0079935532805812E-2</v>
      </c>
      <c r="R398">
        <f>VLOOKUP(S398,mortality!$A$4:$G$76,prot_model!T398+2,FALSE)</f>
        <v>1.5039967766402906E-2</v>
      </c>
      <c r="S398">
        <f t="shared" si="128"/>
        <v>80</v>
      </c>
      <c r="T398">
        <f t="shared" si="129"/>
        <v>5</v>
      </c>
      <c r="V398">
        <f>discount_curve!K387</f>
        <v>0.65748849473886439</v>
      </c>
    </row>
    <row r="399" spans="1:22" x14ac:dyDescent="0.55000000000000004">
      <c r="A399">
        <f t="shared" si="119"/>
        <v>381</v>
      </c>
      <c r="B399">
        <f t="shared" si="120"/>
        <v>0</v>
      </c>
      <c r="C399">
        <f t="shared" si="121"/>
        <v>0</v>
      </c>
      <c r="D399">
        <f t="shared" si="112"/>
        <v>0</v>
      </c>
      <c r="E399">
        <f t="shared" si="122"/>
        <v>0</v>
      </c>
      <c r="F399">
        <f t="shared" si="123"/>
        <v>0</v>
      </c>
      <c r="G399">
        <v>0</v>
      </c>
      <c r="H399">
        <f t="shared" si="113"/>
        <v>8.3333333333333329E-2</v>
      </c>
      <c r="I399">
        <f t="shared" si="114"/>
        <v>100000</v>
      </c>
      <c r="J399">
        <f t="shared" si="115"/>
        <v>100000</v>
      </c>
      <c r="K399">
        <f t="shared" si="124"/>
        <v>1.8475888157854201</v>
      </c>
      <c r="L399">
        <f t="shared" si="125"/>
        <v>0</v>
      </c>
      <c r="M399">
        <f t="shared" si="126"/>
        <v>31</v>
      </c>
      <c r="N399">
        <f t="shared" si="116"/>
        <v>0</v>
      </c>
      <c r="O399">
        <f t="shared" si="127"/>
        <v>0</v>
      </c>
      <c r="P399">
        <f t="shared" si="117"/>
        <v>2.5418987774133983E-3</v>
      </c>
      <c r="Q399">
        <f t="shared" si="118"/>
        <v>3.0079935532805812E-2</v>
      </c>
      <c r="R399">
        <f>VLOOKUP(S399,mortality!$A$4:$G$76,prot_model!T399+2,FALSE)</f>
        <v>1.5039967766402906E-2</v>
      </c>
      <c r="S399">
        <f t="shared" si="128"/>
        <v>80</v>
      </c>
      <c r="T399">
        <f t="shared" si="129"/>
        <v>5</v>
      </c>
      <c r="V399">
        <f>discount_curve!K388</f>
        <v>0.65676335978678779</v>
      </c>
    </row>
    <row r="400" spans="1:22" x14ac:dyDescent="0.55000000000000004">
      <c r="A400">
        <f t="shared" si="119"/>
        <v>382</v>
      </c>
      <c r="B400">
        <f t="shared" si="120"/>
        <v>0</v>
      </c>
      <c r="C400">
        <f t="shared" si="121"/>
        <v>0</v>
      </c>
      <c r="D400">
        <f t="shared" si="112"/>
        <v>0</v>
      </c>
      <c r="E400">
        <f t="shared" si="122"/>
        <v>0</v>
      </c>
      <c r="F400">
        <f t="shared" si="123"/>
        <v>0</v>
      </c>
      <c r="G400">
        <v>0</v>
      </c>
      <c r="H400">
        <f t="shared" si="113"/>
        <v>8.3333333333333329E-2</v>
      </c>
      <c r="I400">
        <f t="shared" si="114"/>
        <v>100000</v>
      </c>
      <c r="J400">
        <f t="shared" si="115"/>
        <v>100000</v>
      </c>
      <c r="K400">
        <f t="shared" si="124"/>
        <v>1.8475888157854201</v>
      </c>
      <c r="L400">
        <f t="shared" si="125"/>
        <v>0</v>
      </c>
      <c r="M400">
        <f t="shared" si="126"/>
        <v>31</v>
      </c>
      <c r="N400">
        <f t="shared" si="116"/>
        <v>0</v>
      </c>
      <c r="O400">
        <f t="shared" si="127"/>
        <v>0</v>
      </c>
      <c r="P400">
        <f t="shared" si="117"/>
        <v>2.5418987774133983E-3</v>
      </c>
      <c r="Q400">
        <f t="shared" si="118"/>
        <v>3.0079935532805812E-2</v>
      </c>
      <c r="R400">
        <f>VLOOKUP(S400,mortality!$A$4:$G$76,prot_model!T400+2,FALSE)</f>
        <v>1.5039967766402906E-2</v>
      </c>
      <c r="S400">
        <f t="shared" si="128"/>
        <v>80</v>
      </c>
      <c r="T400">
        <f t="shared" si="129"/>
        <v>5</v>
      </c>
      <c r="V400">
        <f>discount_curve!K389</f>
        <v>0.65603902457600438</v>
      </c>
    </row>
    <row r="401" spans="1:22" x14ac:dyDescent="0.55000000000000004">
      <c r="A401">
        <f t="shared" si="119"/>
        <v>383</v>
      </c>
      <c r="B401">
        <f t="shared" si="120"/>
        <v>0</v>
      </c>
      <c r="C401">
        <f t="shared" si="121"/>
        <v>0</v>
      </c>
      <c r="D401">
        <f t="shared" si="112"/>
        <v>0</v>
      </c>
      <c r="E401">
        <f t="shared" si="122"/>
        <v>0</v>
      </c>
      <c r="F401">
        <f t="shared" si="123"/>
        <v>0</v>
      </c>
      <c r="G401">
        <v>0</v>
      </c>
      <c r="H401">
        <f t="shared" si="113"/>
        <v>8.3333333333333329E-2</v>
      </c>
      <c r="I401">
        <f t="shared" si="114"/>
        <v>100000</v>
      </c>
      <c r="J401">
        <f t="shared" si="115"/>
        <v>100000</v>
      </c>
      <c r="K401">
        <f t="shared" si="124"/>
        <v>1.8475888157854201</v>
      </c>
      <c r="L401">
        <f t="shared" si="125"/>
        <v>0</v>
      </c>
      <c r="M401">
        <f t="shared" si="126"/>
        <v>31</v>
      </c>
      <c r="N401">
        <f t="shared" si="116"/>
        <v>0</v>
      </c>
      <c r="O401">
        <f t="shared" si="127"/>
        <v>0</v>
      </c>
      <c r="P401">
        <f t="shared" si="117"/>
        <v>2.5418987774133983E-3</v>
      </c>
      <c r="Q401">
        <f t="shared" si="118"/>
        <v>3.0079935532805812E-2</v>
      </c>
      <c r="R401">
        <f>VLOOKUP(S401,mortality!$A$4:$G$76,prot_model!T401+2,FALSE)</f>
        <v>1.5039967766402906E-2</v>
      </c>
      <c r="S401">
        <f t="shared" si="128"/>
        <v>80</v>
      </c>
      <c r="T401">
        <f t="shared" si="129"/>
        <v>5</v>
      </c>
      <c r="V401">
        <f>discount_curve!K390</f>
        <v>0.65531548822448982</v>
      </c>
    </row>
    <row r="402" spans="1:22" x14ac:dyDescent="0.55000000000000004">
      <c r="A402">
        <f t="shared" si="119"/>
        <v>384</v>
      </c>
      <c r="B402">
        <f t="shared" si="120"/>
        <v>0</v>
      </c>
      <c r="C402">
        <f t="shared" si="121"/>
        <v>0</v>
      </c>
      <c r="D402">
        <f t="shared" ref="D402:D465" si="130">MAX($C$7*((1+$F$11)^$F$13-(1+$F$11)^A402)/((1+$F$11)^$F$13-1),0)</f>
        <v>0</v>
      </c>
      <c r="E402">
        <f t="shared" si="122"/>
        <v>0</v>
      </c>
      <c r="F402">
        <f t="shared" si="123"/>
        <v>0</v>
      </c>
      <c r="G402">
        <v>0</v>
      </c>
      <c r="H402">
        <f t="shared" si="113"/>
        <v>8.3333333333333329E-2</v>
      </c>
      <c r="I402">
        <f t="shared" si="114"/>
        <v>100000</v>
      </c>
      <c r="J402">
        <f t="shared" si="115"/>
        <v>100000</v>
      </c>
      <c r="K402">
        <f t="shared" si="124"/>
        <v>1.8845405921011289</v>
      </c>
      <c r="L402">
        <f t="shared" si="125"/>
        <v>0</v>
      </c>
      <c r="M402">
        <f t="shared" si="126"/>
        <v>32</v>
      </c>
      <c r="N402">
        <f t="shared" si="116"/>
        <v>0</v>
      </c>
      <c r="O402">
        <f t="shared" si="127"/>
        <v>0</v>
      </c>
      <c r="P402">
        <f t="shared" si="117"/>
        <v>2.8320318060007788E-3</v>
      </c>
      <c r="Q402">
        <f t="shared" si="118"/>
        <v>3.3460000388820334E-2</v>
      </c>
      <c r="R402">
        <f>VLOOKUP(S402,mortality!$A$4:$G$76,prot_model!T402+2,FALSE)</f>
        <v>1.6730000194410167E-2</v>
      </c>
      <c r="S402">
        <f t="shared" si="128"/>
        <v>81</v>
      </c>
      <c r="T402">
        <f t="shared" si="129"/>
        <v>5</v>
      </c>
      <c r="V402">
        <f>discount_curve!K391</f>
        <v>0.6562486194058621</v>
      </c>
    </row>
    <row r="403" spans="1:22" x14ac:dyDescent="0.55000000000000004">
      <c r="A403">
        <f t="shared" si="119"/>
        <v>385</v>
      </c>
      <c r="B403">
        <f t="shared" si="120"/>
        <v>0</v>
      </c>
      <c r="C403">
        <f t="shared" si="121"/>
        <v>0</v>
      </c>
      <c r="D403">
        <f t="shared" si="130"/>
        <v>0</v>
      </c>
      <c r="E403">
        <f t="shared" si="122"/>
        <v>0</v>
      </c>
      <c r="F403">
        <f t="shared" si="123"/>
        <v>0</v>
      </c>
      <c r="G403">
        <v>0</v>
      </c>
      <c r="H403">
        <f t="shared" ref="H403:H466" si="131">$C$6/12</f>
        <v>8.3333333333333329E-2</v>
      </c>
      <c r="I403">
        <f t="shared" ref="I403:I466" si="132">IF(A403=0,$C$7,IF($C$10="level",$C$7,IF($C$10="decreasing",D403,"KeyError")))</f>
        <v>100000</v>
      </c>
      <c r="J403">
        <f t="shared" ref="J403:J466" si="133">I403</f>
        <v>100000</v>
      </c>
      <c r="K403">
        <f t="shared" si="124"/>
        <v>1.8845405921011289</v>
      </c>
      <c r="L403">
        <f t="shared" si="125"/>
        <v>0</v>
      </c>
      <c r="M403">
        <f t="shared" si="126"/>
        <v>32</v>
      </c>
      <c r="N403">
        <f t="shared" ref="N403:N466" si="134">IFERROR(L403*P403,0)</f>
        <v>0</v>
      </c>
      <c r="O403">
        <f t="shared" si="127"/>
        <v>0</v>
      </c>
      <c r="P403">
        <f t="shared" ref="P403:P466" si="135">1-(1-Q403)^(1/12)</f>
        <v>2.8320318060007788E-3</v>
      </c>
      <c r="Q403">
        <f t="shared" ref="Q403:Q466" si="136">MAX(0,MIN(1,R403*(1+$C$12)))</f>
        <v>3.3460000388820334E-2</v>
      </c>
      <c r="R403">
        <f>VLOOKUP(S403,mortality!$A$4:$G$76,prot_model!T403+2,FALSE)</f>
        <v>1.6730000194410167E-2</v>
      </c>
      <c r="S403">
        <f t="shared" si="128"/>
        <v>81</v>
      </c>
      <c r="T403">
        <f t="shared" si="129"/>
        <v>5</v>
      </c>
      <c r="V403">
        <f>discount_curve!K392</f>
        <v>0.65552916475723355</v>
      </c>
    </row>
    <row r="404" spans="1:22" x14ac:dyDescent="0.55000000000000004">
      <c r="A404">
        <f t="shared" si="119"/>
        <v>386</v>
      </c>
      <c r="B404">
        <f t="shared" si="120"/>
        <v>0</v>
      </c>
      <c r="C404">
        <f t="shared" si="121"/>
        <v>0</v>
      </c>
      <c r="D404">
        <f t="shared" si="130"/>
        <v>0</v>
      </c>
      <c r="E404">
        <f t="shared" si="122"/>
        <v>0</v>
      </c>
      <c r="F404">
        <f t="shared" si="123"/>
        <v>0</v>
      </c>
      <c r="G404">
        <v>0</v>
      </c>
      <c r="H404">
        <f t="shared" si="131"/>
        <v>8.3333333333333329E-2</v>
      </c>
      <c r="I404">
        <f t="shared" si="132"/>
        <v>100000</v>
      </c>
      <c r="J404">
        <f t="shared" si="133"/>
        <v>100000</v>
      </c>
      <c r="K404">
        <f t="shared" si="124"/>
        <v>1.8845405921011289</v>
      </c>
      <c r="L404">
        <f t="shared" si="125"/>
        <v>0</v>
      </c>
      <c r="M404">
        <f t="shared" si="126"/>
        <v>32</v>
      </c>
      <c r="N404">
        <f t="shared" si="134"/>
        <v>0</v>
      </c>
      <c r="O404">
        <f t="shared" si="127"/>
        <v>0</v>
      </c>
      <c r="P404">
        <f t="shared" si="135"/>
        <v>2.8320318060007788E-3</v>
      </c>
      <c r="Q404">
        <f t="shared" si="136"/>
        <v>3.3460000388820334E-2</v>
      </c>
      <c r="R404">
        <f>VLOOKUP(S404,mortality!$A$4:$G$76,prot_model!T404+2,FALSE)</f>
        <v>1.6730000194410167E-2</v>
      </c>
      <c r="S404">
        <f t="shared" si="128"/>
        <v>81</v>
      </c>
      <c r="T404">
        <f t="shared" si="129"/>
        <v>5</v>
      </c>
      <c r="V404">
        <f>discount_curve!K393</f>
        <v>0.654810498856918</v>
      </c>
    </row>
    <row r="405" spans="1:22" x14ac:dyDescent="0.55000000000000004">
      <c r="A405">
        <f t="shared" si="119"/>
        <v>387</v>
      </c>
      <c r="B405">
        <f t="shared" si="120"/>
        <v>0</v>
      </c>
      <c r="C405">
        <f t="shared" si="121"/>
        <v>0</v>
      </c>
      <c r="D405">
        <f t="shared" si="130"/>
        <v>0</v>
      </c>
      <c r="E405">
        <f t="shared" si="122"/>
        <v>0</v>
      </c>
      <c r="F405">
        <f t="shared" si="123"/>
        <v>0</v>
      </c>
      <c r="G405">
        <v>0</v>
      </c>
      <c r="H405">
        <f t="shared" si="131"/>
        <v>8.3333333333333329E-2</v>
      </c>
      <c r="I405">
        <f t="shared" si="132"/>
        <v>100000</v>
      </c>
      <c r="J405">
        <f t="shared" si="133"/>
        <v>100000</v>
      </c>
      <c r="K405">
        <f t="shared" si="124"/>
        <v>1.8845405921011289</v>
      </c>
      <c r="L405">
        <f t="shared" si="125"/>
        <v>0</v>
      </c>
      <c r="M405">
        <f t="shared" si="126"/>
        <v>32</v>
      </c>
      <c r="N405">
        <f t="shared" si="134"/>
        <v>0</v>
      </c>
      <c r="O405">
        <f t="shared" si="127"/>
        <v>0</v>
      </c>
      <c r="P405">
        <f t="shared" si="135"/>
        <v>2.8320318060007788E-3</v>
      </c>
      <c r="Q405">
        <f t="shared" si="136"/>
        <v>3.3460000388820334E-2</v>
      </c>
      <c r="R405">
        <f>VLOOKUP(S405,mortality!$A$4:$G$76,prot_model!T405+2,FALSE)</f>
        <v>1.6730000194410167E-2</v>
      </c>
      <c r="S405">
        <f t="shared" si="128"/>
        <v>81</v>
      </c>
      <c r="T405">
        <f t="shared" si="129"/>
        <v>5</v>
      </c>
      <c r="V405">
        <f>discount_curve!K394</f>
        <v>0.65409262084019937</v>
      </c>
    </row>
    <row r="406" spans="1:22" x14ac:dyDescent="0.55000000000000004">
      <c r="A406">
        <f t="shared" si="119"/>
        <v>388</v>
      </c>
      <c r="B406">
        <f t="shared" si="120"/>
        <v>0</v>
      </c>
      <c r="C406">
        <f t="shared" si="121"/>
        <v>0</v>
      </c>
      <c r="D406">
        <f t="shared" si="130"/>
        <v>0</v>
      </c>
      <c r="E406">
        <f t="shared" si="122"/>
        <v>0</v>
      </c>
      <c r="F406">
        <f t="shared" si="123"/>
        <v>0</v>
      </c>
      <c r="G406">
        <v>0</v>
      </c>
      <c r="H406">
        <f t="shared" si="131"/>
        <v>8.3333333333333329E-2</v>
      </c>
      <c r="I406">
        <f t="shared" si="132"/>
        <v>100000</v>
      </c>
      <c r="J406">
        <f t="shared" si="133"/>
        <v>100000</v>
      </c>
      <c r="K406">
        <f t="shared" si="124"/>
        <v>1.8845405921011289</v>
      </c>
      <c r="L406">
        <f t="shared" si="125"/>
        <v>0</v>
      </c>
      <c r="M406">
        <f t="shared" si="126"/>
        <v>32</v>
      </c>
      <c r="N406">
        <f t="shared" si="134"/>
        <v>0</v>
      </c>
      <c r="O406">
        <f t="shared" si="127"/>
        <v>0</v>
      </c>
      <c r="P406">
        <f t="shared" si="135"/>
        <v>2.8320318060007788E-3</v>
      </c>
      <c r="Q406">
        <f t="shared" si="136"/>
        <v>3.3460000388820334E-2</v>
      </c>
      <c r="R406">
        <f>VLOOKUP(S406,mortality!$A$4:$G$76,prot_model!T406+2,FALSE)</f>
        <v>1.6730000194410167E-2</v>
      </c>
      <c r="S406">
        <f t="shared" si="128"/>
        <v>81</v>
      </c>
      <c r="T406">
        <f t="shared" si="129"/>
        <v>5</v>
      </c>
      <c r="V406">
        <f>discount_curve!K395</f>
        <v>0.65337552984330993</v>
      </c>
    </row>
    <row r="407" spans="1:22" x14ac:dyDescent="0.55000000000000004">
      <c r="A407">
        <f t="shared" si="119"/>
        <v>389</v>
      </c>
      <c r="B407">
        <f t="shared" si="120"/>
        <v>0</v>
      </c>
      <c r="C407">
        <f t="shared" si="121"/>
        <v>0</v>
      </c>
      <c r="D407">
        <f t="shared" si="130"/>
        <v>0</v>
      </c>
      <c r="E407">
        <f t="shared" si="122"/>
        <v>0</v>
      </c>
      <c r="F407">
        <f t="shared" si="123"/>
        <v>0</v>
      </c>
      <c r="G407">
        <v>0</v>
      </c>
      <c r="H407">
        <f t="shared" si="131"/>
        <v>8.3333333333333329E-2</v>
      </c>
      <c r="I407">
        <f t="shared" si="132"/>
        <v>100000</v>
      </c>
      <c r="J407">
        <f t="shared" si="133"/>
        <v>100000</v>
      </c>
      <c r="K407">
        <f t="shared" si="124"/>
        <v>1.8845405921011289</v>
      </c>
      <c r="L407">
        <f t="shared" si="125"/>
        <v>0</v>
      </c>
      <c r="M407">
        <f t="shared" si="126"/>
        <v>32</v>
      </c>
      <c r="N407">
        <f t="shared" si="134"/>
        <v>0</v>
      </c>
      <c r="O407">
        <f t="shared" si="127"/>
        <v>0</v>
      </c>
      <c r="P407">
        <f t="shared" si="135"/>
        <v>2.8320318060007788E-3</v>
      </c>
      <c r="Q407">
        <f t="shared" si="136"/>
        <v>3.3460000388820334E-2</v>
      </c>
      <c r="R407">
        <f>VLOOKUP(S407,mortality!$A$4:$G$76,prot_model!T407+2,FALSE)</f>
        <v>1.6730000194410167E-2</v>
      </c>
      <c r="S407">
        <f t="shared" si="128"/>
        <v>81</v>
      </c>
      <c r="T407">
        <f t="shared" si="129"/>
        <v>5</v>
      </c>
      <c r="V407">
        <f>discount_curve!K396</f>
        <v>0.65265922500342843</v>
      </c>
    </row>
    <row r="408" spans="1:22" x14ac:dyDescent="0.55000000000000004">
      <c r="A408">
        <f t="shared" si="119"/>
        <v>390</v>
      </c>
      <c r="B408">
        <f t="shared" si="120"/>
        <v>0</v>
      </c>
      <c r="C408">
        <f t="shared" si="121"/>
        <v>0</v>
      </c>
      <c r="D408">
        <f t="shared" si="130"/>
        <v>0</v>
      </c>
      <c r="E408">
        <f t="shared" si="122"/>
        <v>0</v>
      </c>
      <c r="F408">
        <f t="shared" si="123"/>
        <v>0</v>
      </c>
      <c r="G408">
        <v>0</v>
      </c>
      <c r="H408">
        <f t="shared" si="131"/>
        <v>8.3333333333333329E-2</v>
      </c>
      <c r="I408">
        <f t="shared" si="132"/>
        <v>100000</v>
      </c>
      <c r="J408">
        <f t="shared" si="133"/>
        <v>100000</v>
      </c>
      <c r="K408">
        <f t="shared" si="124"/>
        <v>1.8845405921011289</v>
      </c>
      <c r="L408">
        <f t="shared" si="125"/>
        <v>0</v>
      </c>
      <c r="M408">
        <f t="shared" si="126"/>
        <v>32</v>
      </c>
      <c r="N408">
        <f t="shared" si="134"/>
        <v>0</v>
      </c>
      <c r="O408">
        <f t="shared" si="127"/>
        <v>0</v>
      </c>
      <c r="P408">
        <f t="shared" si="135"/>
        <v>2.8320318060007788E-3</v>
      </c>
      <c r="Q408">
        <f t="shared" si="136"/>
        <v>3.3460000388820334E-2</v>
      </c>
      <c r="R408">
        <f>VLOOKUP(S408,mortality!$A$4:$G$76,prot_model!T408+2,FALSE)</f>
        <v>1.6730000194410167E-2</v>
      </c>
      <c r="S408">
        <f t="shared" si="128"/>
        <v>81</v>
      </c>
      <c r="T408">
        <f t="shared" si="129"/>
        <v>5</v>
      </c>
      <c r="V408">
        <f>discount_curve!K397</f>
        <v>0.65194370545868019</v>
      </c>
    </row>
    <row r="409" spans="1:22" x14ac:dyDescent="0.55000000000000004">
      <c r="A409">
        <f t="shared" si="119"/>
        <v>391</v>
      </c>
      <c r="B409">
        <f t="shared" si="120"/>
        <v>0</v>
      </c>
      <c r="C409">
        <f t="shared" si="121"/>
        <v>0</v>
      </c>
      <c r="D409">
        <f t="shared" si="130"/>
        <v>0</v>
      </c>
      <c r="E409">
        <f t="shared" si="122"/>
        <v>0</v>
      </c>
      <c r="F409">
        <f t="shared" si="123"/>
        <v>0</v>
      </c>
      <c r="G409">
        <v>0</v>
      </c>
      <c r="H409">
        <f t="shared" si="131"/>
        <v>8.3333333333333329E-2</v>
      </c>
      <c r="I409">
        <f t="shared" si="132"/>
        <v>100000</v>
      </c>
      <c r="J409">
        <f t="shared" si="133"/>
        <v>100000</v>
      </c>
      <c r="K409">
        <f t="shared" si="124"/>
        <v>1.8845405921011289</v>
      </c>
      <c r="L409">
        <f t="shared" si="125"/>
        <v>0</v>
      </c>
      <c r="M409">
        <f t="shared" si="126"/>
        <v>32</v>
      </c>
      <c r="N409">
        <f t="shared" si="134"/>
        <v>0</v>
      </c>
      <c r="O409">
        <f t="shared" si="127"/>
        <v>0</v>
      </c>
      <c r="P409">
        <f t="shared" si="135"/>
        <v>2.8320318060007788E-3</v>
      </c>
      <c r="Q409">
        <f t="shared" si="136"/>
        <v>3.3460000388820334E-2</v>
      </c>
      <c r="R409">
        <f>VLOOKUP(S409,mortality!$A$4:$G$76,prot_model!T409+2,FALSE)</f>
        <v>1.6730000194410167E-2</v>
      </c>
      <c r="S409">
        <f t="shared" si="128"/>
        <v>81</v>
      </c>
      <c r="T409">
        <f t="shared" si="129"/>
        <v>5</v>
      </c>
      <c r="V409">
        <f>discount_curve!K398</f>
        <v>0.65122897034813465</v>
      </c>
    </row>
    <row r="410" spans="1:22" x14ac:dyDescent="0.55000000000000004">
      <c r="A410">
        <f t="shared" si="119"/>
        <v>392</v>
      </c>
      <c r="B410">
        <f t="shared" si="120"/>
        <v>0</v>
      </c>
      <c r="C410">
        <f t="shared" si="121"/>
        <v>0</v>
      </c>
      <c r="D410">
        <f t="shared" si="130"/>
        <v>0</v>
      </c>
      <c r="E410">
        <f t="shared" si="122"/>
        <v>0</v>
      </c>
      <c r="F410">
        <f t="shared" si="123"/>
        <v>0</v>
      </c>
      <c r="G410">
        <v>0</v>
      </c>
      <c r="H410">
        <f t="shared" si="131"/>
        <v>8.3333333333333329E-2</v>
      </c>
      <c r="I410">
        <f t="shared" si="132"/>
        <v>100000</v>
      </c>
      <c r="J410">
        <f t="shared" si="133"/>
        <v>100000</v>
      </c>
      <c r="K410">
        <f t="shared" si="124"/>
        <v>1.8845405921011289</v>
      </c>
      <c r="L410">
        <f t="shared" si="125"/>
        <v>0</v>
      </c>
      <c r="M410">
        <f t="shared" si="126"/>
        <v>32</v>
      </c>
      <c r="N410">
        <f t="shared" si="134"/>
        <v>0</v>
      </c>
      <c r="O410">
        <f t="shared" si="127"/>
        <v>0</v>
      </c>
      <c r="P410">
        <f t="shared" si="135"/>
        <v>2.8320318060007788E-3</v>
      </c>
      <c r="Q410">
        <f t="shared" si="136"/>
        <v>3.3460000388820334E-2</v>
      </c>
      <c r="R410">
        <f>VLOOKUP(S410,mortality!$A$4:$G$76,prot_model!T410+2,FALSE)</f>
        <v>1.6730000194410167E-2</v>
      </c>
      <c r="S410">
        <f t="shared" si="128"/>
        <v>81</v>
      </c>
      <c r="T410">
        <f t="shared" si="129"/>
        <v>5</v>
      </c>
      <c r="V410">
        <f>discount_curve!K399</f>
        <v>0.65051501881180585</v>
      </c>
    </row>
    <row r="411" spans="1:22" x14ac:dyDescent="0.55000000000000004">
      <c r="A411">
        <f t="shared" si="119"/>
        <v>393</v>
      </c>
      <c r="B411">
        <f t="shared" si="120"/>
        <v>0</v>
      </c>
      <c r="C411">
        <f t="shared" si="121"/>
        <v>0</v>
      </c>
      <c r="D411">
        <f t="shared" si="130"/>
        <v>0</v>
      </c>
      <c r="E411">
        <f t="shared" si="122"/>
        <v>0</v>
      </c>
      <c r="F411">
        <f t="shared" si="123"/>
        <v>0</v>
      </c>
      <c r="G411">
        <v>0</v>
      </c>
      <c r="H411">
        <f t="shared" si="131"/>
        <v>8.3333333333333329E-2</v>
      </c>
      <c r="I411">
        <f t="shared" si="132"/>
        <v>100000</v>
      </c>
      <c r="J411">
        <f t="shared" si="133"/>
        <v>100000</v>
      </c>
      <c r="K411">
        <f t="shared" si="124"/>
        <v>1.8845405921011289</v>
      </c>
      <c r="L411">
        <f t="shared" si="125"/>
        <v>0</v>
      </c>
      <c r="M411">
        <f t="shared" si="126"/>
        <v>32</v>
      </c>
      <c r="N411">
        <f t="shared" si="134"/>
        <v>0</v>
      </c>
      <c r="O411">
        <f t="shared" si="127"/>
        <v>0</v>
      </c>
      <c r="P411">
        <f t="shared" si="135"/>
        <v>2.8320318060007788E-3</v>
      </c>
      <c r="Q411">
        <f t="shared" si="136"/>
        <v>3.3460000388820334E-2</v>
      </c>
      <c r="R411">
        <f>VLOOKUP(S411,mortality!$A$4:$G$76,prot_model!T411+2,FALSE)</f>
        <v>1.6730000194410167E-2</v>
      </c>
      <c r="S411">
        <f t="shared" si="128"/>
        <v>81</v>
      </c>
      <c r="T411">
        <f t="shared" si="129"/>
        <v>5</v>
      </c>
      <c r="V411">
        <f>discount_curve!K400</f>
        <v>0.64980184999065005</v>
      </c>
    </row>
    <row r="412" spans="1:22" x14ac:dyDescent="0.55000000000000004">
      <c r="A412">
        <f t="shared" si="119"/>
        <v>394</v>
      </c>
      <c r="B412">
        <f t="shared" si="120"/>
        <v>0</v>
      </c>
      <c r="C412">
        <f t="shared" si="121"/>
        <v>0</v>
      </c>
      <c r="D412">
        <f t="shared" si="130"/>
        <v>0</v>
      </c>
      <c r="E412">
        <f t="shared" si="122"/>
        <v>0</v>
      </c>
      <c r="F412">
        <f t="shared" si="123"/>
        <v>0</v>
      </c>
      <c r="G412">
        <v>0</v>
      </c>
      <c r="H412">
        <f t="shared" si="131"/>
        <v>8.3333333333333329E-2</v>
      </c>
      <c r="I412">
        <f t="shared" si="132"/>
        <v>100000</v>
      </c>
      <c r="J412">
        <f t="shared" si="133"/>
        <v>100000</v>
      </c>
      <c r="K412">
        <f t="shared" si="124"/>
        <v>1.8845405921011289</v>
      </c>
      <c r="L412">
        <f t="shared" si="125"/>
        <v>0</v>
      </c>
      <c r="M412">
        <f t="shared" si="126"/>
        <v>32</v>
      </c>
      <c r="N412">
        <f t="shared" si="134"/>
        <v>0</v>
      </c>
      <c r="O412">
        <f t="shared" si="127"/>
        <v>0</v>
      </c>
      <c r="P412">
        <f t="shared" si="135"/>
        <v>2.8320318060007788E-3</v>
      </c>
      <c r="Q412">
        <f t="shared" si="136"/>
        <v>3.3460000388820334E-2</v>
      </c>
      <c r="R412">
        <f>VLOOKUP(S412,mortality!$A$4:$G$76,prot_model!T412+2,FALSE)</f>
        <v>1.6730000194410167E-2</v>
      </c>
      <c r="S412">
        <f t="shared" si="128"/>
        <v>81</v>
      </c>
      <c r="T412">
        <f t="shared" si="129"/>
        <v>5</v>
      </c>
      <c r="V412">
        <f>discount_curve!K401</f>
        <v>0.64908946302656556</v>
      </c>
    </row>
    <row r="413" spans="1:22" x14ac:dyDescent="0.55000000000000004">
      <c r="A413">
        <f t="shared" si="119"/>
        <v>395</v>
      </c>
      <c r="B413">
        <f t="shared" si="120"/>
        <v>0</v>
      </c>
      <c r="C413">
        <f t="shared" si="121"/>
        <v>0</v>
      </c>
      <c r="D413">
        <f t="shared" si="130"/>
        <v>0</v>
      </c>
      <c r="E413">
        <f t="shared" si="122"/>
        <v>0</v>
      </c>
      <c r="F413">
        <f t="shared" si="123"/>
        <v>0</v>
      </c>
      <c r="G413">
        <v>0</v>
      </c>
      <c r="H413">
        <f t="shared" si="131"/>
        <v>8.3333333333333329E-2</v>
      </c>
      <c r="I413">
        <f t="shared" si="132"/>
        <v>100000</v>
      </c>
      <c r="J413">
        <f t="shared" si="133"/>
        <v>100000</v>
      </c>
      <c r="K413">
        <f t="shared" si="124"/>
        <v>1.8845405921011289</v>
      </c>
      <c r="L413">
        <f t="shared" si="125"/>
        <v>0</v>
      </c>
      <c r="M413">
        <f t="shared" si="126"/>
        <v>32</v>
      </c>
      <c r="N413">
        <f t="shared" si="134"/>
        <v>0</v>
      </c>
      <c r="O413">
        <f t="shared" si="127"/>
        <v>0</v>
      </c>
      <c r="P413">
        <f t="shared" si="135"/>
        <v>2.8320318060007788E-3</v>
      </c>
      <c r="Q413">
        <f t="shared" si="136"/>
        <v>3.3460000388820334E-2</v>
      </c>
      <c r="R413">
        <f>VLOOKUP(S413,mortality!$A$4:$G$76,prot_model!T413+2,FALSE)</f>
        <v>1.6730000194410167E-2</v>
      </c>
      <c r="S413">
        <f t="shared" si="128"/>
        <v>81</v>
      </c>
      <c r="T413">
        <f t="shared" si="129"/>
        <v>5</v>
      </c>
      <c r="V413">
        <f>discount_curve!K402</f>
        <v>0.64837785706239137</v>
      </c>
    </row>
    <row r="414" spans="1:22" x14ac:dyDescent="0.55000000000000004">
      <c r="A414">
        <f t="shared" si="119"/>
        <v>396</v>
      </c>
      <c r="B414">
        <f t="shared" si="120"/>
        <v>0</v>
      </c>
      <c r="C414">
        <f t="shared" si="121"/>
        <v>0</v>
      </c>
      <c r="D414">
        <f t="shared" si="130"/>
        <v>0</v>
      </c>
      <c r="E414">
        <f t="shared" si="122"/>
        <v>0</v>
      </c>
      <c r="F414">
        <f t="shared" si="123"/>
        <v>0</v>
      </c>
      <c r="G414">
        <v>0</v>
      </c>
      <c r="H414">
        <f t="shared" si="131"/>
        <v>8.3333333333333329E-2</v>
      </c>
      <c r="I414">
        <f t="shared" si="132"/>
        <v>100000</v>
      </c>
      <c r="J414">
        <f t="shared" si="133"/>
        <v>100000</v>
      </c>
      <c r="K414">
        <f t="shared" si="124"/>
        <v>1.9222314039431516</v>
      </c>
      <c r="L414">
        <f t="shared" si="125"/>
        <v>0</v>
      </c>
      <c r="M414">
        <f t="shared" si="126"/>
        <v>33</v>
      </c>
      <c r="N414">
        <f t="shared" si="134"/>
        <v>0</v>
      </c>
      <c r="O414">
        <f t="shared" si="127"/>
        <v>0</v>
      </c>
      <c r="P414">
        <f t="shared" si="135"/>
        <v>3.1609701269001977E-3</v>
      </c>
      <c r="Q414">
        <f t="shared" si="136"/>
        <v>3.7279086416888291E-2</v>
      </c>
      <c r="R414">
        <f>VLOOKUP(S414,mortality!$A$4:$G$76,prot_model!T414+2,FALSE)</f>
        <v>1.8639543208444145E-2</v>
      </c>
      <c r="S414">
        <f t="shared" si="128"/>
        <v>82</v>
      </c>
      <c r="T414">
        <f t="shared" si="129"/>
        <v>5</v>
      </c>
      <c r="V414">
        <f>discount_curve!K403</f>
        <v>0.64956831786733604</v>
      </c>
    </row>
    <row r="415" spans="1:22" x14ac:dyDescent="0.55000000000000004">
      <c r="A415">
        <f t="shared" si="119"/>
        <v>397</v>
      </c>
      <c r="B415">
        <f t="shared" si="120"/>
        <v>0</v>
      </c>
      <c r="C415">
        <f t="shared" si="121"/>
        <v>0</v>
      </c>
      <c r="D415">
        <f t="shared" si="130"/>
        <v>0</v>
      </c>
      <c r="E415">
        <f t="shared" si="122"/>
        <v>0</v>
      </c>
      <c r="F415">
        <f t="shared" si="123"/>
        <v>0</v>
      </c>
      <c r="G415">
        <v>0</v>
      </c>
      <c r="H415">
        <f t="shared" si="131"/>
        <v>8.3333333333333329E-2</v>
      </c>
      <c r="I415">
        <f t="shared" si="132"/>
        <v>100000</v>
      </c>
      <c r="J415">
        <f t="shared" si="133"/>
        <v>100000</v>
      </c>
      <c r="K415">
        <f t="shared" si="124"/>
        <v>1.9222314039431516</v>
      </c>
      <c r="L415">
        <f t="shared" si="125"/>
        <v>0</v>
      </c>
      <c r="M415">
        <f t="shared" si="126"/>
        <v>33</v>
      </c>
      <c r="N415">
        <f t="shared" si="134"/>
        <v>0</v>
      </c>
      <c r="O415">
        <f t="shared" si="127"/>
        <v>0</v>
      </c>
      <c r="P415">
        <f t="shared" si="135"/>
        <v>3.1609701269001977E-3</v>
      </c>
      <c r="Q415">
        <f t="shared" si="136"/>
        <v>3.7279086416888291E-2</v>
      </c>
      <c r="R415">
        <f>VLOOKUP(S415,mortality!$A$4:$G$76,prot_model!T415+2,FALSE)</f>
        <v>1.8639543208444145E-2</v>
      </c>
      <c r="S415">
        <f t="shared" si="128"/>
        <v>82</v>
      </c>
      <c r="T415">
        <f t="shared" si="129"/>
        <v>5</v>
      </c>
      <c r="V415">
        <f>discount_curve!K404</f>
        <v>0.64886098994341879</v>
      </c>
    </row>
    <row r="416" spans="1:22" x14ac:dyDescent="0.55000000000000004">
      <c r="A416">
        <f t="shared" si="119"/>
        <v>398</v>
      </c>
      <c r="B416">
        <f t="shared" si="120"/>
        <v>0</v>
      </c>
      <c r="C416">
        <f t="shared" si="121"/>
        <v>0</v>
      </c>
      <c r="D416">
        <f t="shared" si="130"/>
        <v>0</v>
      </c>
      <c r="E416">
        <f t="shared" si="122"/>
        <v>0</v>
      </c>
      <c r="F416">
        <f t="shared" si="123"/>
        <v>0</v>
      </c>
      <c r="G416">
        <v>0</v>
      </c>
      <c r="H416">
        <f t="shared" si="131"/>
        <v>8.3333333333333329E-2</v>
      </c>
      <c r="I416">
        <f t="shared" si="132"/>
        <v>100000</v>
      </c>
      <c r="J416">
        <f t="shared" si="133"/>
        <v>100000</v>
      </c>
      <c r="K416">
        <f t="shared" si="124"/>
        <v>1.9222314039431516</v>
      </c>
      <c r="L416">
        <f t="shared" si="125"/>
        <v>0</v>
      </c>
      <c r="M416">
        <f t="shared" si="126"/>
        <v>33</v>
      </c>
      <c r="N416">
        <f t="shared" si="134"/>
        <v>0</v>
      </c>
      <c r="O416">
        <f t="shared" si="127"/>
        <v>0</v>
      </c>
      <c r="P416">
        <f t="shared" si="135"/>
        <v>3.1609701269001977E-3</v>
      </c>
      <c r="Q416">
        <f t="shared" si="136"/>
        <v>3.7279086416888291E-2</v>
      </c>
      <c r="R416">
        <f>VLOOKUP(S416,mortality!$A$4:$G$76,prot_model!T416+2,FALSE)</f>
        <v>1.8639543208444145E-2</v>
      </c>
      <c r="S416">
        <f t="shared" si="128"/>
        <v>82</v>
      </c>
      <c r="T416">
        <f t="shared" si="129"/>
        <v>5</v>
      </c>
      <c r="V416">
        <f>discount_curve!K405</f>
        <v>0.64815443224301483</v>
      </c>
    </row>
    <row r="417" spans="1:22" x14ac:dyDescent="0.55000000000000004">
      <c r="A417">
        <f t="shared" si="119"/>
        <v>399</v>
      </c>
      <c r="B417">
        <f t="shared" si="120"/>
        <v>0</v>
      </c>
      <c r="C417">
        <f t="shared" si="121"/>
        <v>0</v>
      </c>
      <c r="D417">
        <f t="shared" si="130"/>
        <v>0</v>
      </c>
      <c r="E417">
        <f t="shared" si="122"/>
        <v>0</v>
      </c>
      <c r="F417">
        <f t="shared" si="123"/>
        <v>0</v>
      </c>
      <c r="G417">
        <v>0</v>
      </c>
      <c r="H417">
        <f t="shared" si="131"/>
        <v>8.3333333333333329E-2</v>
      </c>
      <c r="I417">
        <f t="shared" si="132"/>
        <v>100000</v>
      </c>
      <c r="J417">
        <f t="shared" si="133"/>
        <v>100000</v>
      </c>
      <c r="K417">
        <f t="shared" si="124"/>
        <v>1.9222314039431516</v>
      </c>
      <c r="L417">
        <f t="shared" si="125"/>
        <v>0</v>
      </c>
      <c r="M417">
        <f t="shared" si="126"/>
        <v>33</v>
      </c>
      <c r="N417">
        <f t="shared" si="134"/>
        <v>0</v>
      </c>
      <c r="O417">
        <f t="shared" si="127"/>
        <v>0</v>
      </c>
      <c r="P417">
        <f t="shared" si="135"/>
        <v>3.1609701269001977E-3</v>
      </c>
      <c r="Q417">
        <f t="shared" si="136"/>
        <v>3.7279086416888291E-2</v>
      </c>
      <c r="R417">
        <f>VLOOKUP(S417,mortality!$A$4:$G$76,prot_model!T417+2,FALSE)</f>
        <v>1.8639543208444145E-2</v>
      </c>
      <c r="S417">
        <f t="shared" si="128"/>
        <v>82</v>
      </c>
      <c r="T417">
        <f t="shared" si="129"/>
        <v>5</v>
      </c>
      <c r="V417">
        <f>discount_curve!K406</f>
        <v>0.64744864392741253</v>
      </c>
    </row>
    <row r="418" spans="1:22" x14ac:dyDescent="0.55000000000000004">
      <c r="A418">
        <f t="shared" si="119"/>
        <v>400</v>
      </c>
      <c r="B418">
        <f t="shared" si="120"/>
        <v>0</v>
      </c>
      <c r="C418">
        <f t="shared" si="121"/>
        <v>0</v>
      </c>
      <c r="D418">
        <f t="shared" si="130"/>
        <v>0</v>
      </c>
      <c r="E418">
        <f t="shared" si="122"/>
        <v>0</v>
      </c>
      <c r="F418">
        <f t="shared" si="123"/>
        <v>0</v>
      </c>
      <c r="G418">
        <v>0</v>
      </c>
      <c r="H418">
        <f t="shared" si="131"/>
        <v>8.3333333333333329E-2</v>
      </c>
      <c r="I418">
        <f t="shared" si="132"/>
        <v>100000</v>
      </c>
      <c r="J418">
        <f t="shared" si="133"/>
        <v>100000</v>
      </c>
      <c r="K418">
        <f t="shared" si="124"/>
        <v>1.9222314039431516</v>
      </c>
      <c r="L418">
        <f t="shared" si="125"/>
        <v>0</v>
      </c>
      <c r="M418">
        <f t="shared" si="126"/>
        <v>33</v>
      </c>
      <c r="N418">
        <f t="shared" si="134"/>
        <v>0</v>
      </c>
      <c r="O418">
        <f t="shared" si="127"/>
        <v>0</v>
      </c>
      <c r="P418">
        <f t="shared" si="135"/>
        <v>3.1609701269001977E-3</v>
      </c>
      <c r="Q418">
        <f t="shared" si="136"/>
        <v>3.7279086416888291E-2</v>
      </c>
      <c r="R418">
        <f>VLOOKUP(S418,mortality!$A$4:$G$76,prot_model!T418+2,FALSE)</f>
        <v>1.8639543208444145E-2</v>
      </c>
      <c r="S418">
        <f t="shared" si="128"/>
        <v>82</v>
      </c>
      <c r="T418">
        <f t="shared" si="129"/>
        <v>5</v>
      </c>
      <c r="V418">
        <f>discount_curve!K407</f>
        <v>0.64674362415881315</v>
      </c>
    </row>
    <row r="419" spans="1:22" x14ac:dyDescent="0.55000000000000004">
      <c r="A419">
        <f t="shared" si="119"/>
        <v>401</v>
      </c>
      <c r="B419">
        <f t="shared" si="120"/>
        <v>0</v>
      </c>
      <c r="C419">
        <f t="shared" si="121"/>
        <v>0</v>
      </c>
      <c r="D419">
        <f t="shared" si="130"/>
        <v>0</v>
      </c>
      <c r="E419">
        <f t="shared" si="122"/>
        <v>0</v>
      </c>
      <c r="F419">
        <f t="shared" si="123"/>
        <v>0</v>
      </c>
      <c r="G419">
        <v>0</v>
      </c>
      <c r="H419">
        <f t="shared" si="131"/>
        <v>8.3333333333333329E-2</v>
      </c>
      <c r="I419">
        <f t="shared" si="132"/>
        <v>100000</v>
      </c>
      <c r="J419">
        <f t="shared" si="133"/>
        <v>100000</v>
      </c>
      <c r="K419">
        <f t="shared" si="124"/>
        <v>1.9222314039431516</v>
      </c>
      <c r="L419">
        <f t="shared" si="125"/>
        <v>0</v>
      </c>
      <c r="M419">
        <f t="shared" si="126"/>
        <v>33</v>
      </c>
      <c r="N419">
        <f t="shared" si="134"/>
        <v>0</v>
      </c>
      <c r="O419">
        <f t="shared" si="127"/>
        <v>0</v>
      </c>
      <c r="P419">
        <f t="shared" si="135"/>
        <v>3.1609701269001977E-3</v>
      </c>
      <c r="Q419">
        <f t="shared" si="136"/>
        <v>3.7279086416888291E-2</v>
      </c>
      <c r="R419">
        <f>VLOOKUP(S419,mortality!$A$4:$G$76,prot_model!T419+2,FALSE)</f>
        <v>1.8639543208444145E-2</v>
      </c>
      <c r="S419">
        <f t="shared" si="128"/>
        <v>82</v>
      </c>
      <c r="T419">
        <f t="shared" si="129"/>
        <v>5</v>
      </c>
      <c r="V419">
        <f>discount_curve!K408</f>
        <v>0.6460393721003308</v>
      </c>
    </row>
    <row r="420" spans="1:22" x14ac:dyDescent="0.55000000000000004">
      <c r="A420">
        <f t="shared" si="119"/>
        <v>402</v>
      </c>
      <c r="B420">
        <f t="shared" si="120"/>
        <v>0</v>
      </c>
      <c r="C420">
        <f t="shared" si="121"/>
        <v>0</v>
      </c>
      <c r="D420">
        <f t="shared" si="130"/>
        <v>0</v>
      </c>
      <c r="E420">
        <f t="shared" si="122"/>
        <v>0</v>
      </c>
      <c r="F420">
        <f t="shared" si="123"/>
        <v>0</v>
      </c>
      <c r="G420">
        <v>0</v>
      </c>
      <c r="H420">
        <f t="shared" si="131"/>
        <v>8.3333333333333329E-2</v>
      </c>
      <c r="I420">
        <f t="shared" si="132"/>
        <v>100000</v>
      </c>
      <c r="J420">
        <f t="shared" si="133"/>
        <v>100000</v>
      </c>
      <c r="K420">
        <f t="shared" si="124"/>
        <v>1.9222314039431516</v>
      </c>
      <c r="L420">
        <f t="shared" si="125"/>
        <v>0</v>
      </c>
      <c r="M420">
        <f t="shared" si="126"/>
        <v>33</v>
      </c>
      <c r="N420">
        <f t="shared" si="134"/>
        <v>0</v>
      </c>
      <c r="O420">
        <f t="shared" si="127"/>
        <v>0</v>
      </c>
      <c r="P420">
        <f t="shared" si="135"/>
        <v>3.1609701269001977E-3</v>
      </c>
      <c r="Q420">
        <f t="shared" si="136"/>
        <v>3.7279086416888291E-2</v>
      </c>
      <c r="R420">
        <f>VLOOKUP(S420,mortality!$A$4:$G$76,prot_model!T420+2,FALSE)</f>
        <v>1.8639543208444145E-2</v>
      </c>
      <c r="S420">
        <f t="shared" si="128"/>
        <v>82</v>
      </c>
      <c r="T420">
        <f t="shared" si="129"/>
        <v>5</v>
      </c>
      <c r="V420">
        <f>discount_curve!K409</f>
        <v>0.64533588691599042</v>
      </c>
    </row>
    <row r="421" spans="1:22" x14ac:dyDescent="0.55000000000000004">
      <c r="A421">
        <f t="shared" si="119"/>
        <v>403</v>
      </c>
      <c r="B421">
        <f t="shared" si="120"/>
        <v>0</v>
      </c>
      <c r="C421">
        <f t="shared" si="121"/>
        <v>0</v>
      </c>
      <c r="D421">
        <f t="shared" si="130"/>
        <v>0</v>
      </c>
      <c r="E421">
        <f t="shared" si="122"/>
        <v>0</v>
      </c>
      <c r="F421">
        <f t="shared" si="123"/>
        <v>0</v>
      </c>
      <c r="G421">
        <v>0</v>
      </c>
      <c r="H421">
        <f t="shared" si="131"/>
        <v>8.3333333333333329E-2</v>
      </c>
      <c r="I421">
        <f t="shared" si="132"/>
        <v>100000</v>
      </c>
      <c r="J421">
        <f t="shared" si="133"/>
        <v>100000</v>
      </c>
      <c r="K421">
        <f t="shared" si="124"/>
        <v>1.9222314039431516</v>
      </c>
      <c r="L421">
        <f t="shared" si="125"/>
        <v>0</v>
      </c>
      <c r="M421">
        <f t="shared" si="126"/>
        <v>33</v>
      </c>
      <c r="N421">
        <f t="shared" si="134"/>
        <v>0</v>
      </c>
      <c r="O421">
        <f t="shared" si="127"/>
        <v>0</v>
      </c>
      <c r="P421">
        <f t="shared" si="135"/>
        <v>3.1609701269001977E-3</v>
      </c>
      <c r="Q421">
        <f t="shared" si="136"/>
        <v>3.7279086416888291E-2</v>
      </c>
      <c r="R421">
        <f>VLOOKUP(S421,mortality!$A$4:$G$76,prot_model!T421+2,FALSE)</f>
        <v>1.8639543208444145E-2</v>
      </c>
      <c r="S421">
        <f t="shared" si="128"/>
        <v>82</v>
      </c>
      <c r="T421">
        <f t="shared" si="129"/>
        <v>5</v>
      </c>
      <c r="V421">
        <f>discount_curve!K410</f>
        <v>0.64463316777072754</v>
      </c>
    </row>
    <row r="422" spans="1:22" x14ac:dyDescent="0.55000000000000004">
      <c r="A422">
        <f t="shared" si="119"/>
        <v>404</v>
      </c>
      <c r="B422">
        <f t="shared" si="120"/>
        <v>0</v>
      </c>
      <c r="C422">
        <f t="shared" si="121"/>
        <v>0</v>
      </c>
      <c r="D422">
        <f t="shared" si="130"/>
        <v>0</v>
      </c>
      <c r="E422">
        <f t="shared" si="122"/>
        <v>0</v>
      </c>
      <c r="F422">
        <f t="shared" si="123"/>
        <v>0</v>
      </c>
      <c r="G422">
        <v>0</v>
      </c>
      <c r="H422">
        <f t="shared" si="131"/>
        <v>8.3333333333333329E-2</v>
      </c>
      <c r="I422">
        <f t="shared" si="132"/>
        <v>100000</v>
      </c>
      <c r="J422">
        <f t="shared" si="133"/>
        <v>100000</v>
      </c>
      <c r="K422">
        <f t="shared" si="124"/>
        <v>1.9222314039431516</v>
      </c>
      <c r="L422">
        <f t="shared" si="125"/>
        <v>0</v>
      </c>
      <c r="M422">
        <f t="shared" si="126"/>
        <v>33</v>
      </c>
      <c r="N422">
        <f t="shared" si="134"/>
        <v>0</v>
      </c>
      <c r="O422">
        <f t="shared" si="127"/>
        <v>0</v>
      </c>
      <c r="P422">
        <f t="shared" si="135"/>
        <v>3.1609701269001977E-3</v>
      </c>
      <c r="Q422">
        <f t="shared" si="136"/>
        <v>3.7279086416888291E-2</v>
      </c>
      <c r="R422">
        <f>VLOOKUP(S422,mortality!$A$4:$G$76,prot_model!T422+2,FALSE)</f>
        <v>1.8639543208444145E-2</v>
      </c>
      <c r="S422">
        <f t="shared" si="128"/>
        <v>82</v>
      </c>
      <c r="T422">
        <f t="shared" si="129"/>
        <v>5</v>
      </c>
      <c r="V422">
        <f>discount_curve!K411</f>
        <v>0.64393121383038665</v>
      </c>
    </row>
    <row r="423" spans="1:22" x14ac:dyDescent="0.55000000000000004">
      <c r="A423">
        <f t="shared" si="119"/>
        <v>405</v>
      </c>
      <c r="B423">
        <f t="shared" si="120"/>
        <v>0</v>
      </c>
      <c r="C423">
        <f t="shared" si="121"/>
        <v>0</v>
      </c>
      <c r="D423">
        <f t="shared" si="130"/>
        <v>0</v>
      </c>
      <c r="E423">
        <f t="shared" si="122"/>
        <v>0</v>
      </c>
      <c r="F423">
        <f t="shared" si="123"/>
        <v>0</v>
      </c>
      <c r="G423">
        <v>0</v>
      </c>
      <c r="H423">
        <f t="shared" si="131"/>
        <v>8.3333333333333329E-2</v>
      </c>
      <c r="I423">
        <f t="shared" si="132"/>
        <v>100000</v>
      </c>
      <c r="J423">
        <f t="shared" si="133"/>
        <v>100000</v>
      </c>
      <c r="K423">
        <f t="shared" si="124"/>
        <v>1.9222314039431516</v>
      </c>
      <c r="L423">
        <f t="shared" si="125"/>
        <v>0</v>
      </c>
      <c r="M423">
        <f t="shared" si="126"/>
        <v>33</v>
      </c>
      <c r="N423">
        <f t="shared" si="134"/>
        <v>0</v>
      </c>
      <c r="O423">
        <f t="shared" si="127"/>
        <v>0</v>
      </c>
      <c r="P423">
        <f t="shared" si="135"/>
        <v>3.1609701269001977E-3</v>
      </c>
      <c r="Q423">
        <f t="shared" si="136"/>
        <v>3.7279086416888291E-2</v>
      </c>
      <c r="R423">
        <f>VLOOKUP(S423,mortality!$A$4:$G$76,prot_model!T423+2,FALSE)</f>
        <v>1.8639543208444145E-2</v>
      </c>
      <c r="S423">
        <f t="shared" si="128"/>
        <v>82</v>
      </c>
      <c r="T423">
        <f t="shared" si="129"/>
        <v>5</v>
      </c>
      <c r="V423">
        <f>discount_curve!K412</f>
        <v>0.64323002426172127</v>
      </c>
    </row>
    <row r="424" spans="1:22" x14ac:dyDescent="0.55000000000000004">
      <c r="A424">
        <f t="shared" si="119"/>
        <v>406</v>
      </c>
      <c r="B424">
        <f t="shared" si="120"/>
        <v>0</v>
      </c>
      <c r="C424">
        <f t="shared" si="121"/>
        <v>0</v>
      </c>
      <c r="D424">
        <f t="shared" si="130"/>
        <v>0</v>
      </c>
      <c r="E424">
        <f t="shared" si="122"/>
        <v>0</v>
      </c>
      <c r="F424">
        <f t="shared" si="123"/>
        <v>0</v>
      </c>
      <c r="G424">
        <v>0</v>
      </c>
      <c r="H424">
        <f t="shared" si="131"/>
        <v>8.3333333333333329E-2</v>
      </c>
      <c r="I424">
        <f t="shared" si="132"/>
        <v>100000</v>
      </c>
      <c r="J424">
        <f t="shared" si="133"/>
        <v>100000</v>
      </c>
      <c r="K424">
        <f t="shared" si="124"/>
        <v>1.9222314039431516</v>
      </c>
      <c r="L424">
        <f t="shared" si="125"/>
        <v>0</v>
      </c>
      <c r="M424">
        <f t="shared" si="126"/>
        <v>33</v>
      </c>
      <c r="N424">
        <f t="shared" si="134"/>
        <v>0</v>
      </c>
      <c r="O424">
        <f t="shared" si="127"/>
        <v>0</v>
      </c>
      <c r="P424">
        <f t="shared" si="135"/>
        <v>3.1609701269001977E-3</v>
      </c>
      <c r="Q424">
        <f t="shared" si="136"/>
        <v>3.7279086416888291E-2</v>
      </c>
      <c r="R424">
        <f>VLOOKUP(S424,mortality!$A$4:$G$76,prot_model!T424+2,FALSE)</f>
        <v>1.8639543208444145E-2</v>
      </c>
      <c r="S424">
        <f t="shared" si="128"/>
        <v>82</v>
      </c>
      <c r="T424">
        <f t="shared" si="129"/>
        <v>5</v>
      </c>
      <c r="V424">
        <f>discount_curve!K413</f>
        <v>0.64252959823239142</v>
      </c>
    </row>
    <row r="425" spans="1:22" x14ac:dyDescent="0.55000000000000004">
      <c r="A425">
        <f t="shared" si="119"/>
        <v>407</v>
      </c>
      <c r="B425">
        <f t="shared" si="120"/>
        <v>0</v>
      </c>
      <c r="C425">
        <f t="shared" si="121"/>
        <v>0</v>
      </c>
      <c r="D425">
        <f t="shared" si="130"/>
        <v>0</v>
      </c>
      <c r="E425">
        <f t="shared" si="122"/>
        <v>0</v>
      </c>
      <c r="F425">
        <f t="shared" si="123"/>
        <v>0</v>
      </c>
      <c r="G425">
        <v>0</v>
      </c>
      <c r="H425">
        <f t="shared" si="131"/>
        <v>8.3333333333333329E-2</v>
      </c>
      <c r="I425">
        <f t="shared" si="132"/>
        <v>100000</v>
      </c>
      <c r="J425">
        <f t="shared" si="133"/>
        <v>100000</v>
      </c>
      <c r="K425">
        <f t="shared" si="124"/>
        <v>1.9222314039431516</v>
      </c>
      <c r="L425">
        <f t="shared" si="125"/>
        <v>0</v>
      </c>
      <c r="M425">
        <f t="shared" si="126"/>
        <v>33</v>
      </c>
      <c r="N425">
        <f t="shared" si="134"/>
        <v>0</v>
      </c>
      <c r="O425">
        <f t="shared" si="127"/>
        <v>0</v>
      </c>
      <c r="P425">
        <f t="shared" si="135"/>
        <v>3.1609701269001977E-3</v>
      </c>
      <c r="Q425">
        <f t="shared" si="136"/>
        <v>3.7279086416888291E-2</v>
      </c>
      <c r="R425">
        <f>VLOOKUP(S425,mortality!$A$4:$G$76,prot_model!T425+2,FALSE)</f>
        <v>1.8639543208444145E-2</v>
      </c>
      <c r="S425">
        <f t="shared" si="128"/>
        <v>82</v>
      </c>
      <c r="T425">
        <f t="shared" si="129"/>
        <v>5</v>
      </c>
      <c r="V425">
        <f>discount_curve!K414</f>
        <v>0.64182993491096396</v>
      </c>
    </row>
    <row r="426" spans="1:22" x14ac:dyDescent="0.55000000000000004">
      <c r="A426">
        <f t="shared" si="119"/>
        <v>408</v>
      </c>
      <c r="B426">
        <f t="shared" si="120"/>
        <v>0</v>
      </c>
      <c r="C426">
        <f t="shared" si="121"/>
        <v>0</v>
      </c>
      <c r="D426">
        <f t="shared" si="130"/>
        <v>0</v>
      </c>
      <c r="E426">
        <f t="shared" si="122"/>
        <v>0</v>
      </c>
      <c r="F426">
        <f t="shared" si="123"/>
        <v>0</v>
      </c>
      <c r="G426">
        <v>0</v>
      </c>
      <c r="H426">
        <f t="shared" si="131"/>
        <v>8.3333333333333329E-2</v>
      </c>
      <c r="I426">
        <f t="shared" si="132"/>
        <v>100000</v>
      </c>
      <c r="J426">
        <f t="shared" si="133"/>
        <v>100000</v>
      </c>
      <c r="K426">
        <f t="shared" si="124"/>
        <v>1.9606760320220145</v>
      </c>
      <c r="L426">
        <f t="shared" si="125"/>
        <v>0</v>
      </c>
      <c r="M426">
        <f t="shared" si="126"/>
        <v>34</v>
      </c>
      <c r="N426">
        <f t="shared" si="134"/>
        <v>0</v>
      </c>
      <c r="O426">
        <f t="shared" si="127"/>
        <v>0</v>
      </c>
      <c r="P426">
        <f t="shared" si="135"/>
        <v>3.5346030171754528E-3</v>
      </c>
      <c r="Q426">
        <f t="shared" si="136"/>
        <v>4.1600308799085453E-2</v>
      </c>
      <c r="R426">
        <f>VLOOKUP(S426,mortality!$A$4:$G$76,prot_model!T426+2,FALSE)</f>
        <v>2.0800154399542727E-2</v>
      </c>
      <c r="S426">
        <f t="shared" si="128"/>
        <v>83</v>
      </c>
      <c r="T426">
        <f t="shared" si="129"/>
        <v>5</v>
      </c>
      <c r="V426">
        <f>discount_curve!K415</f>
        <v>0.64328628550736322</v>
      </c>
    </row>
    <row r="427" spans="1:22" x14ac:dyDescent="0.55000000000000004">
      <c r="A427">
        <f t="shared" si="119"/>
        <v>409</v>
      </c>
      <c r="B427">
        <f t="shared" si="120"/>
        <v>0</v>
      </c>
      <c r="C427">
        <f t="shared" si="121"/>
        <v>0</v>
      </c>
      <c r="D427">
        <f t="shared" si="130"/>
        <v>0</v>
      </c>
      <c r="E427">
        <f t="shared" si="122"/>
        <v>0</v>
      </c>
      <c r="F427">
        <f t="shared" si="123"/>
        <v>0</v>
      </c>
      <c r="G427">
        <v>0</v>
      </c>
      <c r="H427">
        <f t="shared" si="131"/>
        <v>8.3333333333333329E-2</v>
      </c>
      <c r="I427">
        <f t="shared" si="132"/>
        <v>100000</v>
      </c>
      <c r="J427">
        <f t="shared" si="133"/>
        <v>100000</v>
      </c>
      <c r="K427">
        <f t="shared" si="124"/>
        <v>1.9606760320220145</v>
      </c>
      <c r="L427">
        <f t="shared" si="125"/>
        <v>0</v>
      </c>
      <c r="M427">
        <f t="shared" si="126"/>
        <v>34</v>
      </c>
      <c r="N427">
        <f t="shared" si="134"/>
        <v>0</v>
      </c>
      <c r="O427">
        <f t="shared" si="127"/>
        <v>0</v>
      </c>
      <c r="P427">
        <f t="shared" si="135"/>
        <v>3.5346030171754528E-3</v>
      </c>
      <c r="Q427">
        <f t="shared" si="136"/>
        <v>4.1600308799085453E-2</v>
      </c>
      <c r="R427">
        <f>VLOOKUP(S427,mortality!$A$4:$G$76,prot_model!T427+2,FALSE)</f>
        <v>2.0800154399542727E-2</v>
      </c>
      <c r="S427">
        <f t="shared" si="128"/>
        <v>83</v>
      </c>
      <c r="T427">
        <f t="shared" si="129"/>
        <v>5</v>
      </c>
      <c r="V427">
        <f>discount_curve!K416</f>
        <v>0.64259108382337948</v>
      </c>
    </row>
    <row r="428" spans="1:22" x14ac:dyDescent="0.55000000000000004">
      <c r="A428">
        <f t="shared" si="119"/>
        <v>410</v>
      </c>
      <c r="B428">
        <f t="shared" si="120"/>
        <v>0</v>
      </c>
      <c r="C428">
        <f t="shared" si="121"/>
        <v>0</v>
      </c>
      <c r="D428">
        <f t="shared" si="130"/>
        <v>0</v>
      </c>
      <c r="E428">
        <f t="shared" si="122"/>
        <v>0</v>
      </c>
      <c r="F428">
        <f t="shared" si="123"/>
        <v>0</v>
      </c>
      <c r="G428">
        <v>0</v>
      </c>
      <c r="H428">
        <f t="shared" si="131"/>
        <v>8.3333333333333329E-2</v>
      </c>
      <c r="I428">
        <f t="shared" si="132"/>
        <v>100000</v>
      </c>
      <c r="J428">
        <f t="shared" si="133"/>
        <v>100000</v>
      </c>
      <c r="K428">
        <f t="shared" si="124"/>
        <v>1.9606760320220145</v>
      </c>
      <c r="L428">
        <f t="shared" si="125"/>
        <v>0</v>
      </c>
      <c r="M428">
        <f t="shared" si="126"/>
        <v>34</v>
      </c>
      <c r="N428">
        <f t="shared" si="134"/>
        <v>0</v>
      </c>
      <c r="O428">
        <f t="shared" si="127"/>
        <v>0</v>
      </c>
      <c r="P428">
        <f t="shared" si="135"/>
        <v>3.5346030171754528E-3</v>
      </c>
      <c r="Q428">
        <f t="shared" si="136"/>
        <v>4.1600308799085453E-2</v>
      </c>
      <c r="R428">
        <f>VLOOKUP(S428,mortality!$A$4:$G$76,prot_model!T428+2,FALSE)</f>
        <v>2.0800154399542727E-2</v>
      </c>
      <c r="S428">
        <f t="shared" si="128"/>
        <v>83</v>
      </c>
      <c r="T428">
        <f t="shared" si="129"/>
        <v>5</v>
      </c>
      <c r="V428">
        <f>discount_curve!K417</f>
        <v>0.64189663344622838</v>
      </c>
    </row>
    <row r="429" spans="1:22" x14ac:dyDescent="0.55000000000000004">
      <c r="A429">
        <f t="shared" si="119"/>
        <v>411</v>
      </c>
      <c r="B429">
        <f t="shared" si="120"/>
        <v>0</v>
      </c>
      <c r="C429">
        <f t="shared" si="121"/>
        <v>0</v>
      </c>
      <c r="D429">
        <f t="shared" si="130"/>
        <v>0</v>
      </c>
      <c r="E429">
        <f t="shared" si="122"/>
        <v>0</v>
      </c>
      <c r="F429">
        <f t="shared" si="123"/>
        <v>0</v>
      </c>
      <c r="G429">
        <v>0</v>
      </c>
      <c r="H429">
        <f t="shared" si="131"/>
        <v>8.3333333333333329E-2</v>
      </c>
      <c r="I429">
        <f t="shared" si="132"/>
        <v>100000</v>
      </c>
      <c r="J429">
        <f t="shared" si="133"/>
        <v>100000</v>
      </c>
      <c r="K429">
        <f t="shared" si="124"/>
        <v>1.9606760320220145</v>
      </c>
      <c r="L429">
        <f t="shared" si="125"/>
        <v>0</v>
      </c>
      <c r="M429">
        <f t="shared" si="126"/>
        <v>34</v>
      </c>
      <c r="N429">
        <f t="shared" si="134"/>
        <v>0</v>
      </c>
      <c r="O429">
        <f t="shared" si="127"/>
        <v>0</v>
      </c>
      <c r="P429">
        <f t="shared" si="135"/>
        <v>3.5346030171754528E-3</v>
      </c>
      <c r="Q429">
        <f t="shared" si="136"/>
        <v>4.1600308799085453E-2</v>
      </c>
      <c r="R429">
        <f>VLOOKUP(S429,mortality!$A$4:$G$76,prot_model!T429+2,FALSE)</f>
        <v>2.0800154399542727E-2</v>
      </c>
      <c r="S429">
        <f t="shared" si="128"/>
        <v>83</v>
      </c>
      <c r="T429">
        <f t="shared" si="129"/>
        <v>5</v>
      </c>
      <c r="V429">
        <f>discount_curve!K418</f>
        <v>0.64120293356396929</v>
      </c>
    </row>
    <row r="430" spans="1:22" x14ac:dyDescent="0.55000000000000004">
      <c r="A430">
        <f t="shared" si="119"/>
        <v>412</v>
      </c>
      <c r="B430">
        <f t="shared" si="120"/>
        <v>0</v>
      </c>
      <c r="C430">
        <f t="shared" si="121"/>
        <v>0</v>
      </c>
      <c r="D430">
        <f t="shared" si="130"/>
        <v>0</v>
      </c>
      <c r="E430">
        <f t="shared" si="122"/>
        <v>0</v>
      </c>
      <c r="F430">
        <f t="shared" si="123"/>
        <v>0</v>
      </c>
      <c r="G430">
        <v>0</v>
      </c>
      <c r="H430">
        <f t="shared" si="131"/>
        <v>8.3333333333333329E-2</v>
      </c>
      <c r="I430">
        <f t="shared" si="132"/>
        <v>100000</v>
      </c>
      <c r="J430">
        <f t="shared" si="133"/>
        <v>100000</v>
      </c>
      <c r="K430">
        <f t="shared" si="124"/>
        <v>1.9606760320220145</v>
      </c>
      <c r="L430">
        <f t="shared" si="125"/>
        <v>0</v>
      </c>
      <c r="M430">
        <f t="shared" si="126"/>
        <v>34</v>
      </c>
      <c r="N430">
        <f t="shared" si="134"/>
        <v>0</v>
      </c>
      <c r="O430">
        <f t="shared" si="127"/>
        <v>0</v>
      </c>
      <c r="P430">
        <f t="shared" si="135"/>
        <v>3.5346030171754528E-3</v>
      </c>
      <c r="Q430">
        <f t="shared" si="136"/>
        <v>4.1600308799085453E-2</v>
      </c>
      <c r="R430">
        <f>VLOOKUP(S430,mortality!$A$4:$G$76,prot_model!T430+2,FALSE)</f>
        <v>2.0800154399542727E-2</v>
      </c>
      <c r="S430">
        <f t="shared" si="128"/>
        <v>83</v>
      </c>
      <c r="T430">
        <f t="shared" si="129"/>
        <v>5</v>
      </c>
      <c r="V430">
        <f>discount_curve!K419</f>
        <v>0.6405099833655401</v>
      </c>
    </row>
    <row r="431" spans="1:22" x14ac:dyDescent="0.55000000000000004">
      <c r="A431">
        <f t="shared" si="119"/>
        <v>413</v>
      </c>
      <c r="B431">
        <f t="shared" si="120"/>
        <v>0</v>
      </c>
      <c r="C431">
        <f t="shared" si="121"/>
        <v>0</v>
      </c>
      <c r="D431">
        <f t="shared" si="130"/>
        <v>0</v>
      </c>
      <c r="E431">
        <f t="shared" si="122"/>
        <v>0</v>
      </c>
      <c r="F431">
        <f t="shared" si="123"/>
        <v>0</v>
      </c>
      <c r="G431">
        <v>0</v>
      </c>
      <c r="H431">
        <f t="shared" si="131"/>
        <v>8.3333333333333329E-2</v>
      </c>
      <c r="I431">
        <f t="shared" si="132"/>
        <v>100000</v>
      </c>
      <c r="J431">
        <f t="shared" si="133"/>
        <v>100000</v>
      </c>
      <c r="K431">
        <f t="shared" si="124"/>
        <v>1.9606760320220145</v>
      </c>
      <c r="L431">
        <f t="shared" si="125"/>
        <v>0</v>
      </c>
      <c r="M431">
        <f t="shared" si="126"/>
        <v>34</v>
      </c>
      <c r="N431">
        <f t="shared" si="134"/>
        <v>0</v>
      </c>
      <c r="O431">
        <f t="shared" si="127"/>
        <v>0</v>
      </c>
      <c r="P431">
        <f t="shared" si="135"/>
        <v>3.5346030171754528E-3</v>
      </c>
      <c r="Q431">
        <f t="shared" si="136"/>
        <v>4.1600308799085453E-2</v>
      </c>
      <c r="R431">
        <f>VLOOKUP(S431,mortality!$A$4:$G$76,prot_model!T431+2,FALSE)</f>
        <v>2.0800154399542727E-2</v>
      </c>
      <c r="S431">
        <f t="shared" si="128"/>
        <v>83</v>
      </c>
      <c r="T431">
        <f t="shared" si="129"/>
        <v>5</v>
      </c>
      <c r="V431">
        <f>discount_curve!K420</f>
        <v>0.63981778204075546</v>
      </c>
    </row>
    <row r="432" spans="1:22" x14ac:dyDescent="0.55000000000000004">
      <c r="A432">
        <f t="shared" si="119"/>
        <v>414</v>
      </c>
      <c r="B432">
        <f t="shared" si="120"/>
        <v>0</v>
      </c>
      <c r="C432">
        <f t="shared" si="121"/>
        <v>0</v>
      </c>
      <c r="D432">
        <f t="shared" si="130"/>
        <v>0</v>
      </c>
      <c r="E432">
        <f t="shared" si="122"/>
        <v>0</v>
      </c>
      <c r="F432">
        <f t="shared" si="123"/>
        <v>0</v>
      </c>
      <c r="G432">
        <v>0</v>
      </c>
      <c r="H432">
        <f t="shared" si="131"/>
        <v>8.3333333333333329E-2</v>
      </c>
      <c r="I432">
        <f t="shared" si="132"/>
        <v>100000</v>
      </c>
      <c r="J432">
        <f t="shared" si="133"/>
        <v>100000</v>
      </c>
      <c r="K432">
        <f t="shared" si="124"/>
        <v>1.9606760320220145</v>
      </c>
      <c r="L432">
        <f t="shared" si="125"/>
        <v>0</v>
      </c>
      <c r="M432">
        <f t="shared" si="126"/>
        <v>34</v>
      </c>
      <c r="N432">
        <f t="shared" si="134"/>
        <v>0</v>
      </c>
      <c r="O432">
        <f t="shared" si="127"/>
        <v>0</v>
      </c>
      <c r="P432">
        <f t="shared" si="135"/>
        <v>3.5346030171754528E-3</v>
      </c>
      <c r="Q432">
        <f t="shared" si="136"/>
        <v>4.1600308799085453E-2</v>
      </c>
      <c r="R432">
        <f>VLOOKUP(S432,mortality!$A$4:$G$76,prot_model!T432+2,FALSE)</f>
        <v>2.0800154399542727E-2</v>
      </c>
      <c r="S432">
        <f t="shared" si="128"/>
        <v>83</v>
      </c>
      <c r="T432">
        <f t="shared" si="129"/>
        <v>5</v>
      </c>
      <c r="V432">
        <f>discount_curve!K421</f>
        <v>0.63912632878030484</v>
      </c>
    </row>
    <row r="433" spans="1:22" x14ac:dyDescent="0.55000000000000004">
      <c r="A433">
        <f t="shared" si="119"/>
        <v>415</v>
      </c>
      <c r="B433">
        <f t="shared" si="120"/>
        <v>0</v>
      </c>
      <c r="C433">
        <f t="shared" si="121"/>
        <v>0</v>
      </c>
      <c r="D433">
        <f t="shared" si="130"/>
        <v>0</v>
      </c>
      <c r="E433">
        <f t="shared" si="122"/>
        <v>0</v>
      </c>
      <c r="F433">
        <f t="shared" si="123"/>
        <v>0</v>
      </c>
      <c r="G433">
        <v>0</v>
      </c>
      <c r="H433">
        <f t="shared" si="131"/>
        <v>8.3333333333333329E-2</v>
      </c>
      <c r="I433">
        <f t="shared" si="132"/>
        <v>100000</v>
      </c>
      <c r="J433">
        <f t="shared" si="133"/>
        <v>100000</v>
      </c>
      <c r="K433">
        <f t="shared" si="124"/>
        <v>1.9606760320220145</v>
      </c>
      <c r="L433">
        <f t="shared" si="125"/>
        <v>0</v>
      </c>
      <c r="M433">
        <f t="shared" si="126"/>
        <v>34</v>
      </c>
      <c r="N433">
        <f t="shared" si="134"/>
        <v>0</v>
      </c>
      <c r="O433">
        <f t="shared" si="127"/>
        <v>0</v>
      </c>
      <c r="P433">
        <f t="shared" si="135"/>
        <v>3.5346030171754528E-3</v>
      </c>
      <c r="Q433">
        <f t="shared" si="136"/>
        <v>4.1600308799085453E-2</v>
      </c>
      <c r="R433">
        <f>VLOOKUP(S433,mortality!$A$4:$G$76,prot_model!T433+2,FALSE)</f>
        <v>2.0800154399542727E-2</v>
      </c>
      <c r="S433">
        <f t="shared" si="128"/>
        <v>83</v>
      </c>
      <c r="T433">
        <f t="shared" si="129"/>
        <v>5</v>
      </c>
      <c r="V433">
        <f>discount_curve!K422</f>
        <v>0.63843562277575194</v>
      </c>
    </row>
    <row r="434" spans="1:22" x14ac:dyDescent="0.55000000000000004">
      <c r="A434">
        <f t="shared" si="119"/>
        <v>416</v>
      </c>
      <c r="B434">
        <f t="shared" si="120"/>
        <v>0</v>
      </c>
      <c r="C434">
        <f t="shared" si="121"/>
        <v>0</v>
      </c>
      <c r="D434">
        <f t="shared" si="130"/>
        <v>0</v>
      </c>
      <c r="E434">
        <f t="shared" si="122"/>
        <v>0</v>
      </c>
      <c r="F434">
        <f t="shared" si="123"/>
        <v>0</v>
      </c>
      <c r="G434">
        <v>0</v>
      </c>
      <c r="H434">
        <f t="shared" si="131"/>
        <v>8.3333333333333329E-2</v>
      </c>
      <c r="I434">
        <f t="shared" si="132"/>
        <v>100000</v>
      </c>
      <c r="J434">
        <f t="shared" si="133"/>
        <v>100000</v>
      </c>
      <c r="K434">
        <f t="shared" si="124"/>
        <v>1.9606760320220145</v>
      </c>
      <c r="L434">
        <f t="shared" si="125"/>
        <v>0</v>
      </c>
      <c r="M434">
        <f t="shared" si="126"/>
        <v>34</v>
      </c>
      <c r="N434">
        <f t="shared" si="134"/>
        <v>0</v>
      </c>
      <c r="O434">
        <f t="shared" si="127"/>
        <v>0</v>
      </c>
      <c r="P434">
        <f t="shared" si="135"/>
        <v>3.5346030171754528E-3</v>
      </c>
      <c r="Q434">
        <f t="shared" si="136"/>
        <v>4.1600308799085453E-2</v>
      </c>
      <c r="R434">
        <f>VLOOKUP(S434,mortality!$A$4:$G$76,prot_model!T434+2,FALSE)</f>
        <v>2.0800154399542727E-2</v>
      </c>
      <c r="S434">
        <f t="shared" si="128"/>
        <v>83</v>
      </c>
      <c r="T434">
        <f t="shared" si="129"/>
        <v>5</v>
      </c>
      <c r="V434">
        <f>discount_curve!K423</f>
        <v>0.63774566321953552</v>
      </c>
    </row>
    <row r="435" spans="1:22" x14ac:dyDescent="0.55000000000000004">
      <c r="A435">
        <f t="shared" si="119"/>
        <v>417</v>
      </c>
      <c r="B435">
        <f t="shared" si="120"/>
        <v>0</v>
      </c>
      <c r="C435">
        <f t="shared" si="121"/>
        <v>0</v>
      </c>
      <c r="D435">
        <f t="shared" si="130"/>
        <v>0</v>
      </c>
      <c r="E435">
        <f t="shared" si="122"/>
        <v>0</v>
      </c>
      <c r="F435">
        <f t="shared" si="123"/>
        <v>0</v>
      </c>
      <c r="G435">
        <v>0</v>
      </c>
      <c r="H435">
        <f t="shared" si="131"/>
        <v>8.3333333333333329E-2</v>
      </c>
      <c r="I435">
        <f t="shared" si="132"/>
        <v>100000</v>
      </c>
      <c r="J435">
        <f t="shared" si="133"/>
        <v>100000</v>
      </c>
      <c r="K435">
        <f t="shared" si="124"/>
        <v>1.9606760320220145</v>
      </c>
      <c r="L435">
        <f t="shared" si="125"/>
        <v>0</v>
      </c>
      <c r="M435">
        <f t="shared" si="126"/>
        <v>34</v>
      </c>
      <c r="N435">
        <f t="shared" si="134"/>
        <v>0</v>
      </c>
      <c r="O435">
        <f t="shared" si="127"/>
        <v>0</v>
      </c>
      <c r="P435">
        <f t="shared" si="135"/>
        <v>3.5346030171754528E-3</v>
      </c>
      <c r="Q435">
        <f t="shared" si="136"/>
        <v>4.1600308799085453E-2</v>
      </c>
      <c r="R435">
        <f>VLOOKUP(S435,mortality!$A$4:$G$76,prot_model!T435+2,FALSE)</f>
        <v>2.0800154399542727E-2</v>
      </c>
      <c r="S435">
        <f t="shared" si="128"/>
        <v>83</v>
      </c>
      <c r="T435">
        <f t="shared" si="129"/>
        <v>5</v>
      </c>
      <c r="V435">
        <f>discount_curve!K424</f>
        <v>0.63705644930496597</v>
      </c>
    </row>
    <row r="436" spans="1:22" x14ac:dyDescent="0.55000000000000004">
      <c r="A436">
        <f t="shared" si="119"/>
        <v>418</v>
      </c>
      <c r="B436">
        <f t="shared" si="120"/>
        <v>0</v>
      </c>
      <c r="C436">
        <f t="shared" si="121"/>
        <v>0</v>
      </c>
      <c r="D436">
        <f t="shared" si="130"/>
        <v>0</v>
      </c>
      <c r="E436">
        <f t="shared" si="122"/>
        <v>0</v>
      </c>
      <c r="F436">
        <f t="shared" si="123"/>
        <v>0</v>
      </c>
      <c r="G436">
        <v>0</v>
      </c>
      <c r="H436">
        <f t="shared" si="131"/>
        <v>8.3333333333333329E-2</v>
      </c>
      <c r="I436">
        <f t="shared" si="132"/>
        <v>100000</v>
      </c>
      <c r="J436">
        <f t="shared" si="133"/>
        <v>100000</v>
      </c>
      <c r="K436">
        <f t="shared" si="124"/>
        <v>1.9606760320220145</v>
      </c>
      <c r="L436">
        <f t="shared" si="125"/>
        <v>0</v>
      </c>
      <c r="M436">
        <f t="shared" si="126"/>
        <v>34</v>
      </c>
      <c r="N436">
        <f t="shared" si="134"/>
        <v>0</v>
      </c>
      <c r="O436">
        <f t="shared" si="127"/>
        <v>0</v>
      </c>
      <c r="P436">
        <f t="shared" si="135"/>
        <v>3.5346030171754528E-3</v>
      </c>
      <c r="Q436">
        <f t="shared" si="136"/>
        <v>4.1600308799085453E-2</v>
      </c>
      <c r="R436">
        <f>VLOOKUP(S436,mortality!$A$4:$G$76,prot_model!T436+2,FALSE)</f>
        <v>2.0800154399542727E-2</v>
      </c>
      <c r="S436">
        <f t="shared" si="128"/>
        <v>83</v>
      </c>
      <c r="T436">
        <f t="shared" si="129"/>
        <v>5</v>
      </c>
      <c r="V436">
        <f>discount_curve!K425</f>
        <v>0.63636798022622576</v>
      </c>
    </row>
    <row r="437" spans="1:22" x14ac:dyDescent="0.55000000000000004">
      <c r="A437">
        <f t="shared" si="119"/>
        <v>419</v>
      </c>
      <c r="B437">
        <f t="shared" si="120"/>
        <v>0</v>
      </c>
      <c r="C437">
        <f t="shared" si="121"/>
        <v>0</v>
      </c>
      <c r="D437">
        <f t="shared" si="130"/>
        <v>0</v>
      </c>
      <c r="E437">
        <f t="shared" si="122"/>
        <v>0</v>
      </c>
      <c r="F437">
        <f t="shared" si="123"/>
        <v>0</v>
      </c>
      <c r="G437">
        <v>0</v>
      </c>
      <c r="H437">
        <f t="shared" si="131"/>
        <v>8.3333333333333329E-2</v>
      </c>
      <c r="I437">
        <f t="shared" si="132"/>
        <v>100000</v>
      </c>
      <c r="J437">
        <f t="shared" si="133"/>
        <v>100000</v>
      </c>
      <c r="K437">
        <f t="shared" si="124"/>
        <v>1.9606760320220145</v>
      </c>
      <c r="L437">
        <f t="shared" si="125"/>
        <v>0</v>
      </c>
      <c r="M437">
        <f t="shared" si="126"/>
        <v>34</v>
      </c>
      <c r="N437">
        <f t="shared" si="134"/>
        <v>0</v>
      </c>
      <c r="O437">
        <f t="shared" si="127"/>
        <v>0</v>
      </c>
      <c r="P437">
        <f t="shared" si="135"/>
        <v>3.5346030171754528E-3</v>
      </c>
      <c r="Q437">
        <f t="shared" si="136"/>
        <v>4.1600308799085453E-2</v>
      </c>
      <c r="R437">
        <f>VLOOKUP(S437,mortality!$A$4:$G$76,prot_model!T437+2,FALSE)</f>
        <v>2.0800154399542727E-2</v>
      </c>
      <c r="S437">
        <f t="shared" si="128"/>
        <v>83</v>
      </c>
      <c r="T437">
        <f t="shared" si="129"/>
        <v>5</v>
      </c>
      <c r="V437">
        <f>discount_curve!K426</f>
        <v>0.63568025517836835</v>
      </c>
    </row>
    <row r="438" spans="1:22" x14ac:dyDescent="0.55000000000000004">
      <c r="A438">
        <f t="shared" si="119"/>
        <v>420</v>
      </c>
      <c r="B438">
        <f t="shared" si="120"/>
        <v>0</v>
      </c>
      <c r="C438">
        <f t="shared" si="121"/>
        <v>0</v>
      </c>
      <c r="D438">
        <f t="shared" si="130"/>
        <v>0</v>
      </c>
      <c r="E438">
        <f t="shared" si="122"/>
        <v>0</v>
      </c>
      <c r="F438">
        <f t="shared" si="123"/>
        <v>0</v>
      </c>
      <c r="G438">
        <v>0</v>
      </c>
      <c r="H438">
        <f t="shared" si="131"/>
        <v>8.3333333333333329E-2</v>
      </c>
      <c r="I438">
        <f t="shared" si="132"/>
        <v>100000</v>
      </c>
      <c r="J438">
        <f t="shared" si="133"/>
        <v>100000</v>
      </c>
      <c r="K438">
        <f t="shared" si="124"/>
        <v>1.9998895526624547</v>
      </c>
      <c r="L438">
        <f t="shared" si="125"/>
        <v>0</v>
      </c>
      <c r="M438">
        <f t="shared" si="126"/>
        <v>35</v>
      </c>
      <c r="N438">
        <f t="shared" si="134"/>
        <v>0</v>
      </c>
      <c r="O438">
        <f t="shared" si="127"/>
        <v>0</v>
      </c>
      <c r="P438">
        <f t="shared" si="135"/>
        <v>3.9598326399219452E-3</v>
      </c>
      <c r="Q438">
        <f t="shared" si="136"/>
        <v>4.6496632698912424E-2</v>
      </c>
      <c r="R438">
        <f>VLOOKUP(S438,mortality!$A$4:$G$76,prot_model!T438+2,FALSE)</f>
        <v>2.3248316349456212E-2</v>
      </c>
      <c r="S438">
        <f t="shared" si="128"/>
        <v>84</v>
      </c>
      <c r="T438">
        <f t="shared" si="129"/>
        <v>5</v>
      </c>
      <c r="V438">
        <f>discount_curve!K427</f>
        <v>0.63741120384406302</v>
      </c>
    </row>
    <row r="439" spans="1:22" x14ac:dyDescent="0.55000000000000004">
      <c r="A439">
        <f t="shared" si="119"/>
        <v>421</v>
      </c>
      <c r="B439">
        <f t="shared" si="120"/>
        <v>0</v>
      </c>
      <c r="C439">
        <f t="shared" si="121"/>
        <v>0</v>
      </c>
      <c r="D439">
        <f t="shared" si="130"/>
        <v>0</v>
      </c>
      <c r="E439">
        <f t="shared" si="122"/>
        <v>0</v>
      </c>
      <c r="F439">
        <f t="shared" si="123"/>
        <v>0</v>
      </c>
      <c r="G439">
        <v>0</v>
      </c>
      <c r="H439">
        <f t="shared" si="131"/>
        <v>8.3333333333333329E-2</v>
      </c>
      <c r="I439">
        <f t="shared" si="132"/>
        <v>100000</v>
      </c>
      <c r="J439">
        <f t="shared" si="133"/>
        <v>100000</v>
      </c>
      <c r="K439">
        <f t="shared" si="124"/>
        <v>1.9998895526624547</v>
      </c>
      <c r="L439">
        <f t="shared" si="125"/>
        <v>0</v>
      </c>
      <c r="M439">
        <f t="shared" si="126"/>
        <v>35</v>
      </c>
      <c r="N439">
        <f t="shared" si="134"/>
        <v>0</v>
      </c>
      <c r="O439">
        <f t="shared" si="127"/>
        <v>0</v>
      </c>
      <c r="P439">
        <f t="shared" si="135"/>
        <v>3.9598326399219452E-3</v>
      </c>
      <c r="Q439">
        <f t="shared" si="136"/>
        <v>4.6496632698912424E-2</v>
      </c>
      <c r="R439">
        <f>VLOOKUP(S439,mortality!$A$4:$G$76,prot_model!T439+2,FALSE)</f>
        <v>2.3248316349456212E-2</v>
      </c>
      <c r="S439">
        <f t="shared" si="128"/>
        <v>84</v>
      </c>
      <c r="T439">
        <f t="shared" si="129"/>
        <v>5</v>
      </c>
      <c r="V439">
        <f>discount_curve!K428</f>
        <v>0.63672811309772226</v>
      </c>
    </row>
    <row r="440" spans="1:22" x14ac:dyDescent="0.55000000000000004">
      <c r="A440">
        <f t="shared" si="119"/>
        <v>422</v>
      </c>
      <c r="B440">
        <f t="shared" si="120"/>
        <v>0</v>
      </c>
      <c r="C440">
        <f t="shared" si="121"/>
        <v>0</v>
      </c>
      <c r="D440">
        <f t="shared" si="130"/>
        <v>0</v>
      </c>
      <c r="E440">
        <f t="shared" si="122"/>
        <v>0</v>
      </c>
      <c r="F440">
        <f t="shared" si="123"/>
        <v>0</v>
      </c>
      <c r="G440">
        <v>0</v>
      </c>
      <c r="H440">
        <f t="shared" si="131"/>
        <v>8.3333333333333329E-2</v>
      </c>
      <c r="I440">
        <f t="shared" si="132"/>
        <v>100000</v>
      </c>
      <c r="J440">
        <f t="shared" si="133"/>
        <v>100000</v>
      </c>
      <c r="K440">
        <f t="shared" si="124"/>
        <v>1.9998895526624547</v>
      </c>
      <c r="L440">
        <f t="shared" si="125"/>
        <v>0</v>
      </c>
      <c r="M440">
        <f t="shared" si="126"/>
        <v>35</v>
      </c>
      <c r="N440">
        <f t="shared" si="134"/>
        <v>0</v>
      </c>
      <c r="O440">
        <f t="shared" si="127"/>
        <v>0</v>
      </c>
      <c r="P440">
        <f t="shared" si="135"/>
        <v>3.9598326399219452E-3</v>
      </c>
      <c r="Q440">
        <f t="shared" si="136"/>
        <v>4.6496632698912424E-2</v>
      </c>
      <c r="R440">
        <f>VLOOKUP(S440,mortality!$A$4:$G$76,prot_model!T440+2,FALSE)</f>
        <v>2.3248316349456212E-2</v>
      </c>
      <c r="S440">
        <f t="shared" si="128"/>
        <v>84</v>
      </c>
      <c r="T440">
        <f t="shared" si="129"/>
        <v>5</v>
      </c>
      <c r="V440">
        <f>discount_curve!K429</f>
        <v>0.63604575439525679</v>
      </c>
    </row>
    <row r="441" spans="1:22" x14ac:dyDescent="0.55000000000000004">
      <c r="A441">
        <f t="shared" si="119"/>
        <v>423</v>
      </c>
      <c r="B441">
        <f t="shared" si="120"/>
        <v>0</v>
      </c>
      <c r="C441">
        <f t="shared" si="121"/>
        <v>0</v>
      </c>
      <c r="D441">
        <f t="shared" si="130"/>
        <v>0</v>
      </c>
      <c r="E441">
        <f t="shared" si="122"/>
        <v>0</v>
      </c>
      <c r="F441">
        <f t="shared" si="123"/>
        <v>0</v>
      </c>
      <c r="G441">
        <v>0</v>
      </c>
      <c r="H441">
        <f t="shared" si="131"/>
        <v>8.3333333333333329E-2</v>
      </c>
      <c r="I441">
        <f t="shared" si="132"/>
        <v>100000</v>
      </c>
      <c r="J441">
        <f t="shared" si="133"/>
        <v>100000</v>
      </c>
      <c r="K441">
        <f t="shared" si="124"/>
        <v>1.9998895526624547</v>
      </c>
      <c r="L441">
        <f t="shared" si="125"/>
        <v>0</v>
      </c>
      <c r="M441">
        <f t="shared" si="126"/>
        <v>35</v>
      </c>
      <c r="N441">
        <f t="shared" si="134"/>
        <v>0</v>
      </c>
      <c r="O441">
        <f t="shared" si="127"/>
        <v>0</v>
      </c>
      <c r="P441">
        <f t="shared" si="135"/>
        <v>3.9598326399219452E-3</v>
      </c>
      <c r="Q441">
        <f t="shared" si="136"/>
        <v>4.6496632698912424E-2</v>
      </c>
      <c r="R441">
        <f>VLOOKUP(S441,mortality!$A$4:$G$76,prot_model!T441+2,FALSE)</f>
        <v>2.3248316349456212E-2</v>
      </c>
      <c r="S441">
        <f t="shared" si="128"/>
        <v>84</v>
      </c>
      <c r="T441">
        <f t="shared" si="129"/>
        <v>5</v>
      </c>
      <c r="V441">
        <f>discount_curve!K430</f>
        <v>0.63536412695216105</v>
      </c>
    </row>
    <row r="442" spans="1:22" x14ac:dyDescent="0.55000000000000004">
      <c r="A442">
        <f t="shared" si="119"/>
        <v>424</v>
      </c>
      <c r="B442">
        <f t="shared" si="120"/>
        <v>0</v>
      </c>
      <c r="C442">
        <f t="shared" si="121"/>
        <v>0</v>
      </c>
      <c r="D442">
        <f t="shared" si="130"/>
        <v>0</v>
      </c>
      <c r="E442">
        <f t="shared" si="122"/>
        <v>0</v>
      </c>
      <c r="F442">
        <f t="shared" si="123"/>
        <v>0</v>
      </c>
      <c r="G442">
        <v>0</v>
      </c>
      <c r="H442">
        <f t="shared" si="131"/>
        <v>8.3333333333333329E-2</v>
      </c>
      <c r="I442">
        <f t="shared" si="132"/>
        <v>100000</v>
      </c>
      <c r="J442">
        <f t="shared" si="133"/>
        <v>100000</v>
      </c>
      <c r="K442">
        <f t="shared" si="124"/>
        <v>1.9998895526624547</v>
      </c>
      <c r="L442">
        <f t="shared" si="125"/>
        <v>0</v>
      </c>
      <c r="M442">
        <f t="shared" si="126"/>
        <v>35</v>
      </c>
      <c r="N442">
        <f t="shared" si="134"/>
        <v>0</v>
      </c>
      <c r="O442">
        <f t="shared" si="127"/>
        <v>0</v>
      </c>
      <c r="P442">
        <f t="shared" si="135"/>
        <v>3.9598326399219452E-3</v>
      </c>
      <c r="Q442">
        <f t="shared" si="136"/>
        <v>4.6496632698912424E-2</v>
      </c>
      <c r="R442">
        <f>VLOOKUP(S442,mortality!$A$4:$G$76,prot_model!T442+2,FALSE)</f>
        <v>2.3248316349456212E-2</v>
      </c>
      <c r="S442">
        <f t="shared" si="128"/>
        <v>84</v>
      </c>
      <c r="T442">
        <f t="shared" si="129"/>
        <v>5</v>
      </c>
      <c r="V442">
        <f>discount_curve!K431</f>
        <v>0.63468322998477078</v>
      </c>
    </row>
    <row r="443" spans="1:22" x14ac:dyDescent="0.55000000000000004">
      <c r="A443">
        <f t="shared" si="119"/>
        <v>425</v>
      </c>
      <c r="B443">
        <f t="shared" si="120"/>
        <v>0</v>
      </c>
      <c r="C443">
        <f t="shared" si="121"/>
        <v>0</v>
      </c>
      <c r="D443">
        <f t="shared" si="130"/>
        <v>0</v>
      </c>
      <c r="E443">
        <f t="shared" si="122"/>
        <v>0</v>
      </c>
      <c r="F443">
        <f t="shared" si="123"/>
        <v>0</v>
      </c>
      <c r="G443">
        <v>0</v>
      </c>
      <c r="H443">
        <f t="shared" si="131"/>
        <v>8.3333333333333329E-2</v>
      </c>
      <c r="I443">
        <f t="shared" si="132"/>
        <v>100000</v>
      </c>
      <c r="J443">
        <f t="shared" si="133"/>
        <v>100000</v>
      </c>
      <c r="K443">
        <f t="shared" si="124"/>
        <v>1.9998895526624547</v>
      </c>
      <c r="L443">
        <f t="shared" si="125"/>
        <v>0</v>
      </c>
      <c r="M443">
        <f t="shared" si="126"/>
        <v>35</v>
      </c>
      <c r="N443">
        <f t="shared" si="134"/>
        <v>0</v>
      </c>
      <c r="O443">
        <f t="shared" si="127"/>
        <v>0</v>
      </c>
      <c r="P443">
        <f t="shared" si="135"/>
        <v>3.9598326399219452E-3</v>
      </c>
      <c r="Q443">
        <f t="shared" si="136"/>
        <v>4.6496632698912424E-2</v>
      </c>
      <c r="R443">
        <f>VLOOKUP(S443,mortality!$A$4:$G$76,prot_model!T443+2,FALSE)</f>
        <v>2.3248316349456212E-2</v>
      </c>
      <c r="S443">
        <f t="shared" si="128"/>
        <v>84</v>
      </c>
      <c r="T443">
        <f t="shared" si="129"/>
        <v>5</v>
      </c>
      <c r="V443">
        <f>discount_curve!K432</f>
        <v>0.63400306271026152</v>
      </c>
    </row>
    <row r="444" spans="1:22" x14ac:dyDescent="0.55000000000000004">
      <c r="A444">
        <f t="shared" si="119"/>
        <v>426</v>
      </c>
      <c r="B444">
        <f t="shared" si="120"/>
        <v>0</v>
      </c>
      <c r="C444">
        <f t="shared" si="121"/>
        <v>0</v>
      </c>
      <c r="D444">
        <f t="shared" si="130"/>
        <v>0</v>
      </c>
      <c r="E444">
        <f t="shared" si="122"/>
        <v>0</v>
      </c>
      <c r="F444">
        <f t="shared" si="123"/>
        <v>0</v>
      </c>
      <c r="G444">
        <v>0</v>
      </c>
      <c r="H444">
        <f t="shared" si="131"/>
        <v>8.3333333333333329E-2</v>
      </c>
      <c r="I444">
        <f t="shared" si="132"/>
        <v>100000</v>
      </c>
      <c r="J444">
        <f t="shared" si="133"/>
        <v>100000</v>
      </c>
      <c r="K444">
        <f t="shared" si="124"/>
        <v>1.9998895526624547</v>
      </c>
      <c r="L444">
        <f t="shared" si="125"/>
        <v>0</v>
      </c>
      <c r="M444">
        <f t="shared" si="126"/>
        <v>35</v>
      </c>
      <c r="N444">
        <f t="shared" si="134"/>
        <v>0</v>
      </c>
      <c r="O444">
        <f t="shared" si="127"/>
        <v>0</v>
      </c>
      <c r="P444">
        <f t="shared" si="135"/>
        <v>3.9598326399219452E-3</v>
      </c>
      <c r="Q444">
        <f t="shared" si="136"/>
        <v>4.6496632698912424E-2</v>
      </c>
      <c r="R444">
        <f>VLOOKUP(S444,mortality!$A$4:$G$76,prot_model!T444+2,FALSE)</f>
        <v>2.3248316349456212E-2</v>
      </c>
      <c r="S444">
        <f t="shared" si="128"/>
        <v>84</v>
      </c>
      <c r="T444">
        <f t="shared" si="129"/>
        <v>5</v>
      </c>
      <c r="V444">
        <f>discount_curve!K433</f>
        <v>0.63332362434664746</v>
      </c>
    </row>
    <row r="445" spans="1:22" x14ac:dyDescent="0.55000000000000004">
      <c r="A445">
        <f t="shared" si="119"/>
        <v>427</v>
      </c>
      <c r="B445">
        <f t="shared" si="120"/>
        <v>0</v>
      </c>
      <c r="C445">
        <f t="shared" si="121"/>
        <v>0</v>
      </c>
      <c r="D445">
        <f t="shared" si="130"/>
        <v>0</v>
      </c>
      <c r="E445">
        <f t="shared" si="122"/>
        <v>0</v>
      </c>
      <c r="F445">
        <f t="shared" si="123"/>
        <v>0</v>
      </c>
      <c r="G445">
        <v>0</v>
      </c>
      <c r="H445">
        <f t="shared" si="131"/>
        <v>8.3333333333333329E-2</v>
      </c>
      <c r="I445">
        <f t="shared" si="132"/>
        <v>100000</v>
      </c>
      <c r="J445">
        <f t="shared" si="133"/>
        <v>100000</v>
      </c>
      <c r="K445">
        <f t="shared" si="124"/>
        <v>1.9998895526624547</v>
      </c>
      <c r="L445">
        <f t="shared" si="125"/>
        <v>0</v>
      </c>
      <c r="M445">
        <f t="shared" si="126"/>
        <v>35</v>
      </c>
      <c r="N445">
        <f t="shared" si="134"/>
        <v>0</v>
      </c>
      <c r="O445">
        <f t="shared" si="127"/>
        <v>0</v>
      </c>
      <c r="P445">
        <f t="shared" si="135"/>
        <v>3.9598326399219452E-3</v>
      </c>
      <c r="Q445">
        <f t="shared" si="136"/>
        <v>4.6496632698912424E-2</v>
      </c>
      <c r="R445">
        <f>VLOOKUP(S445,mortality!$A$4:$G$76,prot_model!T445+2,FALSE)</f>
        <v>2.3248316349456212E-2</v>
      </c>
      <c r="S445">
        <f t="shared" si="128"/>
        <v>84</v>
      </c>
      <c r="T445">
        <f t="shared" si="129"/>
        <v>5</v>
      </c>
      <c r="V445">
        <f>discount_curve!K434</f>
        <v>0.6326449141127809</v>
      </c>
    </row>
    <row r="446" spans="1:22" x14ac:dyDescent="0.55000000000000004">
      <c r="A446">
        <f t="shared" si="119"/>
        <v>428</v>
      </c>
      <c r="B446">
        <f t="shared" si="120"/>
        <v>0</v>
      </c>
      <c r="C446">
        <f t="shared" si="121"/>
        <v>0</v>
      </c>
      <c r="D446">
        <f t="shared" si="130"/>
        <v>0</v>
      </c>
      <c r="E446">
        <f t="shared" si="122"/>
        <v>0</v>
      </c>
      <c r="F446">
        <f t="shared" si="123"/>
        <v>0</v>
      </c>
      <c r="G446">
        <v>0</v>
      </c>
      <c r="H446">
        <f t="shared" si="131"/>
        <v>8.3333333333333329E-2</v>
      </c>
      <c r="I446">
        <f t="shared" si="132"/>
        <v>100000</v>
      </c>
      <c r="J446">
        <f t="shared" si="133"/>
        <v>100000</v>
      </c>
      <c r="K446">
        <f t="shared" si="124"/>
        <v>1.9998895526624547</v>
      </c>
      <c r="L446">
        <f t="shared" si="125"/>
        <v>0</v>
      </c>
      <c r="M446">
        <f t="shared" si="126"/>
        <v>35</v>
      </c>
      <c r="N446">
        <f t="shared" si="134"/>
        <v>0</v>
      </c>
      <c r="O446">
        <f t="shared" si="127"/>
        <v>0</v>
      </c>
      <c r="P446">
        <f t="shared" si="135"/>
        <v>3.9598326399219452E-3</v>
      </c>
      <c r="Q446">
        <f t="shared" si="136"/>
        <v>4.6496632698912424E-2</v>
      </c>
      <c r="R446">
        <f>VLOOKUP(S446,mortality!$A$4:$G$76,prot_model!T446+2,FALSE)</f>
        <v>2.3248316349456212E-2</v>
      </c>
      <c r="S446">
        <f t="shared" si="128"/>
        <v>84</v>
      </c>
      <c r="T446">
        <f t="shared" si="129"/>
        <v>5</v>
      </c>
      <c r="V446">
        <f>discount_curve!K435</f>
        <v>0.63196693122835101</v>
      </c>
    </row>
    <row r="447" spans="1:22" x14ac:dyDescent="0.55000000000000004">
      <c r="A447">
        <f t="shared" si="119"/>
        <v>429</v>
      </c>
      <c r="B447">
        <f t="shared" si="120"/>
        <v>0</v>
      </c>
      <c r="C447">
        <f t="shared" si="121"/>
        <v>0</v>
      </c>
      <c r="D447">
        <f t="shared" si="130"/>
        <v>0</v>
      </c>
      <c r="E447">
        <f t="shared" si="122"/>
        <v>0</v>
      </c>
      <c r="F447">
        <f t="shared" si="123"/>
        <v>0</v>
      </c>
      <c r="G447">
        <v>0</v>
      </c>
      <c r="H447">
        <f t="shared" si="131"/>
        <v>8.3333333333333329E-2</v>
      </c>
      <c r="I447">
        <f t="shared" si="132"/>
        <v>100000</v>
      </c>
      <c r="J447">
        <f t="shared" si="133"/>
        <v>100000</v>
      </c>
      <c r="K447">
        <f t="shared" si="124"/>
        <v>1.9998895526624547</v>
      </c>
      <c r="L447">
        <f t="shared" si="125"/>
        <v>0</v>
      </c>
      <c r="M447">
        <f t="shared" si="126"/>
        <v>35</v>
      </c>
      <c r="N447">
        <f t="shared" si="134"/>
        <v>0</v>
      </c>
      <c r="O447">
        <f t="shared" si="127"/>
        <v>0</v>
      </c>
      <c r="P447">
        <f t="shared" si="135"/>
        <v>3.9598326399219452E-3</v>
      </c>
      <c r="Q447">
        <f t="shared" si="136"/>
        <v>4.6496632698912424E-2</v>
      </c>
      <c r="R447">
        <f>VLOOKUP(S447,mortality!$A$4:$G$76,prot_model!T447+2,FALSE)</f>
        <v>2.3248316349456212E-2</v>
      </c>
      <c r="S447">
        <f t="shared" si="128"/>
        <v>84</v>
      </c>
      <c r="T447">
        <f t="shared" si="129"/>
        <v>5</v>
      </c>
      <c r="V447">
        <f>discount_curve!K436</f>
        <v>0.63128967491388399</v>
      </c>
    </row>
    <row r="448" spans="1:22" x14ac:dyDescent="0.55000000000000004">
      <c r="A448">
        <f t="shared" si="119"/>
        <v>430</v>
      </c>
      <c r="B448">
        <f t="shared" si="120"/>
        <v>0</v>
      </c>
      <c r="C448">
        <f t="shared" si="121"/>
        <v>0</v>
      </c>
      <c r="D448">
        <f t="shared" si="130"/>
        <v>0</v>
      </c>
      <c r="E448">
        <f t="shared" si="122"/>
        <v>0</v>
      </c>
      <c r="F448">
        <f t="shared" si="123"/>
        <v>0</v>
      </c>
      <c r="G448">
        <v>0</v>
      </c>
      <c r="H448">
        <f t="shared" si="131"/>
        <v>8.3333333333333329E-2</v>
      </c>
      <c r="I448">
        <f t="shared" si="132"/>
        <v>100000</v>
      </c>
      <c r="J448">
        <f t="shared" si="133"/>
        <v>100000</v>
      </c>
      <c r="K448">
        <f t="shared" si="124"/>
        <v>1.9998895526624547</v>
      </c>
      <c r="L448">
        <f t="shared" si="125"/>
        <v>0</v>
      </c>
      <c r="M448">
        <f t="shared" si="126"/>
        <v>35</v>
      </c>
      <c r="N448">
        <f t="shared" si="134"/>
        <v>0</v>
      </c>
      <c r="O448">
        <f t="shared" si="127"/>
        <v>0</v>
      </c>
      <c r="P448">
        <f t="shared" si="135"/>
        <v>3.9598326399219452E-3</v>
      </c>
      <c r="Q448">
        <f t="shared" si="136"/>
        <v>4.6496632698912424E-2</v>
      </c>
      <c r="R448">
        <f>VLOOKUP(S448,mortality!$A$4:$G$76,prot_model!T448+2,FALSE)</f>
        <v>2.3248316349456212E-2</v>
      </c>
      <c r="S448">
        <f t="shared" si="128"/>
        <v>84</v>
      </c>
      <c r="T448">
        <f t="shared" si="129"/>
        <v>5</v>
      </c>
      <c r="V448">
        <f>discount_curve!K437</f>
        <v>0.63061314439074068</v>
      </c>
    </row>
    <row r="449" spans="1:22" x14ac:dyDescent="0.55000000000000004">
      <c r="A449">
        <f t="shared" si="119"/>
        <v>431</v>
      </c>
      <c r="B449">
        <f t="shared" si="120"/>
        <v>0</v>
      </c>
      <c r="C449">
        <f t="shared" si="121"/>
        <v>0</v>
      </c>
      <c r="D449">
        <f t="shared" si="130"/>
        <v>0</v>
      </c>
      <c r="E449">
        <f t="shared" si="122"/>
        <v>0</v>
      </c>
      <c r="F449">
        <f t="shared" si="123"/>
        <v>0</v>
      </c>
      <c r="G449">
        <v>0</v>
      </c>
      <c r="H449">
        <f t="shared" si="131"/>
        <v>8.3333333333333329E-2</v>
      </c>
      <c r="I449">
        <f t="shared" si="132"/>
        <v>100000</v>
      </c>
      <c r="J449">
        <f t="shared" si="133"/>
        <v>100000</v>
      </c>
      <c r="K449">
        <f t="shared" si="124"/>
        <v>1.9998895526624547</v>
      </c>
      <c r="L449">
        <f t="shared" si="125"/>
        <v>0</v>
      </c>
      <c r="M449">
        <f t="shared" si="126"/>
        <v>35</v>
      </c>
      <c r="N449">
        <f t="shared" si="134"/>
        <v>0</v>
      </c>
      <c r="O449">
        <f t="shared" si="127"/>
        <v>0</v>
      </c>
      <c r="P449">
        <f t="shared" si="135"/>
        <v>3.9598326399219452E-3</v>
      </c>
      <c r="Q449">
        <f t="shared" si="136"/>
        <v>4.6496632698912424E-2</v>
      </c>
      <c r="R449">
        <f>VLOOKUP(S449,mortality!$A$4:$G$76,prot_model!T449+2,FALSE)</f>
        <v>2.3248316349456212E-2</v>
      </c>
      <c r="S449">
        <f t="shared" si="128"/>
        <v>84</v>
      </c>
      <c r="T449">
        <f t="shared" si="129"/>
        <v>5</v>
      </c>
      <c r="V449">
        <f>discount_curve!K438</f>
        <v>0.62993733888111592</v>
      </c>
    </row>
    <row r="450" spans="1:22" x14ac:dyDescent="0.55000000000000004">
      <c r="A450">
        <f t="shared" si="119"/>
        <v>432</v>
      </c>
      <c r="B450">
        <f t="shared" si="120"/>
        <v>0</v>
      </c>
      <c r="C450">
        <f t="shared" si="121"/>
        <v>0</v>
      </c>
      <c r="D450">
        <f t="shared" si="130"/>
        <v>0</v>
      </c>
      <c r="E450">
        <f t="shared" si="122"/>
        <v>0</v>
      </c>
      <c r="F450">
        <f t="shared" si="123"/>
        <v>0</v>
      </c>
      <c r="G450">
        <v>0</v>
      </c>
      <c r="H450">
        <f t="shared" si="131"/>
        <v>8.3333333333333329E-2</v>
      </c>
      <c r="I450">
        <f t="shared" si="132"/>
        <v>100000</v>
      </c>
      <c r="J450">
        <f t="shared" si="133"/>
        <v>100000</v>
      </c>
      <c r="K450">
        <f t="shared" si="124"/>
        <v>2.0398873437157037</v>
      </c>
      <c r="L450">
        <f t="shared" si="125"/>
        <v>0</v>
      </c>
      <c r="M450">
        <f t="shared" si="126"/>
        <v>36</v>
      </c>
      <c r="N450">
        <f t="shared" si="134"/>
        <v>0</v>
      </c>
      <c r="O450">
        <f t="shared" si="127"/>
        <v>0</v>
      </c>
      <c r="P450">
        <f t="shared" si="135"/>
        <v>4.4447743005318063E-3</v>
      </c>
      <c r="Q450">
        <f t="shared" si="136"/>
        <v>5.2052520977761481E-2</v>
      </c>
      <c r="R450">
        <f>VLOOKUP(S450,mortality!$A$4:$G$76,prot_model!T450+2,FALSE)</f>
        <v>2.602626048888074E-2</v>
      </c>
      <c r="S450">
        <f t="shared" si="128"/>
        <v>85</v>
      </c>
      <c r="T450">
        <f t="shared" si="129"/>
        <v>5</v>
      </c>
      <c r="V450">
        <f>discount_curve!K439</f>
        <v>0.63195180756350433</v>
      </c>
    </row>
    <row r="451" spans="1:22" x14ac:dyDescent="0.55000000000000004">
      <c r="A451">
        <f t="shared" ref="A451:A514" si="137">A450+1</f>
        <v>433</v>
      </c>
      <c r="B451">
        <f t="shared" ref="B451:B514" si="138">C451-E451-F451</f>
        <v>0</v>
      </c>
      <c r="C451">
        <f t="shared" ref="C451:C514" si="139">H451*L451</f>
        <v>0</v>
      </c>
      <c r="D451">
        <f t="shared" si="130"/>
        <v>0</v>
      </c>
      <c r="E451">
        <f t="shared" ref="E451:E514" si="140">J451*N451</f>
        <v>0</v>
      </c>
      <c r="F451">
        <f t="shared" ref="F451:F514" si="141">L451*$F$6/12*K451</f>
        <v>0</v>
      </c>
      <c r="G451">
        <v>0</v>
      </c>
      <c r="H451">
        <f t="shared" si="131"/>
        <v>8.3333333333333329E-2</v>
      </c>
      <c r="I451">
        <f t="shared" si="132"/>
        <v>100000</v>
      </c>
      <c r="J451">
        <f t="shared" si="133"/>
        <v>100000</v>
      </c>
      <c r="K451">
        <f t="shared" ref="K451:K514" si="142">(1+$F$5)^FLOOR(A451/12,1)</f>
        <v>2.0398873437157037</v>
      </c>
      <c r="L451">
        <f t="shared" ref="L451:L514" si="143">IF(A451=0,$C$11,IF(A451=$C$9*12+1,0,L450-N450-O450))</f>
        <v>0</v>
      </c>
      <c r="M451">
        <f t="shared" ref="M451:M514" si="144">FLOOR(A451/12,1)</f>
        <v>36</v>
      </c>
      <c r="N451">
        <f t="shared" si="134"/>
        <v>0</v>
      </c>
      <c r="O451">
        <f t="shared" ref="O451:O514" si="145">L451*(1-(1-$F$7)^(1/12))</f>
        <v>0</v>
      </c>
      <c r="P451">
        <f t="shared" si="135"/>
        <v>4.4447743005318063E-3</v>
      </c>
      <c r="Q451">
        <f t="shared" si="136"/>
        <v>5.2052520977761481E-2</v>
      </c>
      <c r="R451">
        <f>VLOOKUP(S451,mortality!$A$4:$G$76,prot_model!T451+2,FALSE)</f>
        <v>2.602626048888074E-2</v>
      </c>
      <c r="S451">
        <f t="shared" ref="S451:S514" si="146">$C$8+M451</f>
        <v>85</v>
      </c>
      <c r="T451">
        <f t="shared" ref="T451:T514" si="147">MIN(M451,5)</f>
        <v>5</v>
      </c>
      <c r="V451">
        <f>discount_curve!K440</f>
        <v>0.63128079989721064</v>
      </c>
    </row>
    <row r="452" spans="1:22" x14ac:dyDescent="0.55000000000000004">
      <c r="A452">
        <f t="shared" si="137"/>
        <v>434</v>
      </c>
      <c r="B452">
        <f t="shared" si="138"/>
        <v>0</v>
      </c>
      <c r="C452">
        <f t="shared" si="139"/>
        <v>0</v>
      </c>
      <c r="D452">
        <f t="shared" si="130"/>
        <v>0</v>
      </c>
      <c r="E452">
        <f t="shared" si="140"/>
        <v>0</v>
      </c>
      <c r="F452">
        <f t="shared" si="141"/>
        <v>0</v>
      </c>
      <c r="G452">
        <v>0</v>
      </c>
      <c r="H452">
        <f t="shared" si="131"/>
        <v>8.3333333333333329E-2</v>
      </c>
      <c r="I452">
        <f t="shared" si="132"/>
        <v>100000</v>
      </c>
      <c r="J452">
        <f t="shared" si="133"/>
        <v>100000</v>
      </c>
      <c r="K452">
        <f t="shared" si="142"/>
        <v>2.0398873437157037</v>
      </c>
      <c r="L452">
        <f t="shared" si="143"/>
        <v>0</v>
      </c>
      <c r="M452">
        <f t="shared" si="144"/>
        <v>36</v>
      </c>
      <c r="N452">
        <f t="shared" si="134"/>
        <v>0</v>
      </c>
      <c r="O452">
        <f t="shared" si="145"/>
        <v>0</v>
      </c>
      <c r="P452">
        <f t="shared" si="135"/>
        <v>4.4447743005318063E-3</v>
      </c>
      <c r="Q452">
        <f t="shared" si="136"/>
        <v>5.2052520977761481E-2</v>
      </c>
      <c r="R452">
        <f>VLOOKUP(S452,mortality!$A$4:$G$76,prot_model!T452+2,FALSE)</f>
        <v>2.602626048888074E-2</v>
      </c>
      <c r="S452">
        <f t="shared" si="146"/>
        <v>85</v>
      </c>
      <c r="T452">
        <f t="shared" si="147"/>
        <v>5</v>
      </c>
      <c r="V452">
        <f>discount_curve!K441</f>
        <v>0.63061050470817026</v>
      </c>
    </row>
    <row r="453" spans="1:22" x14ac:dyDescent="0.55000000000000004">
      <c r="A453">
        <f t="shared" si="137"/>
        <v>435</v>
      </c>
      <c r="B453">
        <f t="shared" si="138"/>
        <v>0</v>
      </c>
      <c r="C453">
        <f t="shared" si="139"/>
        <v>0</v>
      </c>
      <c r="D453">
        <f t="shared" si="130"/>
        <v>0</v>
      </c>
      <c r="E453">
        <f t="shared" si="140"/>
        <v>0</v>
      </c>
      <c r="F453">
        <f t="shared" si="141"/>
        <v>0</v>
      </c>
      <c r="G453">
        <v>0</v>
      </c>
      <c r="H453">
        <f t="shared" si="131"/>
        <v>8.3333333333333329E-2</v>
      </c>
      <c r="I453">
        <f t="shared" si="132"/>
        <v>100000</v>
      </c>
      <c r="J453">
        <f t="shared" si="133"/>
        <v>100000</v>
      </c>
      <c r="K453">
        <f t="shared" si="142"/>
        <v>2.0398873437157037</v>
      </c>
      <c r="L453">
        <f t="shared" si="143"/>
        <v>0</v>
      </c>
      <c r="M453">
        <f t="shared" si="144"/>
        <v>36</v>
      </c>
      <c r="N453">
        <f t="shared" si="134"/>
        <v>0</v>
      </c>
      <c r="O453">
        <f t="shared" si="145"/>
        <v>0</v>
      </c>
      <c r="P453">
        <f t="shared" si="135"/>
        <v>4.4447743005318063E-3</v>
      </c>
      <c r="Q453">
        <f t="shared" si="136"/>
        <v>5.2052520977761481E-2</v>
      </c>
      <c r="R453">
        <f>VLOOKUP(S453,mortality!$A$4:$G$76,prot_model!T453+2,FALSE)</f>
        <v>2.602626048888074E-2</v>
      </c>
      <c r="S453">
        <f t="shared" si="146"/>
        <v>85</v>
      </c>
      <c r="T453">
        <f t="shared" si="147"/>
        <v>5</v>
      </c>
      <c r="V453">
        <f>discount_curve!K442</f>
        <v>0.629940921239874</v>
      </c>
    </row>
    <row r="454" spans="1:22" x14ac:dyDescent="0.55000000000000004">
      <c r="A454">
        <f t="shared" si="137"/>
        <v>436</v>
      </c>
      <c r="B454">
        <f t="shared" si="138"/>
        <v>0</v>
      </c>
      <c r="C454">
        <f t="shared" si="139"/>
        <v>0</v>
      </c>
      <c r="D454">
        <f t="shared" si="130"/>
        <v>0</v>
      </c>
      <c r="E454">
        <f t="shared" si="140"/>
        <v>0</v>
      </c>
      <c r="F454">
        <f t="shared" si="141"/>
        <v>0</v>
      </c>
      <c r="G454">
        <v>0</v>
      </c>
      <c r="H454">
        <f t="shared" si="131"/>
        <v>8.3333333333333329E-2</v>
      </c>
      <c r="I454">
        <f t="shared" si="132"/>
        <v>100000</v>
      </c>
      <c r="J454">
        <f t="shared" si="133"/>
        <v>100000</v>
      </c>
      <c r="K454">
        <f t="shared" si="142"/>
        <v>2.0398873437157037</v>
      </c>
      <c r="L454">
        <f t="shared" si="143"/>
        <v>0</v>
      </c>
      <c r="M454">
        <f t="shared" si="144"/>
        <v>36</v>
      </c>
      <c r="N454">
        <f t="shared" si="134"/>
        <v>0</v>
      </c>
      <c r="O454">
        <f t="shared" si="145"/>
        <v>0</v>
      </c>
      <c r="P454">
        <f t="shared" si="135"/>
        <v>4.4447743005318063E-3</v>
      </c>
      <c r="Q454">
        <f t="shared" si="136"/>
        <v>5.2052520977761481E-2</v>
      </c>
      <c r="R454">
        <f>VLOOKUP(S454,mortality!$A$4:$G$76,prot_model!T454+2,FALSE)</f>
        <v>2.602626048888074E-2</v>
      </c>
      <c r="S454">
        <f t="shared" si="146"/>
        <v>85</v>
      </c>
      <c r="T454">
        <f t="shared" si="147"/>
        <v>5</v>
      </c>
      <c r="V454">
        <f>discount_curve!K443</f>
        <v>0.6292720487366148</v>
      </c>
    </row>
    <row r="455" spans="1:22" x14ac:dyDescent="0.55000000000000004">
      <c r="A455">
        <f t="shared" si="137"/>
        <v>437</v>
      </c>
      <c r="B455">
        <f t="shared" si="138"/>
        <v>0</v>
      </c>
      <c r="C455">
        <f t="shared" si="139"/>
        <v>0</v>
      </c>
      <c r="D455">
        <f t="shared" si="130"/>
        <v>0</v>
      </c>
      <c r="E455">
        <f t="shared" si="140"/>
        <v>0</v>
      </c>
      <c r="F455">
        <f t="shared" si="141"/>
        <v>0</v>
      </c>
      <c r="G455">
        <v>0</v>
      </c>
      <c r="H455">
        <f t="shared" si="131"/>
        <v>8.3333333333333329E-2</v>
      </c>
      <c r="I455">
        <f t="shared" si="132"/>
        <v>100000</v>
      </c>
      <c r="J455">
        <f t="shared" si="133"/>
        <v>100000</v>
      </c>
      <c r="K455">
        <f t="shared" si="142"/>
        <v>2.0398873437157037</v>
      </c>
      <c r="L455">
        <f t="shared" si="143"/>
        <v>0</v>
      </c>
      <c r="M455">
        <f t="shared" si="144"/>
        <v>36</v>
      </c>
      <c r="N455">
        <f t="shared" si="134"/>
        <v>0</v>
      </c>
      <c r="O455">
        <f t="shared" si="145"/>
        <v>0</v>
      </c>
      <c r="P455">
        <f t="shared" si="135"/>
        <v>4.4447743005318063E-3</v>
      </c>
      <c r="Q455">
        <f t="shared" si="136"/>
        <v>5.2052520977761481E-2</v>
      </c>
      <c r="R455">
        <f>VLOOKUP(S455,mortality!$A$4:$G$76,prot_model!T455+2,FALSE)</f>
        <v>2.602626048888074E-2</v>
      </c>
      <c r="S455">
        <f t="shared" si="146"/>
        <v>85</v>
      </c>
      <c r="T455">
        <f t="shared" si="147"/>
        <v>5</v>
      </c>
      <c r="V455">
        <f>discount_curve!K444</f>
        <v>0.62860388644348897</v>
      </c>
    </row>
    <row r="456" spans="1:22" x14ac:dyDescent="0.55000000000000004">
      <c r="A456">
        <f t="shared" si="137"/>
        <v>438</v>
      </c>
      <c r="B456">
        <f t="shared" si="138"/>
        <v>0</v>
      </c>
      <c r="C456">
        <f t="shared" si="139"/>
        <v>0</v>
      </c>
      <c r="D456">
        <f t="shared" si="130"/>
        <v>0</v>
      </c>
      <c r="E456">
        <f t="shared" si="140"/>
        <v>0</v>
      </c>
      <c r="F456">
        <f t="shared" si="141"/>
        <v>0</v>
      </c>
      <c r="G456">
        <v>0</v>
      </c>
      <c r="H456">
        <f t="shared" si="131"/>
        <v>8.3333333333333329E-2</v>
      </c>
      <c r="I456">
        <f t="shared" si="132"/>
        <v>100000</v>
      </c>
      <c r="J456">
        <f t="shared" si="133"/>
        <v>100000</v>
      </c>
      <c r="K456">
        <f t="shared" si="142"/>
        <v>2.0398873437157037</v>
      </c>
      <c r="L456">
        <f t="shared" si="143"/>
        <v>0</v>
      </c>
      <c r="M456">
        <f t="shared" si="144"/>
        <v>36</v>
      </c>
      <c r="N456">
        <f t="shared" si="134"/>
        <v>0</v>
      </c>
      <c r="O456">
        <f t="shared" si="145"/>
        <v>0</v>
      </c>
      <c r="P456">
        <f t="shared" si="135"/>
        <v>4.4447743005318063E-3</v>
      </c>
      <c r="Q456">
        <f t="shared" si="136"/>
        <v>5.2052520977761481E-2</v>
      </c>
      <c r="R456">
        <f>VLOOKUP(S456,mortality!$A$4:$G$76,prot_model!T456+2,FALSE)</f>
        <v>2.602626048888074E-2</v>
      </c>
      <c r="S456">
        <f t="shared" si="146"/>
        <v>85</v>
      </c>
      <c r="T456">
        <f t="shared" si="147"/>
        <v>5</v>
      </c>
      <c r="V456">
        <f>discount_curve!K445</f>
        <v>0.62793643360639395</v>
      </c>
    </row>
    <row r="457" spans="1:22" x14ac:dyDescent="0.55000000000000004">
      <c r="A457">
        <f t="shared" si="137"/>
        <v>439</v>
      </c>
      <c r="B457">
        <f t="shared" si="138"/>
        <v>0</v>
      </c>
      <c r="C457">
        <f t="shared" si="139"/>
        <v>0</v>
      </c>
      <c r="D457">
        <f t="shared" si="130"/>
        <v>0</v>
      </c>
      <c r="E457">
        <f t="shared" si="140"/>
        <v>0</v>
      </c>
      <c r="F457">
        <f t="shared" si="141"/>
        <v>0</v>
      </c>
      <c r="G457">
        <v>0</v>
      </c>
      <c r="H457">
        <f t="shared" si="131"/>
        <v>8.3333333333333329E-2</v>
      </c>
      <c r="I457">
        <f t="shared" si="132"/>
        <v>100000</v>
      </c>
      <c r="J457">
        <f t="shared" si="133"/>
        <v>100000</v>
      </c>
      <c r="K457">
        <f t="shared" si="142"/>
        <v>2.0398873437157037</v>
      </c>
      <c r="L457">
        <f t="shared" si="143"/>
        <v>0</v>
      </c>
      <c r="M457">
        <f t="shared" si="144"/>
        <v>36</v>
      </c>
      <c r="N457">
        <f t="shared" si="134"/>
        <v>0</v>
      </c>
      <c r="O457">
        <f t="shared" si="145"/>
        <v>0</v>
      </c>
      <c r="P457">
        <f t="shared" si="135"/>
        <v>4.4447743005318063E-3</v>
      </c>
      <c r="Q457">
        <f t="shared" si="136"/>
        <v>5.2052520977761481E-2</v>
      </c>
      <c r="R457">
        <f>VLOOKUP(S457,mortality!$A$4:$G$76,prot_model!T457+2,FALSE)</f>
        <v>2.602626048888074E-2</v>
      </c>
      <c r="S457">
        <f t="shared" si="146"/>
        <v>85</v>
      </c>
      <c r="T457">
        <f t="shared" si="147"/>
        <v>5</v>
      </c>
      <c r="V457">
        <f>discount_curve!K446</f>
        <v>0.62726968947202788</v>
      </c>
    </row>
    <row r="458" spans="1:22" x14ac:dyDescent="0.55000000000000004">
      <c r="A458">
        <f t="shared" si="137"/>
        <v>440</v>
      </c>
      <c r="B458">
        <f t="shared" si="138"/>
        <v>0</v>
      </c>
      <c r="C458">
        <f t="shared" si="139"/>
        <v>0</v>
      </c>
      <c r="D458">
        <f t="shared" si="130"/>
        <v>0</v>
      </c>
      <c r="E458">
        <f t="shared" si="140"/>
        <v>0</v>
      </c>
      <c r="F458">
        <f t="shared" si="141"/>
        <v>0</v>
      </c>
      <c r="G458">
        <v>0</v>
      </c>
      <c r="H458">
        <f t="shared" si="131"/>
        <v>8.3333333333333329E-2</v>
      </c>
      <c r="I458">
        <f t="shared" si="132"/>
        <v>100000</v>
      </c>
      <c r="J458">
        <f t="shared" si="133"/>
        <v>100000</v>
      </c>
      <c r="K458">
        <f t="shared" si="142"/>
        <v>2.0398873437157037</v>
      </c>
      <c r="L458">
        <f t="shared" si="143"/>
        <v>0</v>
      </c>
      <c r="M458">
        <f t="shared" si="144"/>
        <v>36</v>
      </c>
      <c r="N458">
        <f t="shared" si="134"/>
        <v>0</v>
      </c>
      <c r="O458">
        <f t="shared" si="145"/>
        <v>0</v>
      </c>
      <c r="P458">
        <f t="shared" si="135"/>
        <v>4.4447743005318063E-3</v>
      </c>
      <c r="Q458">
        <f t="shared" si="136"/>
        <v>5.2052520977761481E-2</v>
      </c>
      <c r="R458">
        <f>VLOOKUP(S458,mortality!$A$4:$G$76,prot_model!T458+2,FALSE)</f>
        <v>2.602626048888074E-2</v>
      </c>
      <c r="S458">
        <f t="shared" si="146"/>
        <v>85</v>
      </c>
      <c r="T458">
        <f t="shared" si="147"/>
        <v>5</v>
      </c>
      <c r="V458">
        <f>discount_curve!K447</f>
        <v>0.62660365328788847</v>
      </c>
    </row>
    <row r="459" spans="1:22" x14ac:dyDescent="0.55000000000000004">
      <c r="A459">
        <f t="shared" si="137"/>
        <v>441</v>
      </c>
      <c r="B459">
        <f t="shared" si="138"/>
        <v>0</v>
      </c>
      <c r="C459">
        <f t="shared" si="139"/>
        <v>0</v>
      </c>
      <c r="D459">
        <f t="shared" si="130"/>
        <v>0</v>
      </c>
      <c r="E459">
        <f t="shared" si="140"/>
        <v>0</v>
      </c>
      <c r="F459">
        <f t="shared" si="141"/>
        <v>0</v>
      </c>
      <c r="G459">
        <v>0</v>
      </c>
      <c r="H459">
        <f t="shared" si="131"/>
        <v>8.3333333333333329E-2</v>
      </c>
      <c r="I459">
        <f t="shared" si="132"/>
        <v>100000</v>
      </c>
      <c r="J459">
        <f t="shared" si="133"/>
        <v>100000</v>
      </c>
      <c r="K459">
        <f t="shared" si="142"/>
        <v>2.0398873437157037</v>
      </c>
      <c r="L459">
        <f t="shared" si="143"/>
        <v>0</v>
      </c>
      <c r="M459">
        <f t="shared" si="144"/>
        <v>36</v>
      </c>
      <c r="N459">
        <f t="shared" si="134"/>
        <v>0</v>
      </c>
      <c r="O459">
        <f t="shared" si="145"/>
        <v>0</v>
      </c>
      <c r="P459">
        <f t="shared" si="135"/>
        <v>4.4447743005318063E-3</v>
      </c>
      <c r="Q459">
        <f t="shared" si="136"/>
        <v>5.2052520977761481E-2</v>
      </c>
      <c r="R459">
        <f>VLOOKUP(S459,mortality!$A$4:$G$76,prot_model!T459+2,FALSE)</f>
        <v>2.602626048888074E-2</v>
      </c>
      <c r="S459">
        <f t="shared" si="146"/>
        <v>85</v>
      </c>
      <c r="T459">
        <f t="shared" si="147"/>
        <v>5</v>
      </c>
      <c r="V459">
        <f>discount_curve!K448</f>
        <v>0.62593832430227325</v>
      </c>
    </row>
    <row r="460" spans="1:22" x14ac:dyDescent="0.55000000000000004">
      <c r="A460">
        <f t="shared" si="137"/>
        <v>442</v>
      </c>
      <c r="B460">
        <f t="shared" si="138"/>
        <v>0</v>
      </c>
      <c r="C460">
        <f t="shared" si="139"/>
        <v>0</v>
      </c>
      <c r="D460">
        <f t="shared" si="130"/>
        <v>0</v>
      </c>
      <c r="E460">
        <f t="shared" si="140"/>
        <v>0</v>
      </c>
      <c r="F460">
        <f t="shared" si="141"/>
        <v>0</v>
      </c>
      <c r="G460">
        <v>0</v>
      </c>
      <c r="H460">
        <f t="shared" si="131"/>
        <v>8.3333333333333329E-2</v>
      </c>
      <c r="I460">
        <f t="shared" si="132"/>
        <v>100000</v>
      </c>
      <c r="J460">
        <f t="shared" si="133"/>
        <v>100000</v>
      </c>
      <c r="K460">
        <f t="shared" si="142"/>
        <v>2.0398873437157037</v>
      </c>
      <c r="L460">
        <f t="shared" si="143"/>
        <v>0</v>
      </c>
      <c r="M460">
        <f t="shared" si="144"/>
        <v>36</v>
      </c>
      <c r="N460">
        <f t="shared" si="134"/>
        <v>0</v>
      </c>
      <c r="O460">
        <f t="shared" si="145"/>
        <v>0</v>
      </c>
      <c r="P460">
        <f t="shared" si="135"/>
        <v>4.4447743005318063E-3</v>
      </c>
      <c r="Q460">
        <f t="shared" si="136"/>
        <v>5.2052520977761481E-2</v>
      </c>
      <c r="R460">
        <f>VLOOKUP(S460,mortality!$A$4:$G$76,prot_model!T460+2,FALSE)</f>
        <v>2.602626048888074E-2</v>
      </c>
      <c r="S460">
        <f t="shared" si="146"/>
        <v>85</v>
      </c>
      <c r="T460">
        <f t="shared" si="147"/>
        <v>5</v>
      </c>
      <c r="V460">
        <f>discount_curve!K449</f>
        <v>0.62527370176427777</v>
      </c>
    </row>
    <row r="461" spans="1:22" x14ac:dyDescent="0.55000000000000004">
      <c r="A461">
        <f t="shared" si="137"/>
        <v>443</v>
      </c>
      <c r="B461">
        <f t="shared" si="138"/>
        <v>0</v>
      </c>
      <c r="C461">
        <f t="shared" si="139"/>
        <v>0</v>
      </c>
      <c r="D461">
        <f t="shared" si="130"/>
        <v>0</v>
      </c>
      <c r="E461">
        <f t="shared" si="140"/>
        <v>0</v>
      </c>
      <c r="F461">
        <f t="shared" si="141"/>
        <v>0</v>
      </c>
      <c r="G461">
        <v>0</v>
      </c>
      <c r="H461">
        <f t="shared" si="131"/>
        <v>8.3333333333333329E-2</v>
      </c>
      <c r="I461">
        <f t="shared" si="132"/>
        <v>100000</v>
      </c>
      <c r="J461">
        <f t="shared" si="133"/>
        <v>100000</v>
      </c>
      <c r="K461">
        <f t="shared" si="142"/>
        <v>2.0398873437157037</v>
      </c>
      <c r="L461">
        <f t="shared" si="143"/>
        <v>0</v>
      </c>
      <c r="M461">
        <f t="shared" si="144"/>
        <v>36</v>
      </c>
      <c r="N461">
        <f t="shared" si="134"/>
        <v>0</v>
      </c>
      <c r="O461">
        <f t="shared" si="145"/>
        <v>0</v>
      </c>
      <c r="P461">
        <f t="shared" si="135"/>
        <v>4.4447743005318063E-3</v>
      </c>
      <c r="Q461">
        <f t="shared" si="136"/>
        <v>5.2052520977761481E-2</v>
      </c>
      <c r="R461">
        <f>VLOOKUP(S461,mortality!$A$4:$G$76,prot_model!T461+2,FALSE)</f>
        <v>2.602626048888074E-2</v>
      </c>
      <c r="S461">
        <f t="shared" si="146"/>
        <v>85</v>
      </c>
      <c r="T461">
        <f t="shared" si="147"/>
        <v>5</v>
      </c>
      <c r="V461">
        <f>discount_curve!K450</f>
        <v>0.6246097849237936</v>
      </c>
    </row>
    <row r="462" spans="1:22" x14ac:dyDescent="0.55000000000000004">
      <c r="A462">
        <f t="shared" si="137"/>
        <v>444</v>
      </c>
      <c r="B462">
        <f t="shared" si="138"/>
        <v>0</v>
      </c>
      <c r="C462">
        <f t="shared" si="139"/>
        <v>0</v>
      </c>
      <c r="D462">
        <f t="shared" si="130"/>
        <v>0</v>
      </c>
      <c r="E462">
        <f t="shared" si="140"/>
        <v>0</v>
      </c>
      <c r="F462">
        <f t="shared" si="141"/>
        <v>0</v>
      </c>
      <c r="G462">
        <v>0</v>
      </c>
      <c r="H462">
        <f t="shared" si="131"/>
        <v>8.3333333333333329E-2</v>
      </c>
      <c r="I462">
        <f t="shared" si="132"/>
        <v>100000</v>
      </c>
      <c r="J462">
        <f t="shared" si="133"/>
        <v>100000</v>
      </c>
      <c r="K462">
        <f t="shared" si="142"/>
        <v>2.080685090590018</v>
      </c>
      <c r="L462">
        <f t="shared" si="143"/>
        <v>0</v>
      </c>
      <c r="M462">
        <f t="shared" si="144"/>
        <v>37</v>
      </c>
      <c r="N462">
        <f t="shared" si="134"/>
        <v>0</v>
      </c>
      <c r="O462">
        <f t="shared" si="145"/>
        <v>0</v>
      </c>
      <c r="P462">
        <f t="shared" si="135"/>
        <v>4.9990033447522286E-3</v>
      </c>
      <c r="Q462">
        <f t="shared" si="136"/>
        <v>5.8365874752171691E-2</v>
      </c>
      <c r="R462">
        <f>VLOOKUP(S462,mortality!$A$4:$G$76,prot_model!T462+2,FALSE)</f>
        <v>2.9182937376085846E-2</v>
      </c>
      <c r="S462">
        <f t="shared" si="146"/>
        <v>86</v>
      </c>
      <c r="T462">
        <f t="shared" si="147"/>
        <v>5</v>
      </c>
      <c r="V462">
        <f>discount_curve!K451</f>
        <v>0.62668796963798923</v>
      </c>
    </row>
    <row r="463" spans="1:22" x14ac:dyDescent="0.55000000000000004">
      <c r="A463">
        <f t="shared" si="137"/>
        <v>445</v>
      </c>
      <c r="B463">
        <f t="shared" si="138"/>
        <v>0</v>
      </c>
      <c r="C463">
        <f t="shared" si="139"/>
        <v>0</v>
      </c>
      <c r="D463">
        <f t="shared" si="130"/>
        <v>0</v>
      </c>
      <c r="E463">
        <f t="shared" si="140"/>
        <v>0</v>
      </c>
      <c r="F463">
        <f t="shared" si="141"/>
        <v>0</v>
      </c>
      <c r="G463">
        <v>0</v>
      </c>
      <c r="H463">
        <f t="shared" si="131"/>
        <v>8.3333333333333329E-2</v>
      </c>
      <c r="I463">
        <f t="shared" si="132"/>
        <v>100000</v>
      </c>
      <c r="J463">
        <f t="shared" si="133"/>
        <v>100000</v>
      </c>
      <c r="K463">
        <f t="shared" si="142"/>
        <v>2.080685090590018</v>
      </c>
      <c r="L463">
        <f t="shared" si="143"/>
        <v>0</v>
      </c>
      <c r="M463">
        <f t="shared" si="144"/>
        <v>37</v>
      </c>
      <c r="N463">
        <f t="shared" si="134"/>
        <v>0</v>
      </c>
      <c r="O463">
        <f t="shared" si="145"/>
        <v>0</v>
      </c>
      <c r="P463">
        <f t="shared" si="135"/>
        <v>4.9990033447522286E-3</v>
      </c>
      <c r="Q463">
        <f t="shared" si="136"/>
        <v>5.8365874752171691E-2</v>
      </c>
      <c r="R463">
        <f>VLOOKUP(S463,mortality!$A$4:$G$76,prot_model!T463+2,FALSE)</f>
        <v>2.9182937376085846E-2</v>
      </c>
      <c r="S463">
        <f t="shared" si="146"/>
        <v>86</v>
      </c>
      <c r="T463">
        <f t="shared" si="147"/>
        <v>5</v>
      </c>
      <c r="V463">
        <f>discount_curve!K452</f>
        <v>0.62602873244606483</v>
      </c>
    </row>
    <row r="464" spans="1:22" x14ac:dyDescent="0.55000000000000004">
      <c r="A464">
        <f t="shared" si="137"/>
        <v>446</v>
      </c>
      <c r="B464">
        <f t="shared" si="138"/>
        <v>0</v>
      </c>
      <c r="C464">
        <f t="shared" si="139"/>
        <v>0</v>
      </c>
      <c r="D464">
        <f t="shared" si="130"/>
        <v>0</v>
      </c>
      <c r="E464">
        <f t="shared" si="140"/>
        <v>0</v>
      </c>
      <c r="F464">
        <f t="shared" si="141"/>
        <v>0</v>
      </c>
      <c r="G464">
        <v>0</v>
      </c>
      <c r="H464">
        <f t="shared" si="131"/>
        <v>8.3333333333333329E-2</v>
      </c>
      <c r="I464">
        <f t="shared" si="132"/>
        <v>100000</v>
      </c>
      <c r="J464">
        <f t="shared" si="133"/>
        <v>100000</v>
      </c>
      <c r="K464">
        <f t="shared" si="142"/>
        <v>2.080685090590018</v>
      </c>
      <c r="L464">
        <f t="shared" si="143"/>
        <v>0</v>
      </c>
      <c r="M464">
        <f t="shared" si="144"/>
        <v>37</v>
      </c>
      <c r="N464">
        <f t="shared" si="134"/>
        <v>0</v>
      </c>
      <c r="O464">
        <f t="shared" si="145"/>
        <v>0</v>
      </c>
      <c r="P464">
        <f t="shared" si="135"/>
        <v>4.9990033447522286E-3</v>
      </c>
      <c r="Q464">
        <f t="shared" si="136"/>
        <v>5.8365874752171691E-2</v>
      </c>
      <c r="R464">
        <f>VLOOKUP(S464,mortality!$A$4:$G$76,prot_model!T464+2,FALSE)</f>
        <v>2.9182937376085846E-2</v>
      </c>
      <c r="S464">
        <f t="shared" si="146"/>
        <v>86</v>
      </c>
      <c r="T464">
        <f t="shared" si="147"/>
        <v>5</v>
      </c>
      <c r="V464">
        <f>discount_curve!K453</f>
        <v>0.62537018873111205</v>
      </c>
    </row>
    <row r="465" spans="1:22" x14ac:dyDescent="0.55000000000000004">
      <c r="A465">
        <f t="shared" si="137"/>
        <v>447</v>
      </c>
      <c r="B465">
        <f t="shared" si="138"/>
        <v>0</v>
      </c>
      <c r="C465">
        <f t="shared" si="139"/>
        <v>0</v>
      </c>
      <c r="D465">
        <f t="shared" si="130"/>
        <v>0</v>
      </c>
      <c r="E465">
        <f t="shared" si="140"/>
        <v>0</v>
      </c>
      <c r="F465">
        <f t="shared" si="141"/>
        <v>0</v>
      </c>
      <c r="G465">
        <v>0</v>
      </c>
      <c r="H465">
        <f t="shared" si="131"/>
        <v>8.3333333333333329E-2</v>
      </c>
      <c r="I465">
        <f t="shared" si="132"/>
        <v>100000</v>
      </c>
      <c r="J465">
        <f t="shared" si="133"/>
        <v>100000</v>
      </c>
      <c r="K465">
        <f t="shared" si="142"/>
        <v>2.080685090590018</v>
      </c>
      <c r="L465">
        <f t="shared" si="143"/>
        <v>0</v>
      </c>
      <c r="M465">
        <f t="shared" si="144"/>
        <v>37</v>
      </c>
      <c r="N465">
        <f t="shared" si="134"/>
        <v>0</v>
      </c>
      <c r="O465">
        <f t="shared" si="145"/>
        <v>0</v>
      </c>
      <c r="P465">
        <f t="shared" si="135"/>
        <v>4.9990033447522286E-3</v>
      </c>
      <c r="Q465">
        <f t="shared" si="136"/>
        <v>5.8365874752171691E-2</v>
      </c>
      <c r="R465">
        <f>VLOOKUP(S465,mortality!$A$4:$G$76,prot_model!T465+2,FALSE)</f>
        <v>2.9182937376085846E-2</v>
      </c>
      <c r="S465">
        <f t="shared" si="146"/>
        <v>86</v>
      </c>
      <c r="T465">
        <f t="shared" si="147"/>
        <v>5</v>
      </c>
      <c r="V465">
        <f>discount_curve!K454</f>
        <v>0.62471233776363555</v>
      </c>
    </row>
    <row r="466" spans="1:22" x14ac:dyDescent="0.55000000000000004">
      <c r="A466">
        <f t="shared" si="137"/>
        <v>448</v>
      </c>
      <c r="B466">
        <f t="shared" si="138"/>
        <v>0</v>
      </c>
      <c r="C466">
        <f t="shared" si="139"/>
        <v>0</v>
      </c>
      <c r="D466">
        <f t="shared" ref="D466:D529" si="148">MAX($C$7*((1+$F$11)^$F$13-(1+$F$11)^A466)/((1+$F$11)^$F$13-1),0)</f>
        <v>0</v>
      </c>
      <c r="E466">
        <f t="shared" si="140"/>
        <v>0</v>
      </c>
      <c r="F466">
        <f t="shared" si="141"/>
        <v>0</v>
      </c>
      <c r="G466">
        <v>0</v>
      </c>
      <c r="H466">
        <f t="shared" si="131"/>
        <v>8.3333333333333329E-2</v>
      </c>
      <c r="I466">
        <f t="shared" si="132"/>
        <v>100000</v>
      </c>
      <c r="J466">
        <f t="shared" si="133"/>
        <v>100000</v>
      </c>
      <c r="K466">
        <f t="shared" si="142"/>
        <v>2.080685090590018</v>
      </c>
      <c r="L466">
        <f t="shared" si="143"/>
        <v>0</v>
      </c>
      <c r="M466">
        <f t="shared" si="144"/>
        <v>37</v>
      </c>
      <c r="N466">
        <f t="shared" si="134"/>
        <v>0</v>
      </c>
      <c r="O466">
        <f t="shared" si="145"/>
        <v>0</v>
      </c>
      <c r="P466">
        <f t="shared" si="135"/>
        <v>4.9990033447522286E-3</v>
      </c>
      <c r="Q466">
        <f t="shared" si="136"/>
        <v>5.8365874752171691E-2</v>
      </c>
      <c r="R466">
        <f>VLOOKUP(S466,mortality!$A$4:$G$76,prot_model!T466+2,FALSE)</f>
        <v>2.9182937376085846E-2</v>
      </c>
      <c r="S466">
        <f t="shared" si="146"/>
        <v>86</v>
      </c>
      <c r="T466">
        <f t="shared" si="147"/>
        <v>5</v>
      </c>
      <c r="V466">
        <f>discount_curve!K455</f>
        <v>0.62405517881490757</v>
      </c>
    </row>
    <row r="467" spans="1:22" x14ac:dyDescent="0.55000000000000004">
      <c r="A467">
        <f t="shared" si="137"/>
        <v>449</v>
      </c>
      <c r="B467">
        <f t="shared" si="138"/>
        <v>0</v>
      </c>
      <c r="C467">
        <f t="shared" si="139"/>
        <v>0</v>
      </c>
      <c r="D467">
        <f t="shared" si="148"/>
        <v>0</v>
      </c>
      <c r="E467">
        <f t="shared" si="140"/>
        <v>0</v>
      </c>
      <c r="F467">
        <f t="shared" si="141"/>
        <v>0</v>
      </c>
      <c r="G467">
        <v>0</v>
      </c>
      <c r="H467">
        <f t="shared" ref="H467:H530" si="149">$C$6/12</f>
        <v>8.3333333333333329E-2</v>
      </c>
      <c r="I467">
        <f t="shared" ref="I467:I530" si="150">IF(A467=0,$C$7,IF($C$10="level",$C$7,IF($C$10="decreasing",D467,"KeyError")))</f>
        <v>100000</v>
      </c>
      <c r="J467">
        <f t="shared" ref="J467:J530" si="151">I467</f>
        <v>100000</v>
      </c>
      <c r="K467">
        <f t="shared" si="142"/>
        <v>2.080685090590018</v>
      </c>
      <c r="L467">
        <f t="shared" si="143"/>
        <v>0</v>
      </c>
      <c r="M467">
        <f t="shared" si="144"/>
        <v>37</v>
      </c>
      <c r="N467">
        <f t="shared" ref="N467:N530" si="152">IFERROR(L467*P467,0)</f>
        <v>0</v>
      </c>
      <c r="O467">
        <f t="shared" si="145"/>
        <v>0</v>
      </c>
      <c r="P467">
        <f t="shared" ref="P467:P530" si="153">1-(1-Q467)^(1/12)</f>
        <v>4.9990033447522286E-3</v>
      </c>
      <c r="Q467">
        <f t="shared" ref="Q467:Q530" si="154">MAX(0,MIN(1,R467*(1+$C$12)))</f>
        <v>5.8365874752171691E-2</v>
      </c>
      <c r="R467">
        <f>VLOOKUP(S467,mortality!$A$4:$G$76,prot_model!T467+2,FALSE)</f>
        <v>2.9182937376085846E-2</v>
      </c>
      <c r="S467">
        <f t="shared" si="146"/>
        <v>86</v>
      </c>
      <c r="T467">
        <f t="shared" si="147"/>
        <v>5</v>
      </c>
      <c r="V467">
        <f>discount_curve!K456</f>
        <v>0.6233987111569671</v>
      </c>
    </row>
    <row r="468" spans="1:22" x14ac:dyDescent="0.55000000000000004">
      <c r="A468">
        <f t="shared" si="137"/>
        <v>450</v>
      </c>
      <c r="B468">
        <f t="shared" si="138"/>
        <v>0</v>
      </c>
      <c r="C468">
        <f t="shared" si="139"/>
        <v>0</v>
      </c>
      <c r="D468">
        <f t="shared" si="148"/>
        <v>0</v>
      </c>
      <c r="E468">
        <f t="shared" si="140"/>
        <v>0</v>
      </c>
      <c r="F468">
        <f t="shared" si="141"/>
        <v>0</v>
      </c>
      <c r="G468">
        <v>0</v>
      </c>
      <c r="H468">
        <f t="shared" si="149"/>
        <v>8.3333333333333329E-2</v>
      </c>
      <c r="I468">
        <f t="shared" si="150"/>
        <v>100000</v>
      </c>
      <c r="J468">
        <f t="shared" si="151"/>
        <v>100000</v>
      </c>
      <c r="K468">
        <f t="shared" si="142"/>
        <v>2.080685090590018</v>
      </c>
      <c r="L468">
        <f t="shared" si="143"/>
        <v>0</v>
      </c>
      <c r="M468">
        <f t="shared" si="144"/>
        <v>37</v>
      </c>
      <c r="N468">
        <f t="shared" si="152"/>
        <v>0</v>
      </c>
      <c r="O468">
        <f t="shared" si="145"/>
        <v>0</v>
      </c>
      <c r="P468">
        <f t="shared" si="153"/>
        <v>4.9990033447522286E-3</v>
      </c>
      <c r="Q468">
        <f t="shared" si="154"/>
        <v>5.8365874752171691E-2</v>
      </c>
      <c r="R468">
        <f>VLOOKUP(S468,mortality!$A$4:$G$76,prot_model!T468+2,FALSE)</f>
        <v>2.9182937376085846E-2</v>
      </c>
      <c r="S468">
        <f t="shared" si="146"/>
        <v>86</v>
      </c>
      <c r="T468">
        <f t="shared" si="147"/>
        <v>5</v>
      </c>
      <c r="V468">
        <f>discount_curve!K457</f>
        <v>0.6227429340626186</v>
      </c>
    </row>
    <row r="469" spans="1:22" x14ac:dyDescent="0.55000000000000004">
      <c r="A469">
        <f t="shared" si="137"/>
        <v>451</v>
      </c>
      <c r="B469">
        <f t="shared" si="138"/>
        <v>0</v>
      </c>
      <c r="C469">
        <f t="shared" si="139"/>
        <v>0</v>
      </c>
      <c r="D469">
        <f t="shared" si="148"/>
        <v>0</v>
      </c>
      <c r="E469">
        <f t="shared" si="140"/>
        <v>0</v>
      </c>
      <c r="F469">
        <f t="shared" si="141"/>
        <v>0</v>
      </c>
      <c r="G469">
        <v>0</v>
      </c>
      <c r="H469">
        <f t="shared" si="149"/>
        <v>8.3333333333333329E-2</v>
      </c>
      <c r="I469">
        <f t="shared" si="150"/>
        <v>100000</v>
      </c>
      <c r="J469">
        <f t="shared" si="151"/>
        <v>100000</v>
      </c>
      <c r="K469">
        <f t="shared" si="142"/>
        <v>2.080685090590018</v>
      </c>
      <c r="L469">
        <f t="shared" si="143"/>
        <v>0</v>
      </c>
      <c r="M469">
        <f t="shared" si="144"/>
        <v>37</v>
      </c>
      <c r="N469">
        <f t="shared" si="152"/>
        <v>0</v>
      </c>
      <c r="O469">
        <f t="shared" si="145"/>
        <v>0</v>
      </c>
      <c r="P469">
        <f t="shared" si="153"/>
        <v>4.9990033447522286E-3</v>
      </c>
      <c r="Q469">
        <f t="shared" si="154"/>
        <v>5.8365874752171691E-2</v>
      </c>
      <c r="R469">
        <f>VLOOKUP(S469,mortality!$A$4:$G$76,prot_model!T469+2,FALSE)</f>
        <v>2.9182937376085846E-2</v>
      </c>
      <c r="S469">
        <f t="shared" si="146"/>
        <v>86</v>
      </c>
      <c r="T469">
        <f t="shared" si="147"/>
        <v>5</v>
      </c>
      <c r="V469">
        <f>discount_curve!K458</f>
        <v>0.62208784680543172</v>
      </c>
    </row>
    <row r="470" spans="1:22" x14ac:dyDescent="0.55000000000000004">
      <c r="A470">
        <f t="shared" si="137"/>
        <v>452</v>
      </c>
      <c r="B470">
        <f t="shared" si="138"/>
        <v>0</v>
      </c>
      <c r="C470">
        <f t="shared" si="139"/>
        <v>0</v>
      </c>
      <c r="D470">
        <f t="shared" si="148"/>
        <v>0</v>
      </c>
      <c r="E470">
        <f t="shared" si="140"/>
        <v>0</v>
      </c>
      <c r="F470">
        <f t="shared" si="141"/>
        <v>0</v>
      </c>
      <c r="G470">
        <v>0</v>
      </c>
      <c r="H470">
        <f t="shared" si="149"/>
        <v>8.3333333333333329E-2</v>
      </c>
      <c r="I470">
        <f t="shared" si="150"/>
        <v>100000</v>
      </c>
      <c r="J470">
        <f t="shared" si="151"/>
        <v>100000</v>
      </c>
      <c r="K470">
        <f t="shared" si="142"/>
        <v>2.080685090590018</v>
      </c>
      <c r="L470">
        <f t="shared" si="143"/>
        <v>0</v>
      </c>
      <c r="M470">
        <f t="shared" si="144"/>
        <v>37</v>
      </c>
      <c r="N470">
        <f t="shared" si="152"/>
        <v>0</v>
      </c>
      <c r="O470">
        <f t="shared" si="145"/>
        <v>0</v>
      </c>
      <c r="P470">
        <f t="shared" si="153"/>
        <v>4.9990033447522286E-3</v>
      </c>
      <c r="Q470">
        <f t="shared" si="154"/>
        <v>5.8365874752171691E-2</v>
      </c>
      <c r="R470">
        <f>VLOOKUP(S470,mortality!$A$4:$G$76,prot_model!T470+2,FALSE)</f>
        <v>2.9182937376085846E-2</v>
      </c>
      <c r="S470">
        <f t="shared" si="146"/>
        <v>86</v>
      </c>
      <c r="T470">
        <f t="shared" si="147"/>
        <v>5</v>
      </c>
      <c r="V470">
        <f>discount_curve!K459</f>
        <v>0.62143344865974026</v>
      </c>
    </row>
    <row r="471" spans="1:22" x14ac:dyDescent="0.55000000000000004">
      <c r="A471">
        <f t="shared" si="137"/>
        <v>453</v>
      </c>
      <c r="B471">
        <f t="shared" si="138"/>
        <v>0</v>
      </c>
      <c r="C471">
        <f t="shared" si="139"/>
        <v>0</v>
      </c>
      <c r="D471">
        <f t="shared" si="148"/>
        <v>0</v>
      </c>
      <c r="E471">
        <f t="shared" si="140"/>
        <v>0</v>
      </c>
      <c r="F471">
        <f t="shared" si="141"/>
        <v>0</v>
      </c>
      <c r="G471">
        <v>0</v>
      </c>
      <c r="H471">
        <f t="shared" si="149"/>
        <v>8.3333333333333329E-2</v>
      </c>
      <c r="I471">
        <f t="shared" si="150"/>
        <v>100000</v>
      </c>
      <c r="J471">
        <f t="shared" si="151"/>
        <v>100000</v>
      </c>
      <c r="K471">
        <f t="shared" si="142"/>
        <v>2.080685090590018</v>
      </c>
      <c r="L471">
        <f t="shared" si="143"/>
        <v>0</v>
      </c>
      <c r="M471">
        <f t="shared" si="144"/>
        <v>37</v>
      </c>
      <c r="N471">
        <f t="shared" si="152"/>
        <v>0</v>
      </c>
      <c r="O471">
        <f t="shared" si="145"/>
        <v>0</v>
      </c>
      <c r="P471">
        <f t="shared" si="153"/>
        <v>4.9990033447522286E-3</v>
      </c>
      <c r="Q471">
        <f t="shared" si="154"/>
        <v>5.8365874752171691E-2</v>
      </c>
      <c r="R471">
        <f>VLOOKUP(S471,mortality!$A$4:$G$76,prot_model!T471+2,FALSE)</f>
        <v>2.9182937376085846E-2</v>
      </c>
      <c r="S471">
        <f t="shared" si="146"/>
        <v>86</v>
      </c>
      <c r="T471">
        <f t="shared" si="147"/>
        <v>5</v>
      </c>
      <c r="V471">
        <f>discount_curve!K460</f>
        <v>0.62077973890064131</v>
      </c>
    </row>
    <row r="472" spans="1:22" x14ac:dyDescent="0.55000000000000004">
      <c r="A472">
        <f t="shared" si="137"/>
        <v>454</v>
      </c>
      <c r="B472">
        <f t="shared" si="138"/>
        <v>0</v>
      </c>
      <c r="C472">
        <f t="shared" si="139"/>
        <v>0</v>
      </c>
      <c r="D472">
        <f t="shared" si="148"/>
        <v>0</v>
      </c>
      <c r="E472">
        <f t="shared" si="140"/>
        <v>0</v>
      </c>
      <c r="F472">
        <f t="shared" si="141"/>
        <v>0</v>
      </c>
      <c r="G472">
        <v>0</v>
      </c>
      <c r="H472">
        <f t="shared" si="149"/>
        <v>8.3333333333333329E-2</v>
      </c>
      <c r="I472">
        <f t="shared" si="150"/>
        <v>100000</v>
      </c>
      <c r="J472">
        <f t="shared" si="151"/>
        <v>100000</v>
      </c>
      <c r="K472">
        <f t="shared" si="142"/>
        <v>2.080685090590018</v>
      </c>
      <c r="L472">
        <f t="shared" si="143"/>
        <v>0</v>
      </c>
      <c r="M472">
        <f t="shared" si="144"/>
        <v>37</v>
      </c>
      <c r="N472">
        <f t="shared" si="152"/>
        <v>0</v>
      </c>
      <c r="O472">
        <f t="shared" si="145"/>
        <v>0</v>
      </c>
      <c r="P472">
        <f t="shared" si="153"/>
        <v>4.9990033447522286E-3</v>
      </c>
      <c r="Q472">
        <f t="shared" si="154"/>
        <v>5.8365874752171691E-2</v>
      </c>
      <c r="R472">
        <f>VLOOKUP(S472,mortality!$A$4:$G$76,prot_model!T472+2,FALSE)</f>
        <v>2.9182937376085846E-2</v>
      </c>
      <c r="S472">
        <f t="shared" si="146"/>
        <v>86</v>
      </c>
      <c r="T472">
        <f t="shared" si="147"/>
        <v>5</v>
      </c>
      <c r="V472">
        <f>discount_curve!K461</f>
        <v>0.62012671680399456</v>
      </c>
    </row>
    <row r="473" spans="1:22" x14ac:dyDescent="0.55000000000000004">
      <c r="A473">
        <f t="shared" si="137"/>
        <v>455</v>
      </c>
      <c r="B473">
        <f t="shared" si="138"/>
        <v>0</v>
      </c>
      <c r="C473">
        <f t="shared" si="139"/>
        <v>0</v>
      </c>
      <c r="D473">
        <f t="shared" si="148"/>
        <v>0</v>
      </c>
      <c r="E473">
        <f t="shared" si="140"/>
        <v>0</v>
      </c>
      <c r="F473">
        <f t="shared" si="141"/>
        <v>0</v>
      </c>
      <c r="G473">
        <v>0</v>
      </c>
      <c r="H473">
        <f t="shared" si="149"/>
        <v>8.3333333333333329E-2</v>
      </c>
      <c r="I473">
        <f t="shared" si="150"/>
        <v>100000</v>
      </c>
      <c r="J473">
        <f t="shared" si="151"/>
        <v>100000</v>
      </c>
      <c r="K473">
        <f t="shared" si="142"/>
        <v>2.080685090590018</v>
      </c>
      <c r="L473">
        <f t="shared" si="143"/>
        <v>0</v>
      </c>
      <c r="M473">
        <f t="shared" si="144"/>
        <v>37</v>
      </c>
      <c r="N473">
        <f t="shared" si="152"/>
        <v>0</v>
      </c>
      <c r="O473">
        <f t="shared" si="145"/>
        <v>0</v>
      </c>
      <c r="P473">
        <f t="shared" si="153"/>
        <v>4.9990033447522286E-3</v>
      </c>
      <c r="Q473">
        <f t="shared" si="154"/>
        <v>5.8365874752171691E-2</v>
      </c>
      <c r="R473">
        <f>VLOOKUP(S473,mortality!$A$4:$G$76,prot_model!T473+2,FALSE)</f>
        <v>2.9182937376085846E-2</v>
      </c>
      <c r="S473">
        <f t="shared" si="146"/>
        <v>86</v>
      </c>
      <c r="T473">
        <f t="shared" si="147"/>
        <v>5</v>
      </c>
      <c r="V473">
        <f>discount_curve!K462</f>
        <v>0.61947438164642121</v>
      </c>
    </row>
    <row r="474" spans="1:22" x14ac:dyDescent="0.55000000000000004">
      <c r="A474">
        <f t="shared" si="137"/>
        <v>456</v>
      </c>
      <c r="B474">
        <f t="shared" si="138"/>
        <v>0</v>
      </c>
      <c r="C474">
        <f t="shared" si="139"/>
        <v>0</v>
      </c>
      <c r="D474">
        <f t="shared" si="148"/>
        <v>0</v>
      </c>
      <c r="E474">
        <f t="shared" si="140"/>
        <v>0</v>
      </c>
      <c r="F474">
        <f t="shared" si="141"/>
        <v>0</v>
      </c>
      <c r="G474">
        <v>0</v>
      </c>
      <c r="H474">
        <f t="shared" si="149"/>
        <v>8.3333333333333329E-2</v>
      </c>
      <c r="I474">
        <f t="shared" si="150"/>
        <v>100000</v>
      </c>
      <c r="J474">
        <f t="shared" si="151"/>
        <v>100000</v>
      </c>
      <c r="K474">
        <f t="shared" si="142"/>
        <v>2.1222987924018186</v>
      </c>
      <c r="L474">
        <f t="shared" si="143"/>
        <v>0</v>
      </c>
      <c r="M474">
        <f t="shared" si="144"/>
        <v>38</v>
      </c>
      <c r="N474">
        <f t="shared" si="152"/>
        <v>0</v>
      </c>
      <c r="O474">
        <f t="shared" si="145"/>
        <v>0</v>
      </c>
      <c r="P474">
        <f t="shared" si="153"/>
        <v>5.6338618034668109E-3</v>
      </c>
      <c r="Q474">
        <f t="shared" si="154"/>
        <v>6.5550321720638488E-2</v>
      </c>
      <c r="R474">
        <f>VLOOKUP(S474,mortality!$A$4:$G$76,prot_model!T474+2,FALSE)</f>
        <v>3.2775160860319244E-2</v>
      </c>
      <c r="S474">
        <f t="shared" si="146"/>
        <v>87</v>
      </c>
      <c r="T474">
        <f t="shared" si="147"/>
        <v>5</v>
      </c>
      <c r="V474">
        <f>discount_curve!K463</f>
        <v>0.62138236552948378</v>
      </c>
    </row>
    <row r="475" spans="1:22" x14ac:dyDescent="0.55000000000000004">
      <c r="A475">
        <f t="shared" si="137"/>
        <v>457</v>
      </c>
      <c r="B475">
        <f t="shared" si="138"/>
        <v>0</v>
      </c>
      <c r="C475">
        <f t="shared" si="139"/>
        <v>0</v>
      </c>
      <c r="D475">
        <f t="shared" si="148"/>
        <v>0</v>
      </c>
      <c r="E475">
        <f t="shared" si="140"/>
        <v>0</v>
      </c>
      <c r="F475">
        <f t="shared" si="141"/>
        <v>0</v>
      </c>
      <c r="G475">
        <v>0</v>
      </c>
      <c r="H475">
        <f t="shared" si="149"/>
        <v>8.3333333333333329E-2</v>
      </c>
      <c r="I475">
        <f t="shared" si="150"/>
        <v>100000</v>
      </c>
      <c r="J475">
        <f t="shared" si="151"/>
        <v>100000</v>
      </c>
      <c r="K475">
        <f t="shared" si="142"/>
        <v>2.1222987924018186</v>
      </c>
      <c r="L475">
        <f t="shared" si="143"/>
        <v>0</v>
      </c>
      <c r="M475">
        <f t="shared" si="144"/>
        <v>38</v>
      </c>
      <c r="N475">
        <f t="shared" si="152"/>
        <v>0</v>
      </c>
      <c r="O475">
        <f t="shared" si="145"/>
        <v>0</v>
      </c>
      <c r="P475">
        <f t="shared" si="153"/>
        <v>5.6338618034668109E-3</v>
      </c>
      <c r="Q475">
        <f t="shared" si="154"/>
        <v>6.5550321720638488E-2</v>
      </c>
      <c r="R475">
        <f>VLOOKUP(S475,mortality!$A$4:$G$76,prot_model!T475+2,FALSE)</f>
        <v>3.2775160860319244E-2</v>
      </c>
      <c r="S475">
        <f t="shared" si="146"/>
        <v>87</v>
      </c>
      <c r="T475">
        <f t="shared" si="147"/>
        <v>5</v>
      </c>
      <c r="V475">
        <f>discount_curve!K464</f>
        <v>0.62073432843804877</v>
      </c>
    </row>
    <row r="476" spans="1:22" x14ac:dyDescent="0.55000000000000004">
      <c r="A476">
        <f t="shared" si="137"/>
        <v>458</v>
      </c>
      <c r="B476">
        <f t="shared" si="138"/>
        <v>0</v>
      </c>
      <c r="C476">
        <f t="shared" si="139"/>
        <v>0</v>
      </c>
      <c r="D476">
        <f t="shared" si="148"/>
        <v>0</v>
      </c>
      <c r="E476">
        <f t="shared" si="140"/>
        <v>0</v>
      </c>
      <c r="F476">
        <f t="shared" si="141"/>
        <v>0</v>
      </c>
      <c r="G476">
        <v>0</v>
      </c>
      <c r="H476">
        <f t="shared" si="149"/>
        <v>8.3333333333333329E-2</v>
      </c>
      <c r="I476">
        <f t="shared" si="150"/>
        <v>100000</v>
      </c>
      <c r="J476">
        <f t="shared" si="151"/>
        <v>100000</v>
      </c>
      <c r="K476">
        <f t="shared" si="142"/>
        <v>2.1222987924018186</v>
      </c>
      <c r="L476">
        <f t="shared" si="143"/>
        <v>0</v>
      </c>
      <c r="M476">
        <f t="shared" si="144"/>
        <v>38</v>
      </c>
      <c r="N476">
        <f t="shared" si="152"/>
        <v>0</v>
      </c>
      <c r="O476">
        <f t="shared" si="145"/>
        <v>0</v>
      </c>
      <c r="P476">
        <f t="shared" si="153"/>
        <v>5.6338618034668109E-3</v>
      </c>
      <c r="Q476">
        <f t="shared" si="154"/>
        <v>6.5550321720638488E-2</v>
      </c>
      <c r="R476">
        <f>VLOOKUP(S476,mortality!$A$4:$G$76,prot_model!T476+2,FALSE)</f>
        <v>3.2775160860319244E-2</v>
      </c>
      <c r="S476">
        <f t="shared" si="146"/>
        <v>87</v>
      </c>
      <c r="T476">
        <f t="shared" si="147"/>
        <v>5</v>
      </c>
      <c r="V476">
        <f>discount_curve!K465</f>
        <v>0.62008696718180811</v>
      </c>
    </row>
    <row r="477" spans="1:22" x14ac:dyDescent="0.55000000000000004">
      <c r="A477">
        <f t="shared" si="137"/>
        <v>459</v>
      </c>
      <c r="B477">
        <f t="shared" si="138"/>
        <v>0</v>
      </c>
      <c r="C477">
        <f t="shared" si="139"/>
        <v>0</v>
      </c>
      <c r="D477">
        <f t="shared" si="148"/>
        <v>0</v>
      </c>
      <c r="E477">
        <f t="shared" si="140"/>
        <v>0</v>
      </c>
      <c r="F477">
        <f t="shared" si="141"/>
        <v>0</v>
      </c>
      <c r="G477">
        <v>0</v>
      </c>
      <c r="H477">
        <f t="shared" si="149"/>
        <v>8.3333333333333329E-2</v>
      </c>
      <c r="I477">
        <f t="shared" si="150"/>
        <v>100000</v>
      </c>
      <c r="J477">
        <f t="shared" si="151"/>
        <v>100000</v>
      </c>
      <c r="K477">
        <f t="shared" si="142"/>
        <v>2.1222987924018186</v>
      </c>
      <c r="L477">
        <f t="shared" si="143"/>
        <v>0</v>
      </c>
      <c r="M477">
        <f t="shared" si="144"/>
        <v>38</v>
      </c>
      <c r="N477">
        <f t="shared" si="152"/>
        <v>0</v>
      </c>
      <c r="O477">
        <f t="shared" si="145"/>
        <v>0</v>
      </c>
      <c r="P477">
        <f t="shared" si="153"/>
        <v>5.6338618034668109E-3</v>
      </c>
      <c r="Q477">
        <f t="shared" si="154"/>
        <v>6.5550321720638488E-2</v>
      </c>
      <c r="R477">
        <f>VLOOKUP(S477,mortality!$A$4:$G$76,prot_model!T477+2,FALSE)</f>
        <v>3.2775160860319244E-2</v>
      </c>
      <c r="S477">
        <f t="shared" si="146"/>
        <v>87</v>
      </c>
      <c r="T477">
        <f t="shared" si="147"/>
        <v>5</v>
      </c>
      <c r="V477">
        <f>discount_curve!K466</f>
        <v>0.61944028105593629</v>
      </c>
    </row>
    <row r="478" spans="1:22" x14ac:dyDescent="0.55000000000000004">
      <c r="A478">
        <f t="shared" si="137"/>
        <v>460</v>
      </c>
      <c r="B478">
        <f t="shared" si="138"/>
        <v>0</v>
      </c>
      <c r="C478">
        <f t="shared" si="139"/>
        <v>0</v>
      </c>
      <c r="D478">
        <f t="shared" si="148"/>
        <v>0</v>
      </c>
      <c r="E478">
        <f t="shared" si="140"/>
        <v>0</v>
      </c>
      <c r="F478">
        <f t="shared" si="141"/>
        <v>0</v>
      </c>
      <c r="G478">
        <v>0</v>
      </c>
      <c r="H478">
        <f t="shared" si="149"/>
        <v>8.3333333333333329E-2</v>
      </c>
      <c r="I478">
        <f t="shared" si="150"/>
        <v>100000</v>
      </c>
      <c r="J478">
        <f t="shared" si="151"/>
        <v>100000</v>
      </c>
      <c r="K478">
        <f t="shared" si="142"/>
        <v>2.1222987924018186</v>
      </c>
      <c r="L478">
        <f t="shared" si="143"/>
        <v>0</v>
      </c>
      <c r="M478">
        <f t="shared" si="144"/>
        <v>38</v>
      </c>
      <c r="N478">
        <f t="shared" si="152"/>
        <v>0</v>
      </c>
      <c r="O478">
        <f t="shared" si="145"/>
        <v>0</v>
      </c>
      <c r="P478">
        <f t="shared" si="153"/>
        <v>5.6338618034668109E-3</v>
      </c>
      <c r="Q478">
        <f t="shared" si="154"/>
        <v>6.5550321720638488E-2</v>
      </c>
      <c r="R478">
        <f>VLOOKUP(S478,mortality!$A$4:$G$76,prot_model!T478+2,FALSE)</f>
        <v>3.2775160860319244E-2</v>
      </c>
      <c r="S478">
        <f t="shared" si="146"/>
        <v>87</v>
      </c>
      <c r="T478">
        <f t="shared" si="147"/>
        <v>5</v>
      </c>
      <c r="V478">
        <f>discount_curve!K467</f>
        <v>0.61879426935634263</v>
      </c>
    </row>
    <row r="479" spans="1:22" x14ac:dyDescent="0.55000000000000004">
      <c r="A479">
        <f t="shared" si="137"/>
        <v>461</v>
      </c>
      <c r="B479">
        <f t="shared" si="138"/>
        <v>0</v>
      </c>
      <c r="C479">
        <f t="shared" si="139"/>
        <v>0</v>
      </c>
      <c r="D479">
        <f t="shared" si="148"/>
        <v>0</v>
      </c>
      <c r="E479">
        <f t="shared" si="140"/>
        <v>0</v>
      </c>
      <c r="F479">
        <f t="shared" si="141"/>
        <v>0</v>
      </c>
      <c r="G479">
        <v>0</v>
      </c>
      <c r="H479">
        <f t="shared" si="149"/>
        <v>8.3333333333333329E-2</v>
      </c>
      <c r="I479">
        <f t="shared" si="150"/>
        <v>100000</v>
      </c>
      <c r="J479">
        <f t="shared" si="151"/>
        <v>100000</v>
      </c>
      <c r="K479">
        <f t="shared" si="142"/>
        <v>2.1222987924018186</v>
      </c>
      <c r="L479">
        <f t="shared" si="143"/>
        <v>0</v>
      </c>
      <c r="M479">
        <f t="shared" si="144"/>
        <v>38</v>
      </c>
      <c r="N479">
        <f t="shared" si="152"/>
        <v>0</v>
      </c>
      <c r="O479">
        <f t="shared" si="145"/>
        <v>0</v>
      </c>
      <c r="P479">
        <f t="shared" si="153"/>
        <v>5.6338618034668109E-3</v>
      </c>
      <c r="Q479">
        <f t="shared" si="154"/>
        <v>6.5550321720638488E-2</v>
      </c>
      <c r="R479">
        <f>VLOOKUP(S479,mortality!$A$4:$G$76,prot_model!T479+2,FALSE)</f>
        <v>3.2775160860319244E-2</v>
      </c>
      <c r="S479">
        <f t="shared" si="146"/>
        <v>87</v>
      </c>
      <c r="T479">
        <f t="shared" si="147"/>
        <v>5</v>
      </c>
      <c r="V479">
        <f>discount_curve!K468</f>
        <v>0.61814893137967053</v>
      </c>
    </row>
    <row r="480" spans="1:22" x14ac:dyDescent="0.55000000000000004">
      <c r="A480">
        <f t="shared" si="137"/>
        <v>462</v>
      </c>
      <c r="B480">
        <f t="shared" si="138"/>
        <v>0</v>
      </c>
      <c r="C480">
        <f t="shared" si="139"/>
        <v>0</v>
      </c>
      <c r="D480">
        <f t="shared" si="148"/>
        <v>0</v>
      </c>
      <c r="E480">
        <f t="shared" si="140"/>
        <v>0</v>
      </c>
      <c r="F480">
        <f t="shared" si="141"/>
        <v>0</v>
      </c>
      <c r="G480">
        <v>0</v>
      </c>
      <c r="H480">
        <f t="shared" si="149"/>
        <v>8.3333333333333329E-2</v>
      </c>
      <c r="I480">
        <f t="shared" si="150"/>
        <v>100000</v>
      </c>
      <c r="J480">
        <f t="shared" si="151"/>
        <v>100000</v>
      </c>
      <c r="K480">
        <f t="shared" si="142"/>
        <v>2.1222987924018186</v>
      </c>
      <c r="L480">
        <f t="shared" si="143"/>
        <v>0</v>
      </c>
      <c r="M480">
        <f t="shared" si="144"/>
        <v>38</v>
      </c>
      <c r="N480">
        <f t="shared" si="152"/>
        <v>0</v>
      </c>
      <c r="O480">
        <f t="shared" si="145"/>
        <v>0</v>
      </c>
      <c r="P480">
        <f t="shared" si="153"/>
        <v>5.6338618034668109E-3</v>
      </c>
      <c r="Q480">
        <f t="shared" si="154"/>
        <v>6.5550321720638488E-2</v>
      </c>
      <c r="R480">
        <f>VLOOKUP(S480,mortality!$A$4:$G$76,prot_model!T480+2,FALSE)</f>
        <v>3.2775160860319244E-2</v>
      </c>
      <c r="S480">
        <f t="shared" si="146"/>
        <v>87</v>
      </c>
      <c r="T480">
        <f t="shared" si="147"/>
        <v>5</v>
      </c>
      <c r="V480">
        <f>discount_curve!K469</f>
        <v>0.61750426642329781</v>
      </c>
    </row>
    <row r="481" spans="1:22" x14ac:dyDescent="0.55000000000000004">
      <c r="A481">
        <f t="shared" si="137"/>
        <v>463</v>
      </c>
      <c r="B481">
        <f t="shared" si="138"/>
        <v>0</v>
      </c>
      <c r="C481">
        <f t="shared" si="139"/>
        <v>0</v>
      </c>
      <c r="D481">
        <f t="shared" si="148"/>
        <v>0</v>
      </c>
      <c r="E481">
        <f t="shared" si="140"/>
        <v>0</v>
      </c>
      <c r="F481">
        <f t="shared" si="141"/>
        <v>0</v>
      </c>
      <c r="G481">
        <v>0</v>
      </c>
      <c r="H481">
        <f t="shared" si="149"/>
        <v>8.3333333333333329E-2</v>
      </c>
      <c r="I481">
        <f t="shared" si="150"/>
        <v>100000</v>
      </c>
      <c r="J481">
        <f t="shared" si="151"/>
        <v>100000</v>
      </c>
      <c r="K481">
        <f t="shared" si="142"/>
        <v>2.1222987924018186</v>
      </c>
      <c r="L481">
        <f t="shared" si="143"/>
        <v>0</v>
      </c>
      <c r="M481">
        <f t="shared" si="144"/>
        <v>38</v>
      </c>
      <c r="N481">
        <f t="shared" si="152"/>
        <v>0</v>
      </c>
      <c r="O481">
        <f t="shared" si="145"/>
        <v>0</v>
      </c>
      <c r="P481">
        <f t="shared" si="153"/>
        <v>5.6338618034668109E-3</v>
      </c>
      <c r="Q481">
        <f t="shared" si="154"/>
        <v>6.5550321720638488E-2</v>
      </c>
      <c r="R481">
        <f>VLOOKUP(S481,mortality!$A$4:$G$76,prot_model!T481+2,FALSE)</f>
        <v>3.2775160860319244E-2</v>
      </c>
      <c r="S481">
        <f t="shared" si="146"/>
        <v>87</v>
      </c>
      <c r="T481">
        <f t="shared" si="147"/>
        <v>5</v>
      </c>
      <c r="V481">
        <f>discount_curve!K470</f>
        <v>0.61686027378533359</v>
      </c>
    </row>
    <row r="482" spans="1:22" x14ac:dyDescent="0.55000000000000004">
      <c r="A482">
        <f t="shared" si="137"/>
        <v>464</v>
      </c>
      <c r="B482">
        <f t="shared" si="138"/>
        <v>0</v>
      </c>
      <c r="C482">
        <f t="shared" si="139"/>
        <v>0</v>
      </c>
      <c r="D482">
        <f t="shared" si="148"/>
        <v>0</v>
      </c>
      <c r="E482">
        <f t="shared" si="140"/>
        <v>0</v>
      </c>
      <c r="F482">
        <f t="shared" si="141"/>
        <v>0</v>
      </c>
      <c r="G482">
        <v>0</v>
      </c>
      <c r="H482">
        <f t="shared" si="149"/>
        <v>8.3333333333333329E-2</v>
      </c>
      <c r="I482">
        <f t="shared" si="150"/>
        <v>100000</v>
      </c>
      <c r="J482">
        <f t="shared" si="151"/>
        <v>100000</v>
      </c>
      <c r="K482">
        <f t="shared" si="142"/>
        <v>2.1222987924018186</v>
      </c>
      <c r="L482">
        <f t="shared" si="143"/>
        <v>0</v>
      </c>
      <c r="M482">
        <f t="shared" si="144"/>
        <v>38</v>
      </c>
      <c r="N482">
        <f t="shared" si="152"/>
        <v>0</v>
      </c>
      <c r="O482">
        <f t="shared" si="145"/>
        <v>0</v>
      </c>
      <c r="P482">
        <f t="shared" si="153"/>
        <v>5.6338618034668109E-3</v>
      </c>
      <c r="Q482">
        <f t="shared" si="154"/>
        <v>6.5550321720638488E-2</v>
      </c>
      <c r="R482">
        <f>VLOOKUP(S482,mortality!$A$4:$G$76,prot_model!T482+2,FALSE)</f>
        <v>3.2775160860319244E-2</v>
      </c>
      <c r="S482">
        <f t="shared" si="146"/>
        <v>87</v>
      </c>
      <c r="T482">
        <f t="shared" si="147"/>
        <v>5</v>
      </c>
      <c r="V482">
        <f>discount_curve!K471</f>
        <v>0.61621695276462018</v>
      </c>
    </row>
    <row r="483" spans="1:22" x14ac:dyDescent="0.55000000000000004">
      <c r="A483">
        <f t="shared" si="137"/>
        <v>465</v>
      </c>
      <c r="B483">
        <f t="shared" si="138"/>
        <v>0</v>
      </c>
      <c r="C483">
        <f t="shared" si="139"/>
        <v>0</v>
      </c>
      <c r="D483">
        <f t="shared" si="148"/>
        <v>0</v>
      </c>
      <c r="E483">
        <f t="shared" si="140"/>
        <v>0</v>
      </c>
      <c r="F483">
        <f t="shared" si="141"/>
        <v>0</v>
      </c>
      <c r="G483">
        <v>0</v>
      </c>
      <c r="H483">
        <f t="shared" si="149"/>
        <v>8.3333333333333329E-2</v>
      </c>
      <c r="I483">
        <f t="shared" si="150"/>
        <v>100000</v>
      </c>
      <c r="J483">
        <f t="shared" si="151"/>
        <v>100000</v>
      </c>
      <c r="K483">
        <f t="shared" si="142"/>
        <v>2.1222987924018186</v>
      </c>
      <c r="L483">
        <f t="shared" si="143"/>
        <v>0</v>
      </c>
      <c r="M483">
        <f t="shared" si="144"/>
        <v>38</v>
      </c>
      <c r="N483">
        <f t="shared" si="152"/>
        <v>0</v>
      </c>
      <c r="O483">
        <f t="shared" si="145"/>
        <v>0</v>
      </c>
      <c r="P483">
        <f t="shared" si="153"/>
        <v>5.6338618034668109E-3</v>
      </c>
      <c r="Q483">
        <f t="shared" si="154"/>
        <v>6.5550321720638488E-2</v>
      </c>
      <c r="R483">
        <f>VLOOKUP(S483,mortality!$A$4:$G$76,prot_model!T483+2,FALSE)</f>
        <v>3.2775160860319244E-2</v>
      </c>
      <c r="S483">
        <f t="shared" si="146"/>
        <v>87</v>
      </c>
      <c r="T483">
        <f t="shared" si="147"/>
        <v>5</v>
      </c>
      <c r="V483">
        <f>discount_curve!K472</f>
        <v>0.61557430266073088</v>
      </c>
    </row>
    <row r="484" spans="1:22" x14ac:dyDescent="0.55000000000000004">
      <c r="A484">
        <f t="shared" si="137"/>
        <v>466</v>
      </c>
      <c r="B484">
        <f t="shared" si="138"/>
        <v>0</v>
      </c>
      <c r="C484">
        <f t="shared" si="139"/>
        <v>0</v>
      </c>
      <c r="D484">
        <f t="shared" si="148"/>
        <v>0</v>
      </c>
      <c r="E484">
        <f t="shared" si="140"/>
        <v>0</v>
      </c>
      <c r="F484">
        <f t="shared" si="141"/>
        <v>0</v>
      </c>
      <c r="G484">
        <v>0</v>
      </c>
      <c r="H484">
        <f t="shared" si="149"/>
        <v>8.3333333333333329E-2</v>
      </c>
      <c r="I484">
        <f t="shared" si="150"/>
        <v>100000</v>
      </c>
      <c r="J484">
        <f t="shared" si="151"/>
        <v>100000</v>
      </c>
      <c r="K484">
        <f t="shared" si="142"/>
        <v>2.1222987924018186</v>
      </c>
      <c r="L484">
        <f t="shared" si="143"/>
        <v>0</v>
      </c>
      <c r="M484">
        <f t="shared" si="144"/>
        <v>38</v>
      </c>
      <c r="N484">
        <f t="shared" si="152"/>
        <v>0</v>
      </c>
      <c r="O484">
        <f t="shared" si="145"/>
        <v>0</v>
      </c>
      <c r="P484">
        <f t="shared" si="153"/>
        <v>5.6338618034668109E-3</v>
      </c>
      <c r="Q484">
        <f t="shared" si="154"/>
        <v>6.5550321720638488E-2</v>
      </c>
      <c r="R484">
        <f>VLOOKUP(S484,mortality!$A$4:$G$76,prot_model!T484+2,FALSE)</f>
        <v>3.2775160860319244E-2</v>
      </c>
      <c r="S484">
        <f t="shared" si="146"/>
        <v>87</v>
      </c>
      <c r="T484">
        <f t="shared" si="147"/>
        <v>5</v>
      </c>
      <c r="V484">
        <f>discount_curve!K473</f>
        <v>0.61493232277396881</v>
      </c>
    </row>
    <row r="485" spans="1:22" x14ac:dyDescent="0.55000000000000004">
      <c r="A485">
        <f t="shared" si="137"/>
        <v>467</v>
      </c>
      <c r="B485">
        <f t="shared" si="138"/>
        <v>0</v>
      </c>
      <c r="C485">
        <f t="shared" si="139"/>
        <v>0</v>
      </c>
      <c r="D485">
        <f t="shared" si="148"/>
        <v>0</v>
      </c>
      <c r="E485">
        <f t="shared" si="140"/>
        <v>0</v>
      </c>
      <c r="F485">
        <f t="shared" si="141"/>
        <v>0</v>
      </c>
      <c r="G485">
        <v>0</v>
      </c>
      <c r="H485">
        <f t="shared" si="149"/>
        <v>8.3333333333333329E-2</v>
      </c>
      <c r="I485">
        <f t="shared" si="150"/>
        <v>100000</v>
      </c>
      <c r="J485">
        <f t="shared" si="151"/>
        <v>100000</v>
      </c>
      <c r="K485">
        <f t="shared" si="142"/>
        <v>2.1222987924018186</v>
      </c>
      <c r="L485">
        <f t="shared" si="143"/>
        <v>0</v>
      </c>
      <c r="M485">
        <f t="shared" si="144"/>
        <v>38</v>
      </c>
      <c r="N485">
        <f t="shared" si="152"/>
        <v>0</v>
      </c>
      <c r="O485">
        <f t="shared" si="145"/>
        <v>0</v>
      </c>
      <c r="P485">
        <f t="shared" si="153"/>
        <v>5.6338618034668109E-3</v>
      </c>
      <c r="Q485">
        <f t="shared" si="154"/>
        <v>6.5550321720638488E-2</v>
      </c>
      <c r="R485">
        <f>VLOOKUP(S485,mortality!$A$4:$G$76,prot_model!T485+2,FALSE)</f>
        <v>3.2775160860319244E-2</v>
      </c>
      <c r="S485">
        <f t="shared" si="146"/>
        <v>87</v>
      </c>
      <c r="T485">
        <f t="shared" si="147"/>
        <v>5</v>
      </c>
      <c r="V485">
        <f>discount_curve!K474</f>
        <v>0.61429101240536776</v>
      </c>
    </row>
    <row r="486" spans="1:22" x14ac:dyDescent="0.55000000000000004">
      <c r="A486">
        <f t="shared" si="137"/>
        <v>468</v>
      </c>
      <c r="B486">
        <f t="shared" si="138"/>
        <v>0</v>
      </c>
      <c r="C486">
        <f t="shared" si="139"/>
        <v>0</v>
      </c>
      <c r="D486">
        <f t="shared" si="148"/>
        <v>0</v>
      </c>
      <c r="E486">
        <f t="shared" si="140"/>
        <v>0</v>
      </c>
      <c r="F486">
        <f t="shared" si="141"/>
        <v>0</v>
      </c>
      <c r="G486">
        <v>0</v>
      </c>
      <c r="H486">
        <f t="shared" si="149"/>
        <v>8.3333333333333329E-2</v>
      </c>
      <c r="I486">
        <f t="shared" si="150"/>
        <v>100000</v>
      </c>
      <c r="J486">
        <f t="shared" si="151"/>
        <v>100000</v>
      </c>
      <c r="K486">
        <f t="shared" si="142"/>
        <v>2.1647447682498542</v>
      </c>
      <c r="L486">
        <f t="shared" si="143"/>
        <v>0</v>
      </c>
      <c r="M486">
        <f t="shared" si="144"/>
        <v>39</v>
      </c>
      <c r="N486">
        <f t="shared" si="152"/>
        <v>0</v>
      </c>
      <c r="O486">
        <f t="shared" si="145"/>
        <v>0</v>
      </c>
      <c r="P486">
        <f t="shared" si="153"/>
        <v>6.3628423774976239E-3</v>
      </c>
      <c r="Q486">
        <f t="shared" si="154"/>
        <v>7.3737918006445219E-2</v>
      </c>
      <c r="R486">
        <f>VLOOKUP(S486,mortality!$A$4:$G$76,prot_model!T486+2,FALSE)</f>
        <v>3.6868959003222609E-2</v>
      </c>
      <c r="S486">
        <f t="shared" si="146"/>
        <v>88</v>
      </c>
      <c r="T486">
        <f t="shared" si="147"/>
        <v>5</v>
      </c>
      <c r="V486">
        <f>discount_curve!K475</f>
        <v>0.61601850214886256</v>
      </c>
    </row>
    <row r="487" spans="1:22" x14ac:dyDescent="0.55000000000000004">
      <c r="A487">
        <f t="shared" si="137"/>
        <v>469</v>
      </c>
      <c r="B487">
        <f t="shared" si="138"/>
        <v>0</v>
      </c>
      <c r="C487">
        <f t="shared" si="139"/>
        <v>0</v>
      </c>
      <c r="D487">
        <f t="shared" si="148"/>
        <v>0</v>
      </c>
      <c r="E487">
        <f t="shared" si="140"/>
        <v>0</v>
      </c>
      <c r="F487">
        <f t="shared" si="141"/>
        <v>0</v>
      </c>
      <c r="G487">
        <v>0</v>
      </c>
      <c r="H487">
        <f t="shared" si="149"/>
        <v>8.3333333333333329E-2</v>
      </c>
      <c r="I487">
        <f t="shared" si="150"/>
        <v>100000</v>
      </c>
      <c r="J487">
        <f t="shared" si="151"/>
        <v>100000</v>
      </c>
      <c r="K487">
        <f t="shared" si="142"/>
        <v>2.1647447682498542</v>
      </c>
      <c r="L487">
        <f t="shared" si="143"/>
        <v>0</v>
      </c>
      <c r="M487">
        <f t="shared" si="144"/>
        <v>39</v>
      </c>
      <c r="N487">
        <f t="shared" si="152"/>
        <v>0</v>
      </c>
      <c r="O487">
        <f t="shared" si="145"/>
        <v>0</v>
      </c>
      <c r="P487">
        <f t="shared" si="153"/>
        <v>6.3628423774976239E-3</v>
      </c>
      <c r="Q487">
        <f t="shared" si="154"/>
        <v>7.3737918006445219E-2</v>
      </c>
      <c r="R487">
        <f>VLOOKUP(S487,mortality!$A$4:$G$76,prot_model!T487+2,FALSE)</f>
        <v>3.6868959003222609E-2</v>
      </c>
      <c r="S487">
        <f t="shared" si="146"/>
        <v>88</v>
      </c>
      <c r="T487">
        <f t="shared" si="147"/>
        <v>5</v>
      </c>
      <c r="V487">
        <f>discount_curve!K476</f>
        <v>0.61538112360257069</v>
      </c>
    </row>
    <row r="488" spans="1:22" x14ac:dyDescent="0.55000000000000004">
      <c r="A488">
        <f t="shared" si="137"/>
        <v>470</v>
      </c>
      <c r="B488">
        <f t="shared" si="138"/>
        <v>0</v>
      </c>
      <c r="C488">
        <f t="shared" si="139"/>
        <v>0</v>
      </c>
      <c r="D488">
        <f t="shared" si="148"/>
        <v>0</v>
      </c>
      <c r="E488">
        <f t="shared" si="140"/>
        <v>0</v>
      </c>
      <c r="F488">
        <f t="shared" si="141"/>
        <v>0</v>
      </c>
      <c r="G488">
        <v>0</v>
      </c>
      <c r="H488">
        <f t="shared" si="149"/>
        <v>8.3333333333333329E-2</v>
      </c>
      <c r="I488">
        <f t="shared" si="150"/>
        <v>100000</v>
      </c>
      <c r="J488">
        <f t="shared" si="151"/>
        <v>100000</v>
      </c>
      <c r="K488">
        <f t="shared" si="142"/>
        <v>2.1647447682498542</v>
      </c>
      <c r="L488">
        <f t="shared" si="143"/>
        <v>0</v>
      </c>
      <c r="M488">
        <f t="shared" si="144"/>
        <v>39</v>
      </c>
      <c r="N488">
        <f t="shared" si="152"/>
        <v>0</v>
      </c>
      <c r="O488">
        <f t="shared" si="145"/>
        <v>0</v>
      </c>
      <c r="P488">
        <f t="shared" si="153"/>
        <v>6.3628423774976239E-3</v>
      </c>
      <c r="Q488">
        <f t="shared" si="154"/>
        <v>7.3737918006445219E-2</v>
      </c>
      <c r="R488">
        <f>VLOOKUP(S488,mortality!$A$4:$G$76,prot_model!T488+2,FALSE)</f>
        <v>3.6868959003222609E-2</v>
      </c>
      <c r="S488">
        <f t="shared" si="146"/>
        <v>88</v>
      </c>
      <c r="T488">
        <f t="shared" si="147"/>
        <v>5</v>
      </c>
      <c r="V488">
        <f>discount_curve!K477</f>
        <v>0.61474440453551504</v>
      </c>
    </row>
    <row r="489" spans="1:22" x14ac:dyDescent="0.55000000000000004">
      <c r="A489">
        <f t="shared" si="137"/>
        <v>471</v>
      </c>
      <c r="B489">
        <f t="shared" si="138"/>
        <v>0</v>
      </c>
      <c r="C489">
        <f t="shared" si="139"/>
        <v>0</v>
      </c>
      <c r="D489">
        <f t="shared" si="148"/>
        <v>0</v>
      </c>
      <c r="E489">
        <f t="shared" si="140"/>
        <v>0</v>
      </c>
      <c r="F489">
        <f t="shared" si="141"/>
        <v>0</v>
      </c>
      <c r="G489">
        <v>0</v>
      </c>
      <c r="H489">
        <f t="shared" si="149"/>
        <v>8.3333333333333329E-2</v>
      </c>
      <c r="I489">
        <f t="shared" si="150"/>
        <v>100000</v>
      </c>
      <c r="J489">
        <f t="shared" si="151"/>
        <v>100000</v>
      </c>
      <c r="K489">
        <f t="shared" si="142"/>
        <v>2.1647447682498542</v>
      </c>
      <c r="L489">
        <f t="shared" si="143"/>
        <v>0</v>
      </c>
      <c r="M489">
        <f t="shared" si="144"/>
        <v>39</v>
      </c>
      <c r="N489">
        <f t="shared" si="152"/>
        <v>0</v>
      </c>
      <c r="O489">
        <f t="shared" si="145"/>
        <v>0</v>
      </c>
      <c r="P489">
        <f t="shared" si="153"/>
        <v>6.3628423774976239E-3</v>
      </c>
      <c r="Q489">
        <f t="shared" si="154"/>
        <v>7.3737918006445219E-2</v>
      </c>
      <c r="R489">
        <f>VLOOKUP(S489,mortality!$A$4:$G$76,prot_model!T489+2,FALSE)</f>
        <v>3.6868959003222609E-2</v>
      </c>
      <c r="S489">
        <f t="shared" si="146"/>
        <v>88</v>
      </c>
      <c r="T489">
        <f t="shared" si="147"/>
        <v>5</v>
      </c>
      <c r="V489">
        <f>discount_curve!K478</f>
        <v>0.61410834426534922</v>
      </c>
    </row>
    <row r="490" spans="1:22" x14ac:dyDescent="0.55000000000000004">
      <c r="A490">
        <f t="shared" si="137"/>
        <v>472</v>
      </c>
      <c r="B490">
        <f t="shared" si="138"/>
        <v>0</v>
      </c>
      <c r="C490">
        <f t="shared" si="139"/>
        <v>0</v>
      </c>
      <c r="D490">
        <f t="shared" si="148"/>
        <v>0</v>
      </c>
      <c r="E490">
        <f t="shared" si="140"/>
        <v>0</v>
      </c>
      <c r="F490">
        <f t="shared" si="141"/>
        <v>0</v>
      </c>
      <c r="G490">
        <v>0</v>
      </c>
      <c r="H490">
        <f t="shared" si="149"/>
        <v>8.3333333333333329E-2</v>
      </c>
      <c r="I490">
        <f t="shared" si="150"/>
        <v>100000</v>
      </c>
      <c r="J490">
        <f t="shared" si="151"/>
        <v>100000</v>
      </c>
      <c r="K490">
        <f t="shared" si="142"/>
        <v>2.1647447682498542</v>
      </c>
      <c r="L490">
        <f t="shared" si="143"/>
        <v>0</v>
      </c>
      <c r="M490">
        <f t="shared" si="144"/>
        <v>39</v>
      </c>
      <c r="N490">
        <f t="shared" si="152"/>
        <v>0</v>
      </c>
      <c r="O490">
        <f t="shared" si="145"/>
        <v>0</v>
      </c>
      <c r="P490">
        <f t="shared" si="153"/>
        <v>6.3628423774976239E-3</v>
      </c>
      <c r="Q490">
        <f t="shared" si="154"/>
        <v>7.3737918006445219E-2</v>
      </c>
      <c r="R490">
        <f>VLOOKUP(S490,mortality!$A$4:$G$76,prot_model!T490+2,FALSE)</f>
        <v>3.6868959003222609E-2</v>
      </c>
      <c r="S490">
        <f t="shared" si="146"/>
        <v>88</v>
      </c>
      <c r="T490">
        <f t="shared" si="147"/>
        <v>5</v>
      </c>
      <c r="V490">
        <f>discount_curve!K479</f>
        <v>0.61347294211043291</v>
      </c>
    </row>
    <row r="491" spans="1:22" x14ac:dyDescent="0.55000000000000004">
      <c r="A491">
        <f t="shared" si="137"/>
        <v>473</v>
      </c>
      <c r="B491">
        <f t="shared" si="138"/>
        <v>0</v>
      </c>
      <c r="C491">
        <f t="shared" si="139"/>
        <v>0</v>
      </c>
      <c r="D491">
        <f t="shared" si="148"/>
        <v>0</v>
      </c>
      <c r="E491">
        <f t="shared" si="140"/>
        <v>0</v>
      </c>
      <c r="F491">
        <f t="shared" si="141"/>
        <v>0</v>
      </c>
      <c r="G491">
        <v>0</v>
      </c>
      <c r="H491">
        <f t="shared" si="149"/>
        <v>8.3333333333333329E-2</v>
      </c>
      <c r="I491">
        <f t="shared" si="150"/>
        <v>100000</v>
      </c>
      <c r="J491">
        <f t="shared" si="151"/>
        <v>100000</v>
      </c>
      <c r="K491">
        <f t="shared" si="142"/>
        <v>2.1647447682498542</v>
      </c>
      <c r="L491">
        <f t="shared" si="143"/>
        <v>0</v>
      </c>
      <c r="M491">
        <f t="shared" si="144"/>
        <v>39</v>
      </c>
      <c r="N491">
        <f t="shared" si="152"/>
        <v>0</v>
      </c>
      <c r="O491">
        <f t="shared" si="145"/>
        <v>0</v>
      </c>
      <c r="P491">
        <f t="shared" si="153"/>
        <v>6.3628423774976239E-3</v>
      </c>
      <c r="Q491">
        <f t="shared" si="154"/>
        <v>7.3737918006445219E-2</v>
      </c>
      <c r="R491">
        <f>VLOOKUP(S491,mortality!$A$4:$G$76,prot_model!T491+2,FALSE)</f>
        <v>3.6868959003222609E-2</v>
      </c>
      <c r="S491">
        <f t="shared" si="146"/>
        <v>88</v>
      </c>
      <c r="T491">
        <f t="shared" si="147"/>
        <v>5</v>
      </c>
      <c r="V491">
        <f>discount_curve!K480</f>
        <v>0.61283819738983158</v>
      </c>
    </row>
    <row r="492" spans="1:22" x14ac:dyDescent="0.55000000000000004">
      <c r="A492">
        <f t="shared" si="137"/>
        <v>474</v>
      </c>
      <c r="B492">
        <f t="shared" si="138"/>
        <v>0</v>
      </c>
      <c r="C492">
        <f t="shared" si="139"/>
        <v>0</v>
      </c>
      <c r="D492">
        <f t="shared" si="148"/>
        <v>0</v>
      </c>
      <c r="E492">
        <f t="shared" si="140"/>
        <v>0</v>
      </c>
      <c r="F492">
        <f t="shared" si="141"/>
        <v>0</v>
      </c>
      <c r="G492">
        <v>0</v>
      </c>
      <c r="H492">
        <f t="shared" si="149"/>
        <v>8.3333333333333329E-2</v>
      </c>
      <c r="I492">
        <f t="shared" si="150"/>
        <v>100000</v>
      </c>
      <c r="J492">
        <f t="shared" si="151"/>
        <v>100000</v>
      </c>
      <c r="K492">
        <f t="shared" si="142"/>
        <v>2.1647447682498542</v>
      </c>
      <c r="L492">
        <f t="shared" si="143"/>
        <v>0</v>
      </c>
      <c r="M492">
        <f t="shared" si="144"/>
        <v>39</v>
      </c>
      <c r="N492">
        <f t="shared" si="152"/>
        <v>0</v>
      </c>
      <c r="O492">
        <f t="shared" si="145"/>
        <v>0</v>
      </c>
      <c r="P492">
        <f t="shared" si="153"/>
        <v>6.3628423774976239E-3</v>
      </c>
      <c r="Q492">
        <f t="shared" si="154"/>
        <v>7.3737918006445219E-2</v>
      </c>
      <c r="R492">
        <f>VLOOKUP(S492,mortality!$A$4:$G$76,prot_model!T492+2,FALSE)</f>
        <v>3.6868959003222609E-2</v>
      </c>
      <c r="S492">
        <f t="shared" si="146"/>
        <v>88</v>
      </c>
      <c r="T492">
        <f t="shared" si="147"/>
        <v>5</v>
      </c>
      <c r="V492">
        <f>discount_curve!K481</f>
        <v>0.61220410942331438</v>
      </c>
    </row>
    <row r="493" spans="1:22" x14ac:dyDescent="0.55000000000000004">
      <c r="A493">
        <f t="shared" si="137"/>
        <v>475</v>
      </c>
      <c r="B493">
        <f t="shared" si="138"/>
        <v>0</v>
      </c>
      <c r="C493">
        <f t="shared" si="139"/>
        <v>0</v>
      </c>
      <c r="D493">
        <f t="shared" si="148"/>
        <v>0</v>
      </c>
      <c r="E493">
        <f t="shared" si="140"/>
        <v>0</v>
      </c>
      <c r="F493">
        <f t="shared" si="141"/>
        <v>0</v>
      </c>
      <c r="G493">
        <v>0</v>
      </c>
      <c r="H493">
        <f t="shared" si="149"/>
        <v>8.3333333333333329E-2</v>
      </c>
      <c r="I493">
        <f t="shared" si="150"/>
        <v>100000</v>
      </c>
      <c r="J493">
        <f t="shared" si="151"/>
        <v>100000</v>
      </c>
      <c r="K493">
        <f t="shared" si="142"/>
        <v>2.1647447682498542</v>
      </c>
      <c r="L493">
        <f t="shared" si="143"/>
        <v>0</v>
      </c>
      <c r="M493">
        <f t="shared" si="144"/>
        <v>39</v>
      </c>
      <c r="N493">
        <f t="shared" si="152"/>
        <v>0</v>
      </c>
      <c r="O493">
        <f t="shared" si="145"/>
        <v>0</v>
      </c>
      <c r="P493">
        <f t="shared" si="153"/>
        <v>6.3628423774976239E-3</v>
      </c>
      <c r="Q493">
        <f t="shared" si="154"/>
        <v>7.3737918006445219E-2</v>
      </c>
      <c r="R493">
        <f>VLOOKUP(S493,mortality!$A$4:$G$76,prot_model!T493+2,FALSE)</f>
        <v>3.6868959003222609E-2</v>
      </c>
      <c r="S493">
        <f t="shared" si="146"/>
        <v>88</v>
      </c>
      <c r="T493">
        <f t="shared" si="147"/>
        <v>5</v>
      </c>
      <c r="V493">
        <f>discount_curve!K482</f>
        <v>0.61157067753135497</v>
      </c>
    </row>
    <row r="494" spans="1:22" x14ac:dyDescent="0.55000000000000004">
      <c r="A494">
        <f t="shared" si="137"/>
        <v>476</v>
      </c>
      <c r="B494">
        <f t="shared" si="138"/>
        <v>0</v>
      </c>
      <c r="C494">
        <f t="shared" si="139"/>
        <v>0</v>
      </c>
      <c r="D494">
        <f t="shared" si="148"/>
        <v>0</v>
      </c>
      <c r="E494">
        <f t="shared" si="140"/>
        <v>0</v>
      </c>
      <c r="F494">
        <f t="shared" si="141"/>
        <v>0</v>
      </c>
      <c r="G494">
        <v>0</v>
      </c>
      <c r="H494">
        <f t="shared" si="149"/>
        <v>8.3333333333333329E-2</v>
      </c>
      <c r="I494">
        <f t="shared" si="150"/>
        <v>100000</v>
      </c>
      <c r="J494">
        <f t="shared" si="151"/>
        <v>100000</v>
      </c>
      <c r="K494">
        <f t="shared" si="142"/>
        <v>2.1647447682498542</v>
      </c>
      <c r="L494">
        <f t="shared" si="143"/>
        <v>0</v>
      </c>
      <c r="M494">
        <f t="shared" si="144"/>
        <v>39</v>
      </c>
      <c r="N494">
        <f t="shared" si="152"/>
        <v>0</v>
      </c>
      <c r="O494">
        <f t="shared" si="145"/>
        <v>0</v>
      </c>
      <c r="P494">
        <f t="shared" si="153"/>
        <v>6.3628423774976239E-3</v>
      </c>
      <c r="Q494">
        <f t="shared" si="154"/>
        <v>7.3737918006445219E-2</v>
      </c>
      <c r="R494">
        <f>VLOOKUP(S494,mortality!$A$4:$G$76,prot_model!T494+2,FALSE)</f>
        <v>3.6868959003222609E-2</v>
      </c>
      <c r="S494">
        <f t="shared" si="146"/>
        <v>88</v>
      </c>
      <c r="T494">
        <f t="shared" si="147"/>
        <v>5</v>
      </c>
      <c r="V494">
        <f>discount_curve!K483</f>
        <v>0.61093790103512946</v>
      </c>
    </row>
    <row r="495" spans="1:22" x14ac:dyDescent="0.55000000000000004">
      <c r="A495">
        <f t="shared" si="137"/>
        <v>477</v>
      </c>
      <c r="B495">
        <f t="shared" si="138"/>
        <v>0</v>
      </c>
      <c r="C495">
        <f t="shared" si="139"/>
        <v>0</v>
      </c>
      <c r="D495">
        <f t="shared" si="148"/>
        <v>0</v>
      </c>
      <c r="E495">
        <f t="shared" si="140"/>
        <v>0</v>
      </c>
      <c r="F495">
        <f t="shared" si="141"/>
        <v>0</v>
      </c>
      <c r="G495">
        <v>0</v>
      </c>
      <c r="H495">
        <f t="shared" si="149"/>
        <v>8.3333333333333329E-2</v>
      </c>
      <c r="I495">
        <f t="shared" si="150"/>
        <v>100000</v>
      </c>
      <c r="J495">
        <f t="shared" si="151"/>
        <v>100000</v>
      </c>
      <c r="K495">
        <f t="shared" si="142"/>
        <v>2.1647447682498542</v>
      </c>
      <c r="L495">
        <f t="shared" si="143"/>
        <v>0</v>
      </c>
      <c r="M495">
        <f t="shared" si="144"/>
        <v>39</v>
      </c>
      <c r="N495">
        <f t="shared" si="152"/>
        <v>0</v>
      </c>
      <c r="O495">
        <f t="shared" si="145"/>
        <v>0</v>
      </c>
      <c r="P495">
        <f t="shared" si="153"/>
        <v>6.3628423774976239E-3</v>
      </c>
      <c r="Q495">
        <f t="shared" si="154"/>
        <v>7.3737918006445219E-2</v>
      </c>
      <c r="R495">
        <f>VLOOKUP(S495,mortality!$A$4:$G$76,prot_model!T495+2,FALSE)</f>
        <v>3.6868959003222609E-2</v>
      </c>
      <c r="S495">
        <f t="shared" si="146"/>
        <v>88</v>
      </c>
      <c r="T495">
        <f t="shared" si="147"/>
        <v>5</v>
      </c>
      <c r="V495">
        <f>discount_curve!K484</f>
        <v>0.61030577925651708</v>
      </c>
    </row>
    <row r="496" spans="1:22" x14ac:dyDescent="0.55000000000000004">
      <c r="A496">
        <f t="shared" si="137"/>
        <v>478</v>
      </c>
      <c r="B496">
        <f t="shared" si="138"/>
        <v>0</v>
      </c>
      <c r="C496">
        <f t="shared" si="139"/>
        <v>0</v>
      </c>
      <c r="D496">
        <f t="shared" si="148"/>
        <v>0</v>
      </c>
      <c r="E496">
        <f t="shared" si="140"/>
        <v>0</v>
      </c>
      <c r="F496">
        <f t="shared" si="141"/>
        <v>0</v>
      </c>
      <c r="G496">
        <v>0</v>
      </c>
      <c r="H496">
        <f t="shared" si="149"/>
        <v>8.3333333333333329E-2</v>
      </c>
      <c r="I496">
        <f t="shared" si="150"/>
        <v>100000</v>
      </c>
      <c r="J496">
        <f t="shared" si="151"/>
        <v>100000</v>
      </c>
      <c r="K496">
        <f t="shared" si="142"/>
        <v>2.1647447682498542</v>
      </c>
      <c r="L496">
        <f t="shared" si="143"/>
        <v>0</v>
      </c>
      <c r="M496">
        <f t="shared" si="144"/>
        <v>39</v>
      </c>
      <c r="N496">
        <f t="shared" si="152"/>
        <v>0</v>
      </c>
      <c r="O496">
        <f t="shared" si="145"/>
        <v>0</v>
      </c>
      <c r="P496">
        <f t="shared" si="153"/>
        <v>6.3628423774976239E-3</v>
      </c>
      <c r="Q496">
        <f t="shared" si="154"/>
        <v>7.3737918006445219E-2</v>
      </c>
      <c r="R496">
        <f>VLOOKUP(S496,mortality!$A$4:$G$76,prot_model!T496+2,FALSE)</f>
        <v>3.6868959003222609E-2</v>
      </c>
      <c r="S496">
        <f t="shared" si="146"/>
        <v>88</v>
      </c>
      <c r="T496">
        <f t="shared" si="147"/>
        <v>5</v>
      </c>
      <c r="V496">
        <f>discount_curve!K485</f>
        <v>0.60967431151809837</v>
      </c>
    </row>
    <row r="497" spans="1:22" x14ac:dyDescent="0.55000000000000004">
      <c r="A497">
        <f t="shared" si="137"/>
        <v>479</v>
      </c>
      <c r="B497">
        <f t="shared" si="138"/>
        <v>0</v>
      </c>
      <c r="C497">
        <f t="shared" si="139"/>
        <v>0</v>
      </c>
      <c r="D497">
        <f t="shared" si="148"/>
        <v>0</v>
      </c>
      <c r="E497">
        <f t="shared" si="140"/>
        <v>0</v>
      </c>
      <c r="F497">
        <f t="shared" si="141"/>
        <v>0</v>
      </c>
      <c r="G497">
        <v>0</v>
      </c>
      <c r="H497">
        <f t="shared" si="149"/>
        <v>8.3333333333333329E-2</v>
      </c>
      <c r="I497">
        <f t="shared" si="150"/>
        <v>100000</v>
      </c>
      <c r="J497">
        <f t="shared" si="151"/>
        <v>100000</v>
      </c>
      <c r="K497">
        <f t="shared" si="142"/>
        <v>2.1647447682498542</v>
      </c>
      <c r="L497">
        <f t="shared" si="143"/>
        <v>0</v>
      </c>
      <c r="M497">
        <f t="shared" si="144"/>
        <v>39</v>
      </c>
      <c r="N497">
        <f t="shared" si="152"/>
        <v>0</v>
      </c>
      <c r="O497">
        <f t="shared" si="145"/>
        <v>0</v>
      </c>
      <c r="P497">
        <f t="shared" si="153"/>
        <v>6.3628423774976239E-3</v>
      </c>
      <c r="Q497">
        <f t="shared" si="154"/>
        <v>7.3737918006445219E-2</v>
      </c>
      <c r="R497">
        <f>VLOOKUP(S497,mortality!$A$4:$G$76,prot_model!T497+2,FALSE)</f>
        <v>3.6868959003222609E-2</v>
      </c>
      <c r="S497">
        <f t="shared" si="146"/>
        <v>88</v>
      </c>
      <c r="T497">
        <f t="shared" si="147"/>
        <v>5</v>
      </c>
      <c r="V497">
        <f>discount_curve!K486</f>
        <v>0.60904349714315453</v>
      </c>
    </row>
    <row r="498" spans="1:22" x14ac:dyDescent="0.55000000000000004">
      <c r="A498">
        <f t="shared" si="137"/>
        <v>480</v>
      </c>
      <c r="B498">
        <f t="shared" si="138"/>
        <v>0</v>
      </c>
      <c r="C498">
        <f t="shared" si="139"/>
        <v>0</v>
      </c>
      <c r="D498">
        <f t="shared" si="148"/>
        <v>0</v>
      </c>
      <c r="E498">
        <f t="shared" si="140"/>
        <v>0</v>
      </c>
      <c r="F498">
        <f t="shared" si="141"/>
        <v>0</v>
      </c>
      <c r="G498">
        <v>0</v>
      </c>
      <c r="H498">
        <f t="shared" si="149"/>
        <v>8.3333333333333329E-2</v>
      </c>
      <c r="I498">
        <f t="shared" si="150"/>
        <v>100000</v>
      </c>
      <c r="J498">
        <f t="shared" si="151"/>
        <v>100000</v>
      </c>
      <c r="K498">
        <f t="shared" si="142"/>
        <v>2.2080396636148518</v>
      </c>
      <c r="L498">
        <f t="shared" si="143"/>
        <v>0</v>
      </c>
      <c r="M498">
        <f t="shared" si="144"/>
        <v>40</v>
      </c>
      <c r="N498">
        <f t="shared" si="152"/>
        <v>0</v>
      </c>
      <c r="O498">
        <f t="shared" si="145"/>
        <v>0</v>
      </c>
      <c r="P498">
        <f t="shared" si="153"/>
        <v>7.2020737068914098E-3</v>
      </c>
      <c r="Q498">
        <f t="shared" si="154"/>
        <v>8.3082342308328269E-2</v>
      </c>
      <c r="R498">
        <f>VLOOKUP(S498,mortality!$A$4:$G$76,prot_model!T498+2,FALSE)</f>
        <v>4.1541171154164135E-2</v>
      </c>
      <c r="S498">
        <f t="shared" si="146"/>
        <v>89</v>
      </c>
      <c r="T498">
        <f t="shared" si="147"/>
        <v>5</v>
      </c>
      <c r="V498">
        <f>discount_curve!K487</f>
        <v>0.61058052969833954</v>
      </c>
    </row>
    <row r="499" spans="1:22" x14ac:dyDescent="0.55000000000000004">
      <c r="A499">
        <f t="shared" si="137"/>
        <v>481</v>
      </c>
      <c r="B499">
        <f t="shared" si="138"/>
        <v>0</v>
      </c>
      <c r="C499">
        <f t="shared" si="139"/>
        <v>0</v>
      </c>
      <c r="D499">
        <f t="shared" si="148"/>
        <v>0</v>
      </c>
      <c r="E499">
        <f t="shared" si="140"/>
        <v>0</v>
      </c>
      <c r="F499">
        <f t="shared" si="141"/>
        <v>0</v>
      </c>
      <c r="G499">
        <v>0</v>
      </c>
      <c r="H499">
        <f t="shared" si="149"/>
        <v>8.3333333333333329E-2</v>
      </c>
      <c r="I499">
        <f t="shared" si="150"/>
        <v>100000</v>
      </c>
      <c r="J499">
        <f t="shared" si="151"/>
        <v>100000</v>
      </c>
      <c r="K499">
        <f t="shared" si="142"/>
        <v>2.2080396636148518</v>
      </c>
      <c r="L499">
        <f t="shared" si="143"/>
        <v>0</v>
      </c>
      <c r="M499">
        <f t="shared" si="144"/>
        <v>40</v>
      </c>
      <c r="N499">
        <f t="shared" si="152"/>
        <v>0</v>
      </c>
      <c r="O499">
        <f t="shared" si="145"/>
        <v>0</v>
      </c>
      <c r="P499">
        <f t="shared" si="153"/>
        <v>7.2020737068914098E-3</v>
      </c>
      <c r="Q499">
        <f t="shared" si="154"/>
        <v>8.3082342308328269E-2</v>
      </c>
      <c r="R499">
        <f>VLOOKUP(S499,mortality!$A$4:$G$76,prot_model!T499+2,FALSE)</f>
        <v>4.1541171154164135E-2</v>
      </c>
      <c r="S499">
        <f t="shared" si="146"/>
        <v>89</v>
      </c>
      <c r="T499">
        <f t="shared" si="147"/>
        <v>5</v>
      </c>
      <c r="V499">
        <f>discount_curve!K488</f>
        <v>0.60995329603933202</v>
      </c>
    </row>
    <row r="500" spans="1:22" x14ac:dyDescent="0.55000000000000004">
      <c r="A500">
        <f t="shared" si="137"/>
        <v>482</v>
      </c>
      <c r="B500">
        <f t="shared" si="138"/>
        <v>0</v>
      </c>
      <c r="C500">
        <f t="shared" si="139"/>
        <v>0</v>
      </c>
      <c r="D500">
        <f t="shared" si="148"/>
        <v>0</v>
      </c>
      <c r="E500">
        <f t="shared" si="140"/>
        <v>0</v>
      </c>
      <c r="F500">
        <f t="shared" si="141"/>
        <v>0</v>
      </c>
      <c r="G500">
        <v>0</v>
      </c>
      <c r="H500">
        <f t="shared" si="149"/>
        <v>8.3333333333333329E-2</v>
      </c>
      <c r="I500">
        <f t="shared" si="150"/>
        <v>100000</v>
      </c>
      <c r="J500">
        <f t="shared" si="151"/>
        <v>100000</v>
      </c>
      <c r="K500">
        <f t="shared" si="142"/>
        <v>2.2080396636148518</v>
      </c>
      <c r="L500">
        <f t="shared" si="143"/>
        <v>0</v>
      </c>
      <c r="M500">
        <f t="shared" si="144"/>
        <v>40</v>
      </c>
      <c r="N500">
        <f t="shared" si="152"/>
        <v>0</v>
      </c>
      <c r="O500">
        <f t="shared" si="145"/>
        <v>0</v>
      </c>
      <c r="P500">
        <f t="shared" si="153"/>
        <v>7.2020737068914098E-3</v>
      </c>
      <c r="Q500">
        <f t="shared" si="154"/>
        <v>8.3082342308328269E-2</v>
      </c>
      <c r="R500">
        <f>VLOOKUP(S500,mortality!$A$4:$G$76,prot_model!T500+2,FALSE)</f>
        <v>4.1541171154164135E-2</v>
      </c>
      <c r="S500">
        <f t="shared" si="146"/>
        <v>89</v>
      </c>
      <c r="T500">
        <f t="shared" si="147"/>
        <v>5</v>
      </c>
      <c r="V500">
        <f>discount_curve!K489</f>
        <v>0.6093267067213145</v>
      </c>
    </row>
    <row r="501" spans="1:22" x14ac:dyDescent="0.55000000000000004">
      <c r="A501">
        <f t="shared" si="137"/>
        <v>483</v>
      </c>
      <c r="B501">
        <f t="shared" si="138"/>
        <v>0</v>
      </c>
      <c r="C501">
        <f t="shared" si="139"/>
        <v>0</v>
      </c>
      <c r="D501">
        <f t="shared" si="148"/>
        <v>0</v>
      </c>
      <c r="E501">
        <f t="shared" si="140"/>
        <v>0</v>
      </c>
      <c r="F501">
        <f t="shared" si="141"/>
        <v>0</v>
      </c>
      <c r="G501">
        <v>0</v>
      </c>
      <c r="H501">
        <f t="shared" si="149"/>
        <v>8.3333333333333329E-2</v>
      </c>
      <c r="I501">
        <f t="shared" si="150"/>
        <v>100000</v>
      </c>
      <c r="J501">
        <f t="shared" si="151"/>
        <v>100000</v>
      </c>
      <c r="K501">
        <f t="shared" si="142"/>
        <v>2.2080396636148518</v>
      </c>
      <c r="L501">
        <f t="shared" si="143"/>
        <v>0</v>
      </c>
      <c r="M501">
        <f t="shared" si="144"/>
        <v>40</v>
      </c>
      <c r="N501">
        <f t="shared" si="152"/>
        <v>0</v>
      </c>
      <c r="O501">
        <f t="shared" si="145"/>
        <v>0</v>
      </c>
      <c r="P501">
        <f t="shared" si="153"/>
        <v>7.2020737068914098E-3</v>
      </c>
      <c r="Q501">
        <f t="shared" si="154"/>
        <v>8.3082342308328269E-2</v>
      </c>
      <c r="R501">
        <f>VLOOKUP(S501,mortality!$A$4:$G$76,prot_model!T501+2,FALSE)</f>
        <v>4.1541171154164135E-2</v>
      </c>
      <c r="S501">
        <f t="shared" si="146"/>
        <v>89</v>
      </c>
      <c r="T501">
        <f t="shared" si="147"/>
        <v>5</v>
      </c>
      <c r="V501">
        <f>discount_curve!K490</f>
        <v>0.60870076108237214</v>
      </c>
    </row>
    <row r="502" spans="1:22" x14ac:dyDescent="0.55000000000000004">
      <c r="A502">
        <f t="shared" si="137"/>
        <v>484</v>
      </c>
      <c r="B502">
        <f t="shared" si="138"/>
        <v>0</v>
      </c>
      <c r="C502">
        <f t="shared" si="139"/>
        <v>0</v>
      </c>
      <c r="D502">
        <f t="shared" si="148"/>
        <v>0</v>
      </c>
      <c r="E502">
        <f t="shared" si="140"/>
        <v>0</v>
      </c>
      <c r="F502">
        <f t="shared" si="141"/>
        <v>0</v>
      </c>
      <c r="G502">
        <v>0</v>
      </c>
      <c r="H502">
        <f t="shared" si="149"/>
        <v>8.3333333333333329E-2</v>
      </c>
      <c r="I502">
        <f t="shared" si="150"/>
        <v>100000</v>
      </c>
      <c r="J502">
        <f t="shared" si="151"/>
        <v>100000</v>
      </c>
      <c r="K502">
        <f t="shared" si="142"/>
        <v>2.2080396636148518</v>
      </c>
      <c r="L502">
        <f t="shared" si="143"/>
        <v>0</v>
      </c>
      <c r="M502">
        <f t="shared" si="144"/>
        <v>40</v>
      </c>
      <c r="N502">
        <f t="shared" si="152"/>
        <v>0</v>
      </c>
      <c r="O502">
        <f t="shared" si="145"/>
        <v>0</v>
      </c>
      <c r="P502">
        <f t="shared" si="153"/>
        <v>7.2020737068914098E-3</v>
      </c>
      <c r="Q502">
        <f t="shared" si="154"/>
        <v>8.3082342308328269E-2</v>
      </c>
      <c r="R502">
        <f>VLOOKUP(S502,mortality!$A$4:$G$76,prot_model!T502+2,FALSE)</f>
        <v>4.1541171154164135E-2</v>
      </c>
      <c r="S502">
        <f t="shared" si="146"/>
        <v>89</v>
      </c>
      <c r="T502">
        <f t="shared" si="147"/>
        <v>5</v>
      </c>
      <c r="V502">
        <f>discount_curve!K491</f>
        <v>0.60807545846126987</v>
      </c>
    </row>
    <row r="503" spans="1:22" x14ac:dyDescent="0.55000000000000004">
      <c r="A503">
        <f t="shared" si="137"/>
        <v>485</v>
      </c>
      <c r="B503">
        <f t="shared" si="138"/>
        <v>0</v>
      </c>
      <c r="C503">
        <f t="shared" si="139"/>
        <v>0</v>
      </c>
      <c r="D503">
        <f t="shared" si="148"/>
        <v>0</v>
      </c>
      <c r="E503">
        <f t="shared" si="140"/>
        <v>0</v>
      </c>
      <c r="F503">
        <f t="shared" si="141"/>
        <v>0</v>
      </c>
      <c r="G503">
        <v>0</v>
      </c>
      <c r="H503">
        <f t="shared" si="149"/>
        <v>8.3333333333333329E-2</v>
      </c>
      <c r="I503">
        <f t="shared" si="150"/>
        <v>100000</v>
      </c>
      <c r="J503">
        <f t="shared" si="151"/>
        <v>100000</v>
      </c>
      <c r="K503">
        <f t="shared" si="142"/>
        <v>2.2080396636148518</v>
      </c>
      <c r="L503">
        <f t="shared" si="143"/>
        <v>0</v>
      </c>
      <c r="M503">
        <f t="shared" si="144"/>
        <v>40</v>
      </c>
      <c r="N503">
        <f t="shared" si="152"/>
        <v>0</v>
      </c>
      <c r="O503">
        <f t="shared" si="145"/>
        <v>0</v>
      </c>
      <c r="P503">
        <f t="shared" si="153"/>
        <v>7.2020737068914098E-3</v>
      </c>
      <c r="Q503">
        <f t="shared" si="154"/>
        <v>8.3082342308328269E-2</v>
      </c>
      <c r="R503">
        <f>VLOOKUP(S503,mortality!$A$4:$G$76,prot_model!T503+2,FALSE)</f>
        <v>4.1541171154164135E-2</v>
      </c>
      <c r="S503">
        <f t="shared" si="146"/>
        <v>89</v>
      </c>
      <c r="T503">
        <f t="shared" si="147"/>
        <v>5</v>
      </c>
      <c r="V503">
        <f>discount_curve!K492</f>
        <v>0.60745079819745207</v>
      </c>
    </row>
    <row r="504" spans="1:22" x14ac:dyDescent="0.55000000000000004">
      <c r="A504">
        <f t="shared" si="137"/>
        <v>486</v>
      </c>
      <c r="B504">
        <f t="shared" si="138"/>
        <v>0</v>
      </c>
      <c r="C504">
        <f t="shared" si="139"/>
        <v>0</v>
      </c>
      <c r="D504">
        <f t="shared" si="148"/>
        <v>0</v>
      </c>
      <c r="E504">
        <f t="shared" si="140"/>
        <v>0</v>
      </c>
      <c r="F504">
        <f t="shared" si="141"/>
        <v>0</v>
      </c>
      <c r="G504">
        <v>0</v>
      </c>
      <c r="H504">
        <f t="shared" si="149"/>
        <v>8.3333333333333329E-2</v>
      </c>
      <c r="I504">
        <f t="shared" si="150"/>
        <v>100000</v>
      </c>
      <c r="J504">
        <f t="shared" si="151"/>
        <v>100000</v>
      </c>
      <c r="K504">
        <f t="shared" si="142"/>
        <v>2.2080396636148518</v>
      </c>
      <c r="L504">
        <f t="shared" si="143"/>
        <v>0</v>
      </c>
      <c r="M504">
        <f t="shared" si="144"/>
        <v>40</v>
      </c>
      <c r="N504">
        <f t="shared" si="152"/>
        <v>0</v>
      </c>
      <c r="O504">
        <f t="shared" si="145"/>
        <v>0</v>
      </c>
      <c r="P504">
        <f t="shared" si="153"/>
        <v>7.2020737068914098E-3</v>
      </c>
      <c r="Q504">
        <f t="shared" si="154"/>
        <v>8.3082342308328269E-2</v>
      </c>
      <c r="R504">
        <f>VLOOKUP(S504,mortality!$A$4:$G$76,prot_model!T504+2,FALSE)</f>
        <v>4.1541171154164135E-2</v>
      </c>
      <c r="S504">
        <f t="shared" si="146"/>
        <v>89</v>
      </c>
      <c r="T504">
        <f t="shared" si="147"/>
        <v>5</v>
      </c>
      <c r="V504">
        <f>discount_curve!K493</f>
        <v>0.60682677963104159</v>
      </c>
    </row>
    <row r="505" spans="1:22" x14ac:dyDescent="0.55000000000000004">
      <c r="A505">
        <f t="shared" si="137"/>
        <v>487</v>
      </c>
      <c r="B505">
        <f t="shared" si="138"/>
        <v>0</v>
      </c>
      <c r="C505">
        <f t="shared" si="139"/>
        <v>0</v>
      </c>
      <c r="D505">
        <f t="shared" si="148"/>
        <v>0</v>
      </c>
      <c r="E505">
        <f t="shared" si="140"/>
        <v>0</v>
      </c>
      <c r="F505">
        <f t="shared" si="141"/>
        <v>0</v>
      </c>
      <c r="G505">
        <v>0</v>
      </c>
      <c r="H505">
        <f t="shared" si="149"/>
        <v>8.3333333333333329E-2</v>
      </c>
      <c r="I505">
        <f t="shared" si="150"/>
        <v>100000</v>
      </c>
      <c r="J505">
        <f t="shared" si="151"/>
        <v>100000</v>
      </c>
      <c r="K505">
        <f t="shared" si="142"/>
        <v>2.2080396636148518</v>
      </c>
      <c r="L505">
        <f t="shared" si="143"/>
        <v>0</v>
      </c>
      <c r="M505">
        <f t="shared" si="144"/>
        <v>40</v>
      </c>
      <c r="N505">
        <f t="shared" si="152"/>
        <v>0</v>
      </c>
      <c r="O505">
        <f t="shared" si="145"/>
        <v>0</v>
      </c>
      <c r="P505">
        <f t="shared" si="153"/>
        <v>7.2020737068914098E-3</v>
      </c>
      <c r="Q505">
        <f t="shared" si="154"/>
        <v>8.3082342308328269E-2</v>
      </c>
      <c r="R505">
        <f>VLOOKUP(S505,mortality!$A$4:$G$76,prot_model!T505+2,FALSE)</f>
        <v>4.1541171154164135E-2</v>
      </c>
      <c r="S505">
        <f t="shared" si="146"/>
        <v>89</v>
      </c>
      <c r="T505">
        <f t="shared" si="147"/>
        <v>5</v>
      </c>
      <c r="V505">
        <f>discount_curve!K494</f>
        <v>0.60620340210283952</v>
      </c>
    </row>
    <row r="506" spans="1:22" x14ac:dyDescent="0.55000000000000004">
      <c r="A506">
        <f t="shared" si="137"/>
        <v>488</v>
      </c>
      <c r="B506">
        <f t="shared" si="138"/>
        <v>0</v>
      </c>
      <c r="C506">
        <f t="shared" si="139"/>
        <v>0</v>
      </c>
      <c r="D506">
        <f t="shared" si="148"/>
        <v>0</v>
      </c>
      <c r="E506">
        <f t="shared" si="140"/>
        <v>0</v>
      </c>
      <c r="F506">
        <f t="shared" si="141"/>
        <v>0</v>
      </c>
      <c r="G506">
        <v>0</v>
      </c>
      <c r="H506">
        <f t="shared" si="149"/>
        <v>8.3333333333333329E-2</v>
      </c>
      <c r="I506">
        <f t="shared" si="150"/>
        <v>100000</v>
      </c>
      <c r="J506">
        <f t="shared" si="151"/>
        <v>100000</v>
      </c>
      <c r="K506">
        <f t="shared" si="142"/>
        <v>2.2080396636148518</v>
      </c>
      <c r="L506">
        <f t="shared" si="143"/>
        <v>0</v>
      </c>
      <c r="M506">
        <f t="shared" si="144"/>
        <v>40</v>
      </c>
      <c r="N506">
        <f t="shared" si="152"/>
        <v>0</v>
      </c>
      <c r="O506">
        <f t="shared" si="145"/>
        <v>0</v>
      </c>
      <c r="P506">
        <f t="shared" si="153"/>
        <v>7.2020737068914098E-3</v>
      </c>
      <c r="Q506">
        <f t="shared" si="154"/>
        <v>8.3082342308328269E-2</v>
      </c>
      <c r="R506">
        <f>VLOOKUP(S506,mortality!$A$4:$G$76,prot_model!T506+2,FALSE)</f>
        <v>4.1541171154164135E-2</v>
      </c>
      <c r="S506">
        <f t="shared" si="146"/>
        <v>89</v>
      </c>
      <c r="T506">
        <f t="shared" si="147"/>
        <v>5</v>
      </c>
      <c r="V506">
        <f>discount_curve!K495</f>
        <v>0.6055806649543235</v>
      </c>
    </row>
    <row r="507" spans="1:22" x14ac:dyDescent="0.55000000000000004">
      <c r="A507">
        <f t="shared" si="137"/>
        <v>489</v>
      </c>
      <c r="B507">
        <f t="shared" si="138"/>
        <v>0</v>
      </c>
      <c r="C507">
        <f t="shared" si="139"/>
        <v>0</v>
      </c>
      <c r="D507">
        <f t="shared" si="148"/>
        <v>0</v>
      </c>
      <c r="E507">
        <f t="shared" si="140"/>
        <v>0</v>
      </c>
      <c r="F507">
        <f t="shared" si="141"/>
        <v>0</v>
      </c>
      <c r="G507">
        <v>0</v>
      </c>
      <c r="H507">
        <f t="shared" si="149"/>
        <v>8.3333333333333329E-2</v>
      </c>
      <c r="I507">
        <f t="shared" si="150"/>
        <v>100000</v>
      </c>
      <c r="J507">
        <f t="shared" si="151"/>
        <v>100000</v>
      </c>
      <c r="K507">
        <f t="shared" si="142"/>
        <v>2.2080396636148518</v>
      </c>
      <c r="L507">
        <f t="shared" si="143"/>
        <v>0</v>
      </c>
      <c r="M507">
        <f t="shared" si="144"/>
        <v>40</v>
      </c>
      <c r="N507">
        <f t="shared" si="152"/>
        <v>0</v>
      </c>
      <c r="O507">
        <f t="shared" si="145"/>
        <v>0</v>
      </c>
      <c r="P507">
        <f t="shared" si="153"/>
        <v>7.2020737068914098E-3</v>
      </c>
      <c r="Q507">
        <f t="shared" si="154"/>
        <v>8.3082342308328269E-2</v>
      </c>
      <c r="R507">
        <f>VLOOKUP(S507,mortality!$A$4:$G$76,prot_model!T507+2,FALSE)</f>
        <v>4.1541171154164135E-2</v>
      </c>
      <c r="S507">
        <f t="shared" si="146"/>
        <v>89</v>
      </c>
      <c r="T507">
        <f t="shared" si="147"/>
        <v>5</v>
      </c>
      <c r="V507">
        <f>discount_curve!K496</f>
        <v>0.60495856752764787</v>
      </c>
    </row>
    <row r="508" spans="1:22" x14ac:dyDescent="0.55000000000000004">
      <c r="A508">
        <f t="shared" si="137"/>
        <v>490</v>
      </c>
      <c r="B508">
        <f t="shared" si="138"/>
        <v>0</v>
      </c>
      <c r="C508">
        <f t="shared" si="139"/>
        <v>0</v>
      </c>
      <c r="D508">
        <f t="shared" si="148"/>
        <v>0</v>
      </c>
      <c r="E508">
        <f t="shared" si="140"/>
        <v>0</v>
      </c>
      <c r="F508">
        <f t="shared" si="141"/>
        <v>0</v>
      </c>
      <c r="G508">
        <v>0</v>
      </c>
      <c r="H508">
        <f t="shared" si="149"/>
        <v>8.3333333333333329E-2</v>
      </c>
      <c r="I508">
        <f t="shared" si="150"/>
        <v>100000</v>
      </c>
      <c r="J508">
        <f t="shared" si="151"/>
        <v>100000</v>
      </c>
      <c r="K508">
        <f t="shared" si="142"/>
        <v>2.2080396636148518</v>
      </c>
      <c r="L508">
        <f t="shared" si="143"/>
        <v>0</v>
      </c>
      <c r="M508">
        <f t="shared" si="144"/>
        <v>40</v>
      </c>
      <c r="N508">
        <f t="shared" si="152"/>
        <v>0</v>
      </c>
      <c r="O508">
        <f t="shared" si="145"/>
        <v>0</v>
      </c>
      <c r="P508">
        <f t="shared" si="153"/>
        <v>7.2020737068914098E-3</v>
      </c>
      <c r="Q508">
        <f t="shared" si="154"/>
        <v>8.3082342308328269E-2</v>
      </c>
      <c r="R508">
        <f>VLOOKUP(S508,mortality!$A$4:$G$76,prot_model!T508+2,FALSE)</f>
        <v>4.1541171154164135E-2</v>
      </c>
      <c r="S508">
        <f t="shared" si="146"/>
        <v>89</v>
      </c>
      <c r="T508">
        <f t="shared" si="147"/>
        <v>5</v>
      </c>
      <c r="V508">
        <f>discount_curve!K497</f>
        <v>0.60433710916564309</v>
      </c>
    </row>
    <row r="509" spans="1:22" x14ac:dyDescent="0.55000000000000004">
      <c r="A509">
        <f t="shared" si="137"/>
        <v>491</v>
      </c>
      <c r="B509">
        <f t="shared" si="138"/>
        <v>0</v>
      </c>
      <c r="C509">
        <f t="shared" si="139"/>
        <v>0</v>
      </c>
      <c r="D509">
        <f t="shared" si="148"/>
        <v>0</v>
      </c>
      <c r="E509">
        <f t="shared" si="140"/>
        <v>0</v>
      </c>
      <c r="F509">
        <f t="shared" si="141"/>
        <v>0</v>
      </c>
      <c r="G509">
        <v>0</v>
      </c>
      <c r="H509">
        <f t="shared" si="149"/>
        <v>8.3333333333333329E-2</v>
      </c>
      <c r="I509">
        <f t="shared" si="150"/>
        <v>100000</v>
      </c>
      <c r="J509">
        <f t="shared" si="151"/>
        <v>100000</v>
      </c>
      <c r="K509">
        <f t="shared" si="142"/>
        <v>2.2080396636148518</v>
      </c>
      <c r="L509">
        <f t="shared" si="143"/>
        <v>0</v>
      </c>
      <c r="M509">
        <f t="shared" si="144"/>
        <v>40</v>
      </c>
      <c r="N509">
        <f t="shared" si="152"/>
        <v>0</v>
      </c>
      <c r="O509">
        <f t="shared" si="145"/>
        <v>0</v>
      </c>
      <c r="P509">
        <f t="shared" si="153"/>
        <v>7.2020737068914098E-3</v>
      </c>
      <c r="Q509">
        <f t="shared" si="154"/>
        <v>8.3082342308328269E-2</v>
      </c>
      <c r="R509">
        <f>VLOOKUP(S509,mortality!$A$4:$G$76,prot_model!T509+2,FALSE)</f>
        <v>4.1541171154164135E-2</v>
      </c>
      <c r="S509">
        <f t="shared" si="146"/>
        <v>89</v>
      </c>
      <c r="T509">
        <f t="shared" si="147"/>
        <v>5</v>
      </c>
      <c r="V509">
        <f>discount_curve!K498</f>
        <v>0.60371628921181431</v>
      </c>
    </row>
    <row r="510" spans="1:22" x14ac:dyDescent="0.55000000000000004">
      <c r="A510">
        <f t="shared" si="137"/>
        <v>492</v>
      </c>
      <c r="B510">
        <f t="shared" si="138"/>
        <v>0</v>
      </c>
      <c r="C510">
        <f t="shared" si="139"/>
        <v>0</v>
      </c>
      <c r="D510">
        <f t="shared" si="148"/>
        <v>0</v>
      </c>
      <c r="E510">
        <f t="shared" si="140"/>
        <v>0</v>
      </c>
      <c r="F510">
        <f t="shared" si="141"/>
        <v>0</v>
      </c>
      <c r="G510">
        <v>0</v>
      </c>
      <c r="H510">
        <f t="shared" si="149"/>
        <v>8.3333333333333329E-2</v>
      </c>
      <c r="I510">
        <f t="shared" si="150"/>
        <v>100000</v>
      </c>
      <c r="J510">
        <f t="shared" si="151"/>
        <v>100000</v>
      </c>
      <c r="K510">
        <f t="shared" si="142"/>
        <v>2.2522004568871488</v>
      </c>
      <c r="L510">
        <f t="shared" si="143"/>
        <v>0</v>
      </c>
      <c r="M510">
        <f t="shared" si="144"/>
        <v>41</v>
      </c>
      <c r="N510">
        <f t="shared" si="152"/>
        <v>0</v>
      </c>
      <c r="O510">
        <f t="shared" si="145"/>
        <v>0</v>
      </c>
      <c r="P510">
        <f t="shared" si="153"/>
        <v>8.1709400070986149E-3</v>
      </c>
      <c r="Q510">
        <f t="shared" si="154"/>
        <v>9.376267690156434E-2</v>
      </c>
      <c r="R510">
        <f>VLOOKUP(S510,mortality!$A$4:$G$76,prot_model!T510+2,FALSE)</f>
        <v>4.688133845078217E-2</v>
      </c>
      <c r="S510">
        <f t="shared" si="146"/>
        <v>90</v>
      </c>
      <c r="T510">
        <f t="shared" si="147"/>
        <v>5</v>
      </c>
      <c r="V510">
        <f>discount_curve!K499</f>
        <v>0.60456336280107414</v>
      </c>
    </row>
    <row r="511" spans="1:22" x14ac:dyDescent="0.55000000000000004">
      <c r="A511">
        <f t="shared" si="137"/>
        <v>493</v>
      </c>
      <c r="B511">
        <f t="shared" si="138"/>
        <v>0</v>
      </c>
      <c r="C511">
        <f t="shared" si="139"/>
        <v>0</v>
      </c>
      <c r="D511">
        <f t="shared" si="148"/>
        <v>0</v>
      </c>
      <c r="E511">
        <f t="shared" si="140"/>
        <v>0</v>
      </c>
      <c r="F511">
        <f t="shared" si="141"/>
        <v>0</v>
      </c>
      <c r="G511">
        <v>0</v>
      </c>
      <c r="H511">
        <f t="shared" si="149"/>
        <v>8.3333333333333329E-2</v>
      </c>
      <c r="I511">
        <f t="shared" si="150"/>
        <v>100000</v>
      </c>
      <c r="J511">
        <f t="shared" si="151"/>
        <v>100000</v>
      </c>
      <c r="K511">
        <f t="shared" si="142"/>
        <v>2.2522004568871488</v>
      </c>
      <c r="L511">
        <f t="shared" si="143"/>
        <v>0</v>
      </c>
      <c r="M511">
        <f t="shared" si="144"/>
        <v>41</v>
      </c>
      <c r="N511">
        <f t="shared" si="152"/>
        <v>0</v>
      </c>
      <c r="O511">
        <f t="shared" si="145"/>
        <v>0</v>
      </c>
      <c r="P511">
        <f t="shared" si="153"/>
        <v>8.1709400070986149E-3</v>
      </c>
      <c r="Q511">
        <f t="shared" si="154"/>
        <v>9.376267690156434E-2</v>
      </c>
      <c r="R511">
        <f>VLOOKUP(S511,mortality!$A$4:$G$76,prot_model!T511+2,FALSE)</f>
        <v>4.688133845078217E-2</v>
      </c>
      <c r="S511">
        <f t="shared" si="146"/>
        <v>90</v>
      </c>
      <c r="T511">
        <f t="shared" si="147"/>
        <v>5</v>
      </c>
      <c r="V511">
        <f>discount_curve!K500</f>
        <v>0.60394529321475521</v>
      </c>
    </row>
    <row r="512" spans="1:22" x14ac:dyDescent="0.55000000000000004">
      <c r="A512">
        <f t="shared" si="137"/>
        <v>494</v>
      </c>
      <c r="B512">
        <f t="shared" si="138"/>
        <v>0</v>
      </c>
      <c r="C512">
        <f t="shared" si="139"/>
        <v>0</v>
      </c>
      <c r="D512">
        <f t="shared" si="148"/>
        <v>0</v>
      </c>
      <c r="E512">
        <f t="shared" si="140"/>
        <v>0</v>
      </c>
      <c r="F512">
        <f t="shared" si="141"/>
        <v>0</v>
      </c>
      <c r="G512">
        <v>0</v>
      </c>
      <c r="H512">
        <f t="shared" si="149"/>
        <v>8.3333333333333329E-2</v>
      </c>
      <c r="I512">
        <f t="shared" si="150"/>
        <v>100000</v>
      </c>
      <c r="J512">
        <f t="shared" si="151"/>
        <v>100000</v>
      </c>
      <c r="K512">
        <f t="shared" si="142"/>
        <v>2.2522004568871488</v>
      </c>
      <c r="L512">
        <f t="shared" si="143"/>
        <v>0</v>
      </c>
      <c r="M512">
        <f t="shared" si="144"/>
        <v>41</v>
      </c>
      <c r="N512">
        <f t="shared" si="152"/>
        <v>0</v>
      </c>
      <c r="O512">
        <f t="shared" si="145"/>
        <v>0</v>
      </c>
      <c r="P512">
        <f t="shared" si="153"/>
        <v>8.1709400070986149E-3</v>
      </c>
      <c r="Q512">
        <f t="shared" si="154"/>
        <v>9.376267690156434E-2</v>
      </c>
      <c r="R512">
        <f>VLOOKUP(S512,mortality!$A$4:$G$76,prot_model!T512+2,FALSE)</f>
        <v>4.688133845078217E-2</v>
      </c>
      <c r="S512">
        <f t="shared" si="146"/>
        <v>90</v>
      </c>
      <c r="T512">
        <f t="shared" si="147"/>
        <v>5</v>
      </c>
      <c r="V512">
        <f>discount_curve!K501</f>
        <v>0.60332785550598111</v>
      </c>
    </row>
    <row r="513" spans="1:22" x14ac:dyDescent="0.55000000000000004">
      <c r="A513">
        <f t="shared" si="137"/>
        <v>495</v>
      </c>
      <c r="B513">
        <f t="shared" si="138"/>
        <v>0</v>
      </c>
      <c r="C513">
        <f t="shared" si="139"/>
        <v>0</v>
      </c>
      <c r="D513">
        <f t="shared" si="148"/>
        <v>0</v>
      </c>
      <c r="E513">
        <f t="shared" si="140"/>
        <v>0</v>
      </c>
      <c r="F513">
        <f t="shared" si="141"/>
        <v>0</v>
      </c>
      <c r="G513">
        <v>0</v>
      </c>
      <c r="H513">
        <f t="shared" si="149"/>
        <v>8.3333333333333329E-2</v>
      </c>
      <c r="I513">
        <f t="shared" si="150"/>
        <v>100000</v>
      </c>
      <c r="J513">
        <f t="shared" si="151"/>
        <v>100000</v>
      </c>
      <c r="K513">
        <f t="shared" si="142"/>
        <v>2.2522004568871488</v>
      </c>
      <c r="L513">
        <f t="shared" si="143"/>
        <v>0</v>
      </c>
      <c r="M513">
        <f t="shared" si="144"/>
        <v>41</v>
      </c>
      <c r="N513">
        <f t="shared" si="152"/>
        <v>0</v>
      </c>
      <c r="O513">
        <f t="shared" si="145"/>
        <v>0</v>
      </c>
      <c r="P513">
        <f t="shared" si="153"/>
        <v>8.1709400070986149E-3</v>
      </c>
      <c r="Q513">
        <f t="shared" si="154"/>
        <v>9.376267690156434E-2</v>
      </c>
      <c r="R513">
        <f>VLOOKUP(S513,mortality!$A$4:$G$76,prot_model!T513+2,FALSE)</f>
        <v>4.688133845078217E-2</v>
      </c>
      <c r="S513">
        <f t="shared" si="146"/>
        <v>90</v>
      </c>
      <c r="T513">
        <f t="shared" si="147"/>
        <v>5</v>
      </c>
      <c r="V513">
        <f>discount_curve!K502</f>
        <v>0.60271104902875816</v>
      </c>
    </row>
    <row r="514" spans="1:22" x14ac:dyDescent="0.55000000000000004">
      <c r="A514">
        <f t="shared" si="137"/>
        <v>496</v>
      </c>
      <c r="B514">
        <f t="shared" si="138"/>
        <v>0</v>
      </c>
      <c r="C514">
        <f t="shared" si="139"/>
        <v>0</v>
      </c>
      <c r="D514">
        <f t="shared" si="148"/>
        <v>0</v>
      </c>
      <c r="E514">
        <f t="shared" si="140"/>
        <v>0</v>
      </c>
      <c r="F514">
        <f t="shared" si="141"/>
        <v>0</v>
      </c>
      <c r="G514">
        <v>0</v>
      </c>
      <c r="H514">
        <f t="shared" si="149"/>
        <v>8.3333333333333329E-2</v>
      </c>
      <c r="I514">
        <f t="shared" si="150"/>
        <v>100000</v>
      </c>
      <c r="J514">
        <f t="shared" si="151"/>
        <v>100000</v>
      </c>
      <c r="K514">
        <f t="shared" si="142"/>
        <v>2.2522004568871488</v>
      </c>
      <c r="L514">
        <f t="shared" si="143"/>
        <v>0</v>
      </c>
      <c r="M514">
        <f t="shared" si="144"/>
        <v>41</v>
      </c>
      <c r="N514">
        <f t="shared" si="152"/>
        <v>0</v>
      </c>
      <c r="O514">
        <f t="shared" si="145"/>
        <v>0</v>
      </c>
      <c r="P514">
        <f t="shared" si="153"/>
        <v>8.1709400070986149E-3</v>
      </c>
      <c r="Q514">
        <f t="shared" si="154"/>
        <v>9.376267690156434E-2</v>
      </c>
      <c r="R514">
        <f>VLOOKUP(S514,mortality!$A$4:$G$76,prot_model!T514+2,FALSE)</f>
        <v>4.688133845078217E-2</v>
      </c>
      <c r="S514">
        <f t="shared" si="146"/>
        <v>90</v>
      </c>
      <c r="T514">
        <f t="shared" si="147"/>
        <v>5</v>
      </c>
      <c r="V514">
        <f>discount_curve!K503</f>
        <v>0.60209487313775278</v>
      </c>
    </row>
    <row r="515" spans="1:22" x14ac:dyDescent="0.55000000000000004">
      <c r="A515">
        <f t="shared" ref="A515:A578" si="155">A514+1</f>
        <v>497</v>
      </c>
      <c r="B515">
        <f t="shared" ref="B515:B578" si="156">C515-E515-F515</f>
        <v>0</v>
      </c>
      <c r="C515">
        <f t="shared" ref="C515:C578" si="157">H515*L515</f>
        <v>0</v>
      </c>
      <c r="D515">
        <f t="shared" si="148"/>
        <v>0</v>
      </c>
      <c r="E515">
        <f t="shared" ref="E515:E578" si="158">J515*N515</f>
        <v>0</v>
      </c>
      <c r="F515">
        <f t="shared" ref="F515:F578" si="159">L515*$F$6/12*K515</f>
        <v>0</v>
      </c>
      <c r="G515">
        <v>0</v>
      </c>
      <c r="H515">
        <f t="shared" si="149"/>
        <v>8.3333333333333329E-2</v>
      </c>
      <c r="I515">
        <f t="shared" si="150"/>
        <v>100000</v>
      </c>
      <c r="J515">
        <f t="shared" si="151"/>
        <v>100000</v>
      </c>
      <c r="K515">
        <f t="shared" ref="K515:K578" si="160">(1+$F$5)^FLOOR(A515/12,1)</f>
        <v>2.2522004568871488</v>
      </c>
      <c r="L515">
        <f t="shared" ref="L515:L578" si="161">IF(A515=0,$C$11,IF(A515=$C$9*12+1,0,L514-N514-O514))</f>
        <v>0</v>
      </c>
      <c r="M515">
        <f t="shared" ref="M515:M578" si="162">FLOOR(A515/12,1)</f>
        <v>41</v>
      </c>
      <c r="N515">
        <f t="shared" si="152"/>
        <v>0</v>
      </c>
      <c r="O515">
        <f t="shared" ref="O515:O578" si="163">L515*(1-(1-$F$7)^(1/12))</f>
        <v>0</v>
      </c>
      <c r="P515">
        <f t="shared" si="153"/>
        <v>8.1709400070986149E-3</v>
      </c>
      <c r="Q515">
        <f t="shared" si="154"/>
        <v>9.376267690156434E-2</v>
      </c>
      <c r="R515">
        <f>VLOOKUP(S515,mortality!$A$4:$G$76,prot_model!T515+2,FALSE)</f>
        <v>4.688133845078217E-2</v>
      </c>
      <c r="S515">
        <f t="shared" ref="S515:S578" si="164">$C$8+M515</f>
        <v>90</v>
      </c>
      <c r="T515">
        <f t="shared" ref="T515:T578" si="165">MIN(M515,5)</f>
        <v>5</v>
      </c>
      <c r="V515">
        <f>discount_curve!K504</f>
        <v>0.60147932718829134</v>
      </c>
    </row>
    <row r="516" spans="1:22" x14ac:dyDescent="0.55000000000000004">
      <c r="A516">
        <f t="shared" si="155"/>
        <v>498</v>
      </c>
      <c r="B516">
        <f t="shared" si="156"/>
        <v>0</v>
      </c>
      <c r="C516">
        <f t="shared" si="157"/>
        <v>0</v>
      </c>
      <c r="D516">
        <f t="shared" si="148"/>
        <v>0</v>
      </c>
      <c r="E516">
        <f t="shared" si="158"/>
        <v>0</v>
      </c>
      <c r="F516">
        <f t="shared" si="159"/>
        <v>0</v>
      </c>
      <c r="G516">
        <v>0</v>
      </c>
      <c r="H516">
        <f t="shared" si="149"/>
        <v>8.3333333333333329E-2</v>
      </c>
      <c r="I516">
        <f t="shared" si="150"/>
        <v>100000</v>
      </c>
      <c r="J516">
        <f t="shared" si="151"/>
        <v>100000</v>
      </c>
      <c r="K516">
        <f t="shared" si="160"/>
        <v>2.2522004568871488</v>
      </c>
      <c r="L516">
        <f t="shared" si="161"/>
        <v>0</v>
      </c>
      <c r="M516">
        <f t="shared" si="162"/>
        <v>41</v>
      </c>
      <c r="N516">
        <f t="shared" si="152"/>
        <v>0</v>
      </c>
      <c r="O516">
        <f t="shared" si="163"/>
        <v>0</v>
      </c>
      <c r="P516">
        <f t="shared" si="153"/>
        <v>8.1709400070986149E-3</v>
      </c>
      <c r="Q516">
        <f t="shared" si="154"/>
        <v>9.376267690156434E-2</v>
      </c>
      <c r="R516">
        <f>VLOOKUP(S516,mortality!$A$4:$G$76,prot_model!T516+2,FALSE)</f>
        <v>4.688133845078217E-2</v>
      </c>
      <c r="S516">
        <f t="shared" si="164"/>
        <v>90</v>
      </c>
      <c r="T516">
        <f t="shared" si="165"/>
        <v>5</v>
      </c>
      <c r="V516">
        <f>discount_curve!K505</f>
        <v>0.60086441053635864</v>
      </c>
    </row>
    <row r="517" spans="1:22" x14ac:dyDescent="0.55000000000000004">
      <c r="A517">
        <f t="shared" si="155"/>
        <v>499</v>
      </c>
      <c r="B517">
        <f t="shared" si="156"/>
        <v>0</v>
      </c>
      <c r="C517">
        <f t="shared" si="157"/>
        <v>0</v>
      </c>
      <c r="D517">
        <f t="shared" si="148"/>
        <v>0</v>
      </c>
      <c r="E517">
        <f t="shared" si="158"/>
        <v>0</v>
      </c>
      <c r="F517">
        <f t="shared" si="159"/>
        <v>0</v>
      </c>
      <c r="G517">
        <v>0</v>
      </c>
      <c r="H517">
        <f t="shared" si="149"/>
        <v>8.3333333333333329E-2</v>
      </c>
      <c r="I517">
        <f t="shared" si="150"/>
        <v>100000</v>
      </c>
      <c r="J517">
        <f t="shared" si="151"/>
        <v>100000</v>
      </c>
      <c r="K517">
        <f t="shared" si="160"/>
        <v>2.2522004568871488</v>
      </c>
      <c r="L517">
        <f t="shared" si="161"/>
        <v>0</v>
      </c>
      <c r="M517">
        <f t="shared" si="162"/>
        <v>41</v>
      </c>
      <c r="N517">
        <f t="shared" si="152"/>
        <v>0</v>
      </c>
      <c r="O517">
        <f t="shared" si="163"/>
        <v>0</v>
      </c>
      <c r="P517">
        <f t="shared" si="153"/>
        <v>8.1709400070986149E-3</v>
      </c>
      <c r="Q517">
        <f t="shared" si="154"/>
        <v>9.376267690156434E-2</v>
      </c>
      <c r="R517">
        <f>VLOOKUP(S517,mortality!$A$4:$G$76,prot_model!T517+2,FALSE)</f>
        <v>4.688133845078217E-2</v>
      </c>
      <c r="S517">
        <f t="shared" si="164"/>
        <v>90</v>
      </c>
      <c r="T517">
        <f t="shared" si="165"/>
        <v>5</v>
      </c>
      <c r="V517">
        <f>discount_curve!K506</f>
        <v>0.60025012253859877</v>
      </c>
    </row>
    <row r="518" spans="1:22" x14ac:dyDescent="0.55000000000000004">
      <c r="A518">
        <f t="shared" si="155"/>
        <v>500</v>
      </c>
      <c r="B518">
        <f t="shared" si="156"/>
        <v>0</v>
      </c>
      <c r="C518">
        <f t="shared" si="157"/>
        <v>0</v>
      </c>
      <c r="D518">
        <f t="shared" si="148"/>
        <v>0</v>
      </c>
      <c r="E518">
        <f t="shared" si="158"/>
        <v>0</v>
      </c>
      <c r="F518">
        <f t="shared" si="159"/>
        <v>0</v>
      </c>
      <c r="G518">
        <v>0</v>
      </c>
      <c r="H518">
        <f t="shared" si="149"/>
        <v>8.3333333333333329E-2</v>
      </c>
      <c r="I518">
        <f t="shared" si="150"/>
        <v>100000</v>
      </c>
      <c r="J518">
        <f t="shared" si="151"/>
        <v>100000</v>
      </c>
      <c r="K518">
        <f t="shared" si="160"/>
        <v>2.2522004568871488</v>
      </c>
      <c r="L518">
        <f t="shared" si="161"/>
        <v>0</v>
      </c>
      <c r="M518">
        <f t="shared" si="162"/>
        <v>41</v>
      </c>
      <c r="N518">
        <f t="shared" si="152"/>
        <v>0</v>
      </c>
      <c r="O518">
        <f t="shared" si="163"/>
        <v>0</v>
      </c>
      <c r="P518">
        <f t="shared" si="153"/>
        <v>8.1709400070986149E-3</v>
      </c>
      <c r="Q518">
        <f t="shared" si="154"/>
        <v>9.376267690156434E-2</v>
      </c>
      <c r="R518">
        <f>VLOOKUP(S518,mortality!$A$4:$G$76,prot_model!T518+2,FALSE)</f>
        <v>4.688133845078217E-2</v>
      </c>
      <c r="S518">
        <f t="shared" si="164"/>
        <v>90</v>
      </c>
      <c r="T518">
        <f t="shared" si="165"/>
        <v>5</v>
      </c>
      <c r="V518">
        <f>discount_curve!K507</f>
        <v>0.59963646255231295</v>
      </c>
    </row>
    <row r="519" spans="1:22" x14ac:dyDescent="0.55000000000000004">
      <c r="A519">
        <f t="shared" si="155"/>
        <v>501</v>
      </c>
      <c r="B519">
        <f t="shared" si="156"/>
        <v>0</v>
      </c>
      <c r="C519">
        <f t="shared" si="157"/>
        <v>0</v>
      </c>
      <c r="D519">
        <f t="shared" si="148"/>
        <v>0</v>
      </c>
      <c r="E519">
        <f t="shared" si="158"/>
        <v>0</v>
      </c>
      <c r="F519">
        <f t="shared" si="159"/>
        <v>0</v>
      </c>
      <c r="G519">
        <v>0</v>
      </c>
      <c r="H519">
        <f t="shared" si="149"/>
        <v>8.3333333333333329E-2</v>
      </c>
      <c r="I519">
        <f t="shared" si="150"/>
        <v>100000</v>
      </c>
      <c r="J519">
        <f t="shared" si="151"/>
        <v>100000</v>
      </c>
      <c r="K519">
        <f t="shared" si="160"/>
        <v>2.2522004568871488</v>
      </c>
      <c r="L519">
        <f t="shared" si="161"/>
        <v>0</v>
      </c>
      <c r="M519">
        <f t="shared" si="162"/>
        <v>41</v>
      </c>
      <c r="N519">
        <f t="shared" si="152"/>
        <v>0</v>
      </c>
      <c r="O519">
        <f t="shared" si="163"/>
        <v>0</v>
      </c>
      <c r="P519">
        <f t="shared" si="153"/>
        <v>8.1709400070986149E-3</v>
      </c>
      <c r="Q519">
        <f t="shared" si="154"/>
        <v>9.376267690156434E-2</v>
      </c>
      <c r="R519">
        <f>VLOOKUP(S519,mortality!$A$4:$G$76,prot_model!T519+2,FALSE)</f>
        <v>4.688133845078217E-2</v>
      </c>
      <c r="S519">
        <f t="shared" si="164"/>
        <v>90</v>
      </c>
      <c r="T519">
        <f t="shared" si="165"/>
        <v>5</v>
      </c>
      <c r="V519">
        <f>discount_curve!K508</f>
        <v>0.59902342993545976</v>
      </c>
    </row>
    <row r="520" spans="1:22" x14ac:dyDescent="0.55000000000000004">
      <c r="A520">
        <f t="shared" si="155"/>
        <v>502</v>
      </c>
      <c r="B520">
        <f t="shared" si="156"/>
        <v>0</v>
      </c>
      <c r="C520">
        <f t="shared" si="157"/>
        <v>0</v>
      </c>
      <c r="D520">
        <f t="shared" si="148"/>
        <v>0</v>
      </c>
      <c r="E520">
        <f t="shared" si="158"/>
        <v>0</v>
      </c>
      <c r="F520">
        <f t="shared" si="159"/>
        <v>0</v>
      </c>
      <c r="G520">
        <v>0</v>
      </c>
      <c r="H520">
        <f t="shared" si="149"/>
        <v>8.3333333333333329E-2</v>
      </c>
      <c r="I520">
        <f t="shared" si="150"/>
        <v>100000</v>
      </c>
      <c r="J520">
        <f t="shared" si="151"/>
        <v>100000</v>
      </c>
      <c r="K520">
        <f t="shared" si="160"/>
        <v>2.2522004568871488</v>
      </c>
      <c r="L520">
        <f t="shared" si="161"/>
        <v>0</v>
      </c>
      <c r="M520">
        <f t="shared" si="162"/>
        <v>41</v>
      </c>
      <c r="N520">
        <f t="shared" si="152"/>
        <v>0</v>
      </c>
      <c r="O520">
        <f t="shared" si="163"/>
        <v>0</v>
      </c>
      <c r="P520">
        <f t="shared" si="153"/>
        <v>8.1709400070986149E-3</v>
      </c>
      <c r="Q520">
        <f t="shared" si="154"/>
        <v>9.376267690156434E-2</v>
      </c>
      <c r="R520">
        <f>VLOOKUP(S520,mortality!$A$4:$G$76,prot_model!T520+2,FALSE)</f>
        <v>4.688133845078217E-2</v>
      </c>
      <c r="S520">
        <f t="shared" si="164"/>
        <v>90</v>
      </c>
      <c r="T520">
        <f t="shared" si="165"/>
        <v>5</v>
      </c>
      <c r="V520">
        <f>discount_curve!K509</f>
        <v>0.59841102404665403</v>
      </c>
    </row>
    <row r="521" spans="1:22" x14ac:dyDescent="0.55000000000000004">
      <c r="A521">
        <f t="shared" si="155"/>
        <v>503</v>
      </c>
      <c r="B521">
        <f t="shared" si="156"/>
        <v>0</v>
      </c>
      <c r="C521">
        <f t="shared" si="157"/>
        <v>0</v>
      </c>
      <c r="D521">
        <f t="shared" si="148"/>
        <v>0</v>
      </c>
      <c r="E521">
        <f t="shared" si="158"/>
        <v>0</v>
      </c>
      <c r="F521">
        <f t="shared" si="159"/>
        <v>0</v>
      </c>
      <c r="G521">
        <v>0</v>
      </c>
      <c r="H521">
        <f t="shared" si="149"/>
        <v>8.3333333333333329E-2</v>
      </c>
      <c r="I521">
        <f t="shared" si="150"/>
        <v>100000</v>
      </c>
      <c r="J521">
        <f t="shared" si="151"/>
        <v>100000</v>
      </c>
      <c r="K521">
        <f t="shared" si="160"/>
        <v>2.2522004568871488</v>
      </c>
      <c r="L521">
        <f t="shared" si="161"/>
        <v>0</v>
      </c>
      <c r="M521">
        <f t="shared" si="162"/>
        <v>41</v>
      </c>
      <c r="N521">
        <f t="shared" si="152"/>
        <v>0</v>
      </c>
      <c r="O521">
        <f t="shared" si="163"/>
        <v>0</v>
      </c>
      <c r="P521">
        <f t="shared" si="153"/>
        <v>8.1709400070986149E-3</v>
      </c>
      <c r="Q521">
        <f t="shared" si="154"/>
        <v>9.376267690156434E-2</v>
      </c>
      <c r="R521">
        <f>VLOOKUP(S521,mortality!$A$4:$G$76,prot_model!T521+2,FALSE)</f>
        <v>4.688133845078217E-2</v>
      </c>
      <c r="S521">
        <f t="shared" si="164"/>
        <v>90</v>
      </c>
      <c r="T521">
        <f t="shared" si="165"/>
        <v>5</v>
      </c>
      <c r="V521">
        <f>discount_curve!K510</f>
        <v>0.59779924424516606</v>
      </c>
    </row>
    <row r="522" spans="1:22" x14ac:dyDescent="0.55000000000000004">
      <c r="A522">
        <f t="shared" si="155"/>
        <v>504</v>
      </c>
      <c r="B522">
        <f t="shared" si="156"/>
        <v>0</v>
      </c>
      <c r="C522">
        <f t="shared" si="157"/>
        <v>0</v>
      </c>
      <c r="D522">
        <f t="shared" si="148"/>
        <v>0</v>
      </c>
      <c r="E522">
        <f t="shared" si="158"/>
        <v>0</v>
      </c>
      <c r="F522">
        <f t="shared" si="159"/>
        <v>0</v>
      </c>
      <c r="G522">
        <v>0</v>
      </c>
      <c r="H522">
        <f t="shared" si="149"/>
        <v>8.3333333333333329E-2</v>
      </c>
      <c r="I522">
        <f t="shared" si="150"/>
        <v>100000</v>
      </c>
      <c r="J522">
        <f t="shared" si="151"/>
        <v>100000</v>
      </c>
      <c r="K522">
        <f t="shared" si="160"/>
        <v>2.2972444660248916</v>
      </c>
      <c r="L522">
        <f t="shared" si="161"/>
        <v>0</v>
      </c>
      <c r="M522">
        <f t="shared" si="162"/>
        <v>42</v>
      </c>
      <c r="N522">
        <f t="shared" si="152"/>
        <v>0</v>
      </c>
      <c r="O522">
        <f t="shared" si="163"/>
        <v>0</v>
      </c>
      <c r="P522" t="e">
        <f t="shared" si="153"/>
        <v>#N/A</v>
      </c>
      <c r="Q522" t="e">
        <f t="shared" si="154"/>
        <v>#N/A</v>
      </c>
      <c r="R522" t="e">
        <f>VLOOKUP(S522,mortality!$A$4:$G$76,prot_model!T522+2,FALSE)</f>
        <v>#N/A</v>
      </c>
      <c r="S522">
        <f t="shared" si="164"/>
        <v>91</v>
      </c>
      <c r="T522">
        <f t="shared" si="165"/>
        <v>5</v>
      </c>
      <c r="V522">
        <f>discount_curve!K511</f>
        <v>0.59867654083237809</v>
      </c>
    </row>
    <row r="523" spans="1:22" x14ac:dyDescent="0.55000000000000004">
      <c r="A523">
        <f t="shared" si="155"/>
        <v>505</v>
      </c>
      <c r="B523">
        <f t="shared" si="156"/>
        <v>0</v>
      </c>
      <c r="C523">
        <f t="shared" si="157"/>
        <v>0</v>
      </c>
      <c r="D523">
        <f t="shared" si="148"/>
        <v>0</v>
      </c>
      <c r="E523">
        <f t="shared" si="158"/>
        <v>0</v>
      </c>
      <c r="F523">
        <f t="shared" si="159"/>
        <v>0</v>
      </c>
      <c r="G523">
        <v>0</v>
      </c>
      <c r="H523">
        <f t="shared" si="149"/>
        <v>8.3333333333333329E-2</v>
      </c>
      <c r="I523">
        <f t="shared" si="150"/>
        <v>100000</v>
      </c>
      <c r="J523">
        <f t="shared" si="151"/>
        <v>100000</v>
      </c>
      <c r="K523">
        <f t="shared" si="160"/>
        <v>2.2972444660248916</v>
      </c>
      <c r="L523">
        <f t="shared" si="161"/>
        <v>0</v>
      </c>
      <c r="M523">
        <f t="shared" si="162"/>
        <v>42</v>
      </c>
      <c r="N523">
        <f t="shared" si="152"/>
        <v>0</v>
      </c>
      <c r="O523">
        <f t="shared" si="163"/>
        <v>0</v>
      </c>
      <c r="P523" t="e">
        <f t="shared" si="153"/>
        <v>#N/A</v>
      </c>
      <c r="Q523" t="e">
        <f t="shared" si="154"/>
        <v>#N/A</v>
      </c>
      <c r="R523" t="e">
        <f>VLOOKUP(S523,mortality!$A$4:$G$76,prot_model!T523+2,FALSE)</f>
        <v>#N/A</v>
      </c>
      <c r="S523">
        <f t="shared" si="164"/>
        <v>91</v>
      </c>
      <c r="T523">
        <f t="shared" si="165"/>
        <v>5</v>
      </c>
      <c r="V523">
        <f>discount_curve!K512</f>
        <v>0.59806744351966312</v>
      </c>
    </row>
    <row r="524" spans="1:22" x14ac:dyDescent="0.55000000000000004">
      <c r="A524">
        <f t="shared" si="155"/>
        <v>506</v>
      </c>
      <c r="B524">
        <f t="shared" si="156"/>
        <v>0</v>
      </c>
      <c r="C524">
        <f t="shared" si="157"/>
        <v>0</v>
      </c>
      <c r="D524">
        <f t="shared" si="148"/>
        <v>0</v>
      </c>
      <c r="E524">
        <f t="shared" si="158"/>
        <v>0</v>
      </c>
      <c r="F524">
        <f t="shared" si="159"/>
        <v>0</v>
      </c>
      <c r="G524">
        <v>0</v>
      </c>
      <c r="H524">
        <f t="shared" si="149"/>
        <v>8.3333333333333329E-2</v>
      </c>
      <c r="I524">
        <f t="shared" si="150"/>
        <v>100000</v>
      </c>
      <c r="J524">
        <f t="shared" si="151"/>
        <v>100000</v>
      </c>
      <c r="K524">
        <f t="shared" si="160"/>
        <v>2.2972444660248916</v>
      </c>
      <c r="L524">
        <f t="shared" si="161"/>
        <v>0</v>
      </c>
      <c r="M524">
        <f t="shared" si="162"/>
        <v>42</v>
      </c>
      <c r="N524">
        <f t="shared" si="152"/>
        <v>0</v>
      </c>
      <c r="O524">
        <f t="shared" si="163"/>
        <v>0</v>
      </c>
      <c r="P524" t="e">
        <f t="shared" si="153"/>
        <v>#N/A</v>
      </c>
      <c r="Q524" t="e">
        <f t="shared" si="154"/>
        <v>#N/A</v>
      </c>
      <c r="R524" t="e">
        <f>VLOOKUP(S524,mortality!$A$4:$G$76,prot_model!T524+2,FALSE)</f>
        <v>#N/A</v>
      </c>
      <c r="S524">
        <f t="shared" si="164"/>
        <v>91</v>
      </c>
      <c r="T524">
        <f t="shared" si="165"/>
        <v>5</v>
      </c>
      <c r="V524">
        <f>discount_curve!K513</f>
        <v>0.59745896590642045</v>
      </c>
    </row>
    <row r="525" spans="1:22" x14ac:dyDescent="0.55000000000000004">
      <c r="A525">
        <f t="shared" si="155"/>
        <v>507</v>
      </c>
      <c r="B525">
        <f t="shared" si="156"/>
        <v>0</v>
      </c>
      <c r="C525">
        <f t="shared" si="157"/>
        <v>0</v>
      </c>
      <c r="D525">
        <f t="shared" si="148"/>
        <v>0</v>
      </c>
      <c r="E525">
        <f t="shared" si="158"/>
        <v>0</v>
      </c>
      <c r="F525">
        <f t="shared" si="159"/>
        <v>0</v>
      </c>
      <c r="G525">
        <v>0</v>
      </c>
      <c r="H525">
        <f t="shared" si="149"/>
        <v>8.3333333333333329E-2</v>
      </c>
      <c r="I525">
        <f t="shared" si="150"/>
        <v>100000</v>
      </c>
      <c r="J525">
        <f t="shared" si="151"/>
        <v>100000</v>
      </c>
      <c r="K525">
        <f t="shared" si="160"/>
        <v>2.2972444660248916</v>
      </c>
      <c r="L525">
        <f t="shared" si="161"/>
        <v>0</v>
      </c>
      <c r="M525">
        <f t="shared" si="162"/>
        <v>42</v>
      </c>
      <c r="N525">
        <f t="shared" si="152"/>
        <v>0</v>
      </c>
      <c r="O525">
        <f t="shared" si="163"/>
        <v>0</v>
      </c>
      <c r="P525" t="e">
        <f t="shared" si="153"/>
        <v>#N/A</v>
      </c>
      <c r="Q525" t="e">
        <f t="shared" si="154"/>
        <v>#N/A</v>
      </c>
      <c r="R525" t="e">
        <f>VLOOKUP(S525,mortality!$A$4:$G$76,prot_model!T525+2,FALSE)</f>
        <v>#N/A</v>
      </c>
      <c r="S525">
        <f t="shared" si="164"/>
        <v>91</v>
      </c>
      <c r="T525">
        <f t="shared" si="165"/>
        <v>5</v>
      </c>
      <c r="V525">
        <f>discount_curve!K514</f>
        <v>0.59685110736216374</v>
      </c>
    </row>
    <row r="526" spans="1:22" x14ac:dyDescent="0.55000000000000004">
      <c r="A526">
        <f t="shared" si="155"/>
        <v>508</v>
      </c>
      <c r="B526">
        <f t="shared" si="156"/>
        <v>0</v>
      </c>
      <c r="C526">
        <f t="shared" si="157"/>
        <v>0</v>
      </c>
      <c r="D526">
        <f t="shared" si="148"/>
        <v>0</v>
      </c>
      <c r="E526">
        <f t="shared" si="158"/>
        <v>0</v>
      </c>
      <c r="F526">
        <f t="shared" si="159"/>
        <v>0</v>
      </c>
      <c r="G526">
        <v>0</v>
      </c>
      <c r="H526">
        <f t="shared" si="149"/>
        <v>8.3333333333333329E-2</v>
      </c>
      <c r="I526">
        <f t="shared" si="150"/>
        <v>100000</v>
      </c>
      <c r="J526">
        <f t="shared" si="151"/>
        <v>100000</v>
      </c>
      <c r="K526">
        <f t="shared" si="160"/>
        <v>2.2972444660248916</v>
      </c>
      <c r="L526">
        <f t="shared" si="161"/>
        <v>0</v>
      </c>
      <c r="M526">
        <f t="shared" si="162"/>
        <v>42</v>
      </c>
      <c r="N526">
        <f t="shared" si="152"/>
        <v>0</v>
      </c>
      <c r="O526">
        <f t="shared" si="163"/>
        <v>0</v>
      </c>
      <c r="P526" t="e">
        <f t="shared" si="153"/>
        <v>#N/A</v>
      </c>
      <c r="Q526" t="e">
        <f t="shared" si="154"/>
        <v>#N/A</v>
      </c>
      <c r="R526" t="e">
        <f>VLOOKUP(S526,mortality!$A$4:$G$76,prot_model!T526+2,FALSE)</f>
        <v>#N/A</v>
      </c>
      <c r="S526">
        <f t="shared" si="164"/>
        <v>91</v>
      </c>
      <c r="T526">
        <f t="shared" si="165"/>
        <v>5</v>
      </c>
      <c r="V526">
        <f>discount_curve!K515</f>
        <v>0.59624386725704814</v>
      </c>
    </row>
    <row r="527" spans="1:22" x14ac:dyDescent="0.55000000000000004">
      <c r="A527">
        <f t="shared" si="155"/>
        <v>509</v>
      </c>
      <c r="B527">
        <f t="shared" si="156"/>
        <v>0</v>
      </c>
      <c r="C527">
        <f t="shared" si="157"/>
        <v>0</v>
      </c>
      <c r="D527">
        <f t="shared" si="148"/>
        <v>0</v>
      </c>
      <c r="E527">
        <f t="shared" si="158"/>
        <v>0</v>
      </c>
      <c r="F527">
        <f t="shared" si="159"/>
        <v>0</v>
      </c>
      <c r="G527">
        <v>0</v>
      </c>
      <c r="H527">
        <f t="shared" si="149"/>
        <v>8.3333333333333329E-2</v>
      </c>
      <c r="I527">
        <f t="shared" si="150"/>
        <v>100000</v>
      </c>
      <c r="J527">
        <f t="shared" si="151"/>
        <v>100000</v>
      </c>
      <c r="K527">
        <f t="shared" si="160"/>
        <v>2.2972444660248916</v>
      </c>
      <c r="L527">
        <f t="shared" si="161"/>
        <v>0</v>
      </c>
      <c r="M527">
        <f t="shared" si="162"/>
        <v>42</v>
      </c>
      <c r="N527">
        <f t="shared" si="152"/>
        <v>0</v>
      </c>
      <c r="O527">
        <f t="shared" si="163"/>
        <v>0</v>
      </c>
      <c r="P527" t="e">
        <f t="shared" si="153"/>
        <v>#N/A</v>
      </c>
      <c r="Q527" t="e">
        <f t="shared" si="154"/>
        <v>#N/A</v>
      </c>
      <c r="R527" t="e">
        <f>VLOOKUP(S527,mortality!$A$4:$G$76,prot_model!T527+2,FALSE)</f>
        <v>#N/A</v>
      </c>
      <c r="S527">
        <f t="shared" si="164"/>
        <v>91</v>
      </c>
      <c r="T527">
        <f t="shared" si="165"/>
        <v>5</v>
      </c>
      <c r="V527">
        <f>discount_curve!K516</f>
        <v>0.59563724496187009</v>
      </c>
    </row>
    <row r="528" spans="1:22" x14ac:dyDescent="0.55000000000000004">
      <c r="A528">
        <f t="shared" si="155"/>
        <v>510</v>
      </c>
      <c r="B528">
        <f t="shared" si="156"/>
        <v>0</v>
      </c>
      <c r="C528">
        <f t="shared" si="157"/>
        <v>0</v>
      </c>
      <c r="D528">
        <f t="shared" si="148"/>
        <v>0</v>
      </c>
      <c r="E528">
        <f t="shared" si="158"/>
        <v>0</v>
      </c>
      <c r="F528">
        <f t="shared" si="159"/>
        <v>0</v>
      </c>
      <c r="G528">
        <v>0</v>
      </c>
      <c r="H528">
        <f t="shared" si="149"/>
        <v>8.3333333333333329E-2</v>
      </c>
      <c r="I528">
        <f t="shared" si="150"/>
        <v>100000</v>
      </c>
      <c r="J528">
        <f t="shared" si="151"/>
        <v>100000</v>
      </c>
      <c r="K528">
        <f t="shared" si="160"/>
        <v>2.2972444660248916</v>
      </c>
      <c r="L528">
        <f t="shared" si="161"/>
        <v>0</v>
      </c>
      <c r="M528">
        <f t="shared" si="162"/>
        <v>42</v>
      </c>
      <c r="N528">
        <f t="shared" si="152"/>
        <v>0</v>
      </c>
      <c r="O528">
        <f t="shared" si="163"/>
        <v>0</v>
      </c>
      <c r="P528" t="e">
        <f t="shared" si="153"/>
        <v>#N/A</v>
      </c>
      <c r="Q528" t="e">
        <f t="shared" si="154"/>
        <v>#N/A</v>
      </c>
      <c r="R528" t="e">
        <f>VLOOKUP(S528,mortality!$A$4:$G$76,prot_model!T528+2,FALSE)</f>
        <v>#N/A</v>
      </c>
      <c r="S528">
        <f t="shared" si="164"/>
        <v>91</v>
      </c>
      <c r="T528">
        <f t="shared" si="165"/>
        <v>5</v>
      </c>
      <c r="V528">
        <f>discount_curve!K517</f>
        <v>0.59503123984806561</v>
      </c>
    </row>
    <row r="529" spans="1:22" x14ac:dyDescent="0.55000000000000004">
      <c r="A529">
        <f t="shared" si="155"/>
        <v>511</v>
      </c>
      <c r="B529">
        <f t="shared" si="156"/>
        <v>0</v>
      </c>
      <c r="C529">
        <f t="shared" si="157"/>
        <v>0</v>
      </c>
      <c r="D529">
        <f t="shared" si="148"/>
        <v>0</v>
      </c>
      <c r="E529">
        <f t="shared" si="158"/>
        <v>0</v>
      </c>
      <c r="F529">
        <f t="shared" si="159"/>
        <v>0</v>
      </c>
      <c r="G529">
        <v>0</v>
      </c>
      <c r="H529">
        <f t="shared" si="149"/>
        <v>8.3333333333333329E-2</v>
      </c>
      <c r="I529">
        <f t="shared" si="150"/>
        <v>100000</v>
      </c>
      <c r="J529">
        <f t="shared" si="151"/>
        <v>100000</v>
      </c>
      <c r="K529">
        <f t="shared" si="160"/>
        <v>2.2972444660248916</v>
      </c>
      <c r="L529">
        <f t="shared" si="161"/>
        <v>0</v>
      </c>
      <c r="M529">
        <f t="shared" si="162"/>
        <v>42</v>
      </c>
      <c r="N529">
        <f t="shared" si="152"/>
        <v>0</v>
      </c>
      <c r="O529">
        <f t="shared" si="163"/>
        <v>0</v>
      </c>
      <c r="P529" t="e">
        <f t="shared" si="153"/>
        <v>#N/A</v>
      </c>
      <c r="Q529" t="e">
        <f t="shared" si="154"/>
        <v>#N/A</v>
      </c>
      <c r="R529" t="e">
        <f>VLOOKUP(S529,mortality!$A$4:$G$76,prot_model!T529+2,FALSE)</f>
        <v>#N/A</v>
      </c>
      <c r="S529">
        <f t="shared" si="164"/>
        <v>91</v>
      </c>
      <c r="T529">
        <f t="shared" si="165"/>
        <v>5</v>
      </c>
      <c r="V529">
        <f>discount_curve!K518</f>
        <v>0.59442585128771064</v>
      </c>
    </row>
    <row r="530" spans="1:22" x14ac:dyDescent="0.55000000000000004">
      <c r="A530">
        <f t="shared" si="155"/>
        <v>512</v>
      </c>
      <c r="B530">
        <f t="shared" si="156"/>
        <v>0</v>
      </c>
      <c r="C530">
        <f t="shared" si="157"/>
        <v>0</v>
      </c>
      <c r="D530">
        <f t="shared" ref="D530:D593" si="166">MAX($C$7*((1+$F$11)^$F$13-(1+$F$11)^A530)/((1+$F$11)^$F$13-1),0)</f>
        <v>0</v>
      </c>
      <c r="E530">
        <f t="shared" si="158"/>
        <v>0</v>
      </c>
      <c r="F530">
        <f t="shared" si="159"/>
        <v>0</v>
      </c>
      <c r="G530">
        <v>0</v>
      </c>
      <c r="H530">
        <f t="shared" si="149"/>
        <v>8.3333333333333329E-2</v>
      </c>
      <c r="I530">
        <f t="shared" si="150"/>
        <v>100000</v>
      </c>
      <c r="J530">
        <f t="shared" si="151"/>
        <v>100000</v>
      </c>
      <c r="K530">
        <f t="shared" si="160"/>
        <v>2.2972444660248916</v>
      </c>
      <c r="L530">
        <f t="shared" si="161"/>
        <v>0</v>
      </c>
      <c r="M530">
        <f t="shared" si="162"/>
        <v>42</v>
      </c>
      <c r="N530">
        <f t="shared" si="152"/>
        <v>0</v>
      </c>
      <c r="O530">
        <f t="shared" si="163"/>
        <v>0</v>
      </c>
      <c r="P530" t="e">
        <f t="shared" si="153"/>
        <v>#N/A</v>
      </c>
      <c r="Q530" t="e">
        <f t="shared" si="154"/>
        <v>#N/A</v>
      </c>
      <c r="R530" t="e">
        <f>VLOOKUP(S530,mortality!$A$4:$G$76,prot_model!T530+2,FALSE)</f>
        <v>#N/A</v>
      </c>
      <c r="S530">
        <f t="shared" si="164"/>
        <v>91</v>
      </c>
      <c r="T530">
        <f t="shared" si="165"/>
        <v>5</v>
      </c>
      <c r="V530">
        <f>discount_curve!K519</f>
        <v>0.59382107865351952</v>
      </c>
    </row>
    <row r="531" spans="1:22" x14ac:dyDescent="0.55000000000000004">
      <c r="A531">
        <f t="shared" si="155"/>
        <v>513</v>
      </c>
      <c r="B531">
        <f t="shared" si="156"/>
        <v>0</v>
      </c>
      <c r="C531">
        <f t="shared" si="157"/>
        <v>0</v>
      </c>
      <c r="D531">
        <f t="shared" si="166"/>
        <v>0</v>
      </c>
      <c r="E531">
        <f t="shared" si="158"/>
        <v>0</v>
      </c>
      <c r="F531">
        <f t="shared" si="159"/>
        <v>0</v>
      </c>
      <c r="G531">
        <v>0</v>
      </c>
      <c r="H531">
        <f t="shared" ref="H531:H594" si="167">$C$6/12</f>
        <v>8.3333333333333329E-2</v>
      </c>
      <c r="I531">
        <f t="shared" ref="I531:I594" si="168">IF(A531=0,$C$7,IF($C$10="level",$C$7,IF($C$10="decreasing",D531,"KeyError")))</f>
        <v>100000</v>
      </c>
      <c r="J531">
        <f t="shared" ref="J531:J594" si="169">I531</f>
        <v>100000</v>
      </c>
      <c r="K531">
        <f t="shared" si="160"/>
        <v>2.2972444660248916</v>
      </c>
      <c r="L531">
        <f t="shared" si="161"/>
        <v>0</v>
      </c>
      <c r="M531">
        <f t="shared" si="162"/>
        <v>42</v>
      </c>
      <c r="N531">
        <f t="shared" ref="N531:N594" si="170">IFERROR(L531*P531,0)</f>
        <v>0</v>
      </c>
      <c r="O531">
        <f t="shared" si="163"/>
        <v>0</v>
      </c>
      <c r="P531" t="e">
        <f t="shared" ref="P531:P594" si="171">1-(1-Q531)^(1/12)</f>
        <v>#N/A</v>
      </c>
      <c r="Q531" t="e">
        <f t="shared" ref="Q531:Q594" si="172">MAX(0,MIN(1,R531*(1+$C$12)))</f>
        <v>#N/A</v>
      </c>
      <c r="R531" t="e">
        <f>VLOOKUP(S531,mortality!$A$4:$G$76,prot_model!T531+2,FALSE)</f>
        <v>#N/A</v>
      </c>
      <c r="S531">
        <f t="shared" si="164"/>
        <v>91</v>
      </c>
      <c r="T531">
        <f t="shared" si="165"/>
        <v>5</v>
      </c>
      <c r="V531">
        <f>discount_curve!K520</f>
        <v>0.59321692131884518</v>
      </c>
    </row>
    <row r="532" spans="1:22" x14ac:dyDescent="0.55000000000000004">
      <c r="A532">
        <f t="shared" si="155"/>
        <v>514</v>
      </c>
      <c r="B532">
        <f t="shared" si="156"/>
        <v>0</v>
      </c>
      <c r="C532">
        <f t="shared" si="157"/>
        <v>0</v>
      </c>
      <c r="D532">
        <f t="shared" si="166"/>
        <v>0</v>
      </c>
      <c r="E532">
        <f t="shared" si="158"/>
        <v>0</v>
      </c>
      <c r="F532">
        <f t="shared" si="159"/>
        <v>0</v>
      </c>
      <c r="G532">
        <v>0</v>
      </c>
      <c r="H532">
        <f t="shared" si="167"/>
        <v>8.3333333333333329E-2</v>
      </c>
      <c r="I532">
        <f t="shared" si="168"/>
        <v>100000</v>
      </c>
      <c r="J532">
        <f t="shared" si="169"/>
        <v>100000</v>
      </c>
      <c r="K532">
        <f t="shared" si="160"/>
        <v>2.2972444660248916</v>
      </c>
      <c r="L532">
        <f t="shared" si="161"/>
        <v>0</v>
      </c>
      <c r="M532">
        <f t="shared" si="162"/>
        <v>42</v>
      </c>
      <c r="N532">
        <f t="shared" si="170"/>
        <v>0</v>
      </c>
      <c r="O532">
        <f t="shared" si="163"/>
        <v>0</v>
      </c>
      <c r="P532" t="e">
        <f t="shared" si="171"/>
        <v>#N/A</v>
      </c>
      <c r="Q532" t="e">
        <f t="shared" si="172"/>
        <v>#N/A</v>
      </c>
      <c r="R532" t="e">
        <f>VLOOKUP(S532,mortality!$A$4:$G$76,prot_model!T532+2,FALSE)</f>
        <v>#N/A</v>
      </c>
      <c r="S532">
        <f t="shared" si="164"/>
        <v>91</v>
      </c>
      <c r="T532">
        <f t="shared" si="165"/>
        <v>5</v>
      </c>
      <c r="V532">
        <f>discount_curve!K521</f>
        <v>0.59261337865767805</v>
      </c>
    </row>
    <row r="533" spans="1:22" x14ac:dyDescent="0.55000000000000004">
      <c r="A533">
        <f t="shared" si="155"/>
        <v>515</v>
      </c>
      <c r="B533">
        <f t="shared" si="156"/>
        <v>0</v>
      </c>
      <c r="C533">
        <f t="shared" si="157"/>
        <v>0</v>
      </c>
      <c r="D533">
        <f t="shared" si="166"/>
        <v>0</v>
      </c>
      <c r="E533">
        <f t="shared" si="158"/>
        <v>0</v>
      </c>
      <c r="F533">
        <f t="shared" si="159"/>
        <v>0</v>
      </c>
      <c r="G533">
        <v>0</v>
      </c>
      <c r="H533">
        <f t="shared" si="167"/>
        <v>8.3333333333333329E-2</v>
      </c>
      <c r="I533">
        <f t="shared" si="168"/>
        <v>100000</v>
      </c>
      <c r="J533">
        <f t="shared" si="169"/>
        <v>100000</v>
      </c>
      <c r="K533">
        <f t="shared" si="160"/>
        <v>2.2972444660248916</v>
      </c>
      <c r="L533">
        <f t="shared" si="161"/>
        <v>0</v>
      </c>
      <c r="M533">
        <f t="shared" si="162"/>
        <v>42</v>
      </c>
      <c r="N533">
        <f t="shared" si="170"/>
        <v>0</v>
      </c>
      <c r="O533">
        <f t="shared" si="163"/>
        <v>0</v>
      </c>
      <c r="P533" t="e">
        <f t="shared" si="171"/>
        <v>#N/A</v>
      </c>
      <c r="Q533" t="e">
        <f t="shared" si="172"/>
        <v>#N/A</v>
      </c>
      <c r="R533" t="e">
        <f>VLOOKUP(S533,mortality!$A$4:$G$76,prot_model!T533+2,FALSE)</f>
        <v>#N/A</v>
      </c>
      <c r="S533">
        <f t="shared" si="164"/>
        <v>91</v>
      </c>
      <c r="T533">
        <f t="shared" si="165"/>
        <v>5</v>
      </c>
      <c r="V533">
        <f>discount_curve!K522</f>
        <v>0.59201045004464525</v>
      </c>
    </row>
    <row r="534" spans="1:22" x14ac:dyDescent="0.55000000000000004">
      <c r="A534">
        <f t="shared" si="155"/>
        <v>516</v>
      </c>
      <c r="B534">
        <f t="shared" si="156"/>
        <v>0</v>
      </c>
      <c r="C534">
        <f t="shared" si="157"/>
        <v>0</v>
      </c>
      <c r="D534">
        <f t="shared" si="166"/>
        <v>0</v>
      </c>
      <c r="E534">
        <f t="shared" si="158"/>
        <v>0</v>
      </c>
      <c r="F534">
        <f t="shared" si="159"/>
        <v>0</v>
      </c>
      <c r="G534">
        <v>0</v>
      </c>
      <c r="H534">
        <f t="shared" si="167"/>
        <v>8.3333333333333329E-2</v>
      </c>
      <c r="I534">
        <f t="shared" si="168"/>
        <v>100000</v>
      </c>
      <c r="J534">
        <f t="shared" si="169"/>
        <v>100000</v>
      </c>
      <c r="K534">
        <f t="shared" si="160"/>
        <v>2.3431893553453893</v>
      </c>
      <c r="L534">
        <f t="shared" si="161"/>
        <v>0</v>
      </c>
      <c r="M534">
        <f t="shared" si="162"/>
        <v>43</v>
      </c>
      <c r="N534">
        <f t="shared" si="170"/>
        <v>0</v>
      </c>
      <c r="O534">
        <f t="shared" si="163"/>
        <v>0</v>
      </c>
      <c r="P534" t="e">
        <f t="shared" si="171"/>
        <v>#N/A</v>
      </c>
      <c r="Q534" t="e">
        <f t="shared" si="172"/>
        <v>#N/A</v>
      </c>
      <c r="R534" t="e">
        <f>VLOOKUP(S534,mortality!$A$4:$G$76,prot_model!T534+2,FALSE)</f>
        <v>#N/A</v>
      </c>
      <c r="S534">
        <f t="shared" si="164"/>
        <v>92</v>
      </c>
      <c r="T534">
        <f t="shared" si="165"/>
        <v>5</v>
      </c>
      <c r="V534">
        <f>discount_curve!K523</f>
        <v>0.59316933908255398</v>
      </c>
    </row>
    <row r="535" spans="1:22" x14ac:dyDescent="0.55000000000000004">
      <c r="A535">
        <f t="shared" si="155"/>
        <v>517</v>
      </c>
      <c r="B535">
        <f t="shared" si="156"/>
        <v>0</v>
      </c>
      <c r="C535">
        <f t="shared" si="157"/>
        <v>0</v>
      </c>
      <c r="D535">
        <f t="shared" si="166"/>
        <v>0</v>
      </c>
      <c r="E535">
        <f t="shared" si="158"/>
        <v>0</v>
      </c>
      <c r="F535">
        <f t="shared" si="159"/>
        <v>0</v>
      </c>
      <c r="G535">
        <v>0</v>
      </c>
      <c r="H535">
        <f t="shared" si="167"/>
        <v>8.3333333333333329E-2</v>
      </c>
      <c r="I535">
        <f t="shared" si="168"/>
        <v>100000</v>
      </c>
      <c r="J535">
        <f t="shared" si="169"/>
        <v>100000</v>
      </c>
      <c r="K535">
        <f t="shared" si="160"/>
        <v>2.3431893553453893</v>
      </c>
      <c r="L535">
        <f t="shared" si="161"/>
        <v>0</v>
      </c>
      <c r="M535">
        <f t="shared" si="162"/>
        <v>43</v>
      </c>
      <c r="N535">
        <f t="shared" si="170"/>
        <v>0</v>
      </c>
      <c r="O535">
        <f t="shared" si="163"/>
        <v>0</v>
      </c>
      <c r="P535" t="e">
        <f t="shared" si="171"/>
        <v>#N/A</v>
      </c>
      <c r="Q535" t="e">
        <f t="shared" si="172"/>
        <v>#N/A</v>
      </c>
      <c r="R535" t="e">
        <f>VLOOKUP(S535,mortality!$A$4:$G$76,prot_model!T535+2,FALSE)</f>
        <v>#N/A</v>
      </c>
      <c r="S535">
        <f t="shared" si="164"/>
        <v>92</v>
      </c>
      <c r="T535">
        <f t="shared" si="165"/>
        <v>5</v>
      </c>
      <c r="V535">
        <f>discount_curve!K524</f>
        <v>0.59256925962759033</v>
      </c>
    </row>
    <row r="536" spans="1:22" x14ac:dyDescent="0.55000000000000004">
      <c r="A536">
        <f t="shared" si="155"/>
        <v>518</v>
      </c>
      <c r="B536">
        <f t="shared" si="156"/>
        <v>0</v>
      </c>
      <c r="C536">
        <f t="shared" si="157"/>
        <v>0</v>
      </c>
      <c r="D536">
        <f t="shared" si="166"/>
        <v>0</v>
      </c>
      <c r="E536">
        <f t="shared" si="158"/>
        <v>0</v>
      </c>
      <c r="F536">
        <f t="shared" si="159"/>
        <v>0</v>
      </c>
      <c r="G536">
        <v>0</v>
      </c>
      <c r="H536">
        <f t="shared" si="167"/>
        <v>8.3333333333333329E-2</v>
      </c>
      <c r="I536">
        <f t="shared" si="168"/>
        <v>100000</v>
      </c>
      <c r="J536">
        <f t="shared" si="169"/>
        <v>100000</v>
      </c>
      <c r="K536">
        <f t="shared" si="160"/>
        <v>2.3431893553453893</v>
      </c>
      <c r="L536">
        <f t="shared" si="161"/>
        <v>0</v>
      </c>
      <c r="M536">
        <f t="shared" si="162"/>
        <v>43</v>
      </c>
      <c r="N536">
        <f t="shared" si="170"/>
        <v>0</v>
      </c>
      <c r="O536">
        <f t="shared" si="163"/>
        <v>0</v>
      </c>
      <c r="P536" t="e">
        <f t="shared" si="171"/>
        <v>#N/A</v>
      </c>
      <c r="Q536" t="e">
        <f t="shared" si="172"/>
        <v>#N/A</v>
      </c>
      <c r="R536" t="e">
        <f>VLOOKUP(S536,mortality!$A$4:$G$76,prot_model!T536+2,FALSE)</f>
        <v>#N/A</v>
      </c>
      <c r="S536">
        <f t="shared" si="164"/>
        <v>92</v>
      </c>
      <c r="T536">
        <f t="shared" si="165"/>
        <v>5</v>
      </c>
      <c r="V536">
        <f>discount_curve!K525</f>
        <v>0.59196978724269678</v>
      </c>
    </row>
    <row r="537" spans="1:22" x14ac:dyDescent="0.55000000000000004">
      <c r="A537">
        <f t="shared" si="155"/>
        <v>519</v>
      </c>
      <c r="B537">
        <f t="shared" si="156"/>
        <v>0</v>
      </c>
      <c r="C537">
        <f t="shared" si="157"/>
        <v>0</v>
      </c>
      <c r="D537">
        <f t="shared" si="166"/>
        <v>0</v>
      </c>
      <c r="E537">
        <f t="shared" si="158"/>
        <v>0</v>
      </c>
      <c r="F537">
        <f t="shared" si="159"/>
        <v>0</v>
      </c>
      <c r="G537">
        <v>0</v>
      </c>
      <c r="H537">
        <f t="shared" si="167"/>
        <v>8.3333333333333329E-2</v>
      </c>
      <c r="I537">
        <f t="shared" si="168"/>
        <v>100000</v>
      </c>
      <c r="J537">
        <f t="shared" si="169"/>
        <v>100000</v>
      </c>
      <c r="K537">
        <f t="shared" si="160"/>
        <v>2.3431893553453893</v>
      </c>
      <c r="L537">
        <f t="shared" si="161"/>
        <v>0</v>
      </c>
      <c r="M537">
        <f t="shared" si="162"/>
        <v>43</v>
      </c>
      <c r="N537">
        <f t="shared" si="170"/>
        <v>0</v>
      </c>
      <c r="O537">
        <f t="shared" si="163"/>
        <v>0</v>
      </c>
      <c r="P537" t="e">
        <f t="shared" si="171"/>
        <v>#N/A</v>
      </c>
      <c r="Q537" t="e">
        <f t="shared" si="172"/>
        <v>#N/A</v>
      </c>
      <c r="R537" t="e">
        <f>VLOOKUP(S537,mortality!$A$4:$G$76,prot_model!T537+2,FALSE)</f>
        <v>#N/A</v>
      </c>
      <c r="S537">
        <f t="shared" si="164"/>
        <v>92</v>
      </c>
      <c r="T537">
        <f t="shared" si="165"/>
        <v>5</v>
      </c>
      <c r="V537">
        <f>discount_curve!K526</f>
        <v>0.59137092131373137</v>
      </c>
    </row>
    <row r="538" spans="1:22" x14ac:dyDescent="0.55000000000000004">
      <c r="A538">
        <f t="shared" si="155"/>
        <v>520</v>
      </c>
      <c r="B538">
        <f t="shared" si="156"/>
        <v>0</v>
      </c>
      <c r="C538">
        <f t="shared" si="157"/>
        <v>0</v>
      </c>
      <c r="D538">
        <f t="shared" si="166"/>
        <v>0</v>
      </c>
      <c r="E538">
        <f t="shared" si="158"/>
        <v>0</v>
      </c>
      <c r="F538">
        <f t="shared" si="159"/>
        <v>0</v>
      </c>
      <c r="G538">
        <v>0</v>
      </c>
      <c r="H538">
        <f t="shared" si="167"/>
        <v>8.3333333333333329E-2</v>
      </c>
      <c r="I538">
        <f t="shared" si="168"/>
        <v>100000</v>
      </c>
      <c r="J538">
        <f t="shared" si="169"/>
        <v>100000</v>
      </c>
      <c r="K538">
        <f t="shared" si="160"/>
        <v>2.3431893553453893</v>
      </c>
      <c r="L538">
        <f t="shared" si="161"/>
        <v>0</v>
      </c>
      <c r="M538">
        <f t="shared" si="162"/>
        <v>43</v>
      </c>
      <c r="N538">
        <f t="shared" si="170"/>
        <v>0</v>
      </c>
      <c r="O538">
        <f t="shared" si="163"/>
        <v>0</v>
      </c>
      <c r="P538" t="e">
        <f t="shared" si="171"/>
        <v>#N/A</v>
      </c>
      <c r="Q538" t="e">
        <f t="shared" si="172"/>
        <v>#N/A</v>
      </c>
      <c r="R538" t="e">
        <f>VLOOKUP(S538,mortality!$A$4:$G$76,prot_model!T538+2,FALSE)</f>
        <v>#N/A</v>
      </c>
      <c r="S538">
        <f t="shared" si="164"/>
        <v>92</v>
      </c>
      <c r="T538">
        <f t="shared" si="165"/>
        <v>5</v>
      </c>
      <c r="V538">
        <f>discount_curve!K527</f>
        <v>0.59077266122717298</v>
      </c>
    </row>
    <row r="539" spans="1:22" x14ac:dyDescent="0.55000000000000004">
      <c r="A539">
        <f t="shared" si="155"/>
        <v>521</v>
      </c>
      <c r="B539">
        <f t="shared" si="156"/>
        <v>0</v>
      </c>
      <c r="C539">
        <f t="shared" si="157"/>
        <v>0</v>
      </c>
      <c r="D539">
        <f t="shared" si="166"/>
        <v>0</v>
      </c>
      <c r="E539">
        <f t="shared" si="158"/>
        <v>0</v>
      </c>
      <c r="F539">
        <f t="shared" si="159"/>
        <v>0</v>
      </c>
      <c r="G539">
        <v>0</v>
      </c>
      <c r="H539">
        <f t="shared" si="167"/>
        <v>8.3333333333333329E-2</v>
      </c>
      <c r="I539">
        <f t="shared" si="168"/>
        <v>100000</v>
      </c>
      <c r="J539">
        <f t="shared" si="169"/>
        <v>100000</v>
      </c>
      <c r="K539">
        <f t="shared" si="160"/>
        <v>2.3431893553453893</v>
      </c>
      <c r="L539">
        <f t="shared" si="161"/>
        <v>0</v>
      </c>
      <c r="M539">
        <f t="shared" si="162"/>
        <v>43</v>
      </c>
      <c r="N539">
        <f t="shared" si="170"/>
        <v>0</v>
      </c>
      <c r="O539">
        <f t="shared" si="163"/>
        <v>0</v>
      </c>
      <c r="P539" t="e">
        <f t="shared" si="171"/>
        <v>#N/A</v>
      </c>
      <c r="Q539" t="e">
        <f t="shared" si="172"/>
        <v>#N/A</v>
      </c>
      <c r="R539" t="e">
        <f>VLOOKUP(S539,mortality!$A$4:$G$76,prot_model!T539+2,FALSE)</f>
        <v>#N/A</v>
      </c>
      <c r="S539">
        <f t="shared" si="164"/>
        <v>92</v>
      </c>
      <c r="T539">
        <f t="shared" si="165"/>
        <v>5</v>
      </c>
      <c r="V539">
        <f>discount_curve!K528</f>
        <v>0.59017500637012166</v>
      </c>
    </row>
    <row r="540" spans="1:22" x14ac:dyDescent="0.55000000000000004">
      <c r="A540">
        <f t="shared" si="155"/>
        <v>522</v>
      </c>
      <c r="B540">
        <f t="shared" si="156"/>
        <v>0</v>
      </c>
      <c r="C540">
        <f t="shared" si="157"/>
        <v>0</v>
      </c>
      <c r="D540">
        <f t="shared" si="166"/>
        <v>0</v>
      </c>
      <c r="E540">
        <f t="shared" si="158"/>
        <v>0</v>
      </c>
      <c r="F540">
        <f t="shared" si="159"/>
        <v>0</v>
      </c>
      <c r="G540">
        <v>0</v>
      </c>
      <c r="H540">
        <f t="shared" si="167"/>
        <v>8.3333333333333329E-2</v>
      </c>
      <c r="I540">
        <f t="shared" si="168"/>
        <v>100000</v>
      </c>
      <c r="J540">
        <f t="shared" si="169"/>
        <v>100000</v>
      </c>
      <c r="K540">
        <f t="shared" si="160"/>
        <v>2.3431893553453893</v>
      </c>
      <c r="L540">
        <f t="shared" si="161"/>
        <v>0</v>
      </c>
      <c r="M540">
        <f t="shared" si="162"/>
        <v>43</v>
      </c>
      <c r="N540">
        <f t="shared" si="170"/>
        <v>0</v>
      </c>
      <c r="O540">
        <f t="shared" si="163"/>
        <v>0</v>
      </c>
      <c r="P540" t="e">
        <f t="shared" si="171"/>
        <v>#N/A</v>
      </c>
      <c r="Q540" t="e">
        <f t="shared" si="172"/>
        <v>#N/A</v>
      </c>
      <c r="R540" t="e">
        <f>VLOOKUP(S540,mortality!$A$4:$G$76,prot_model!T540+2,FALSE)</f>
        <v>#N/A</v>
      </c>
      <c r="S540">
        <f t="shared" si="164"/>
        <v>92</v>
      </c>
      <c r="T540">
        <f t="shared" si="165"/>
        <v>5</v>
      </c>
      <c r="V540">
        <f>discount_curve!K529</f>
        <v>0.58957795613029718</v>
      </c>
    </row>
    <row r="541" spans="1:22" x14ac:dyDescent="0.55000000000000004">
      <c r="A541">
        <f t="shared" si="155"/>
        <v>523</v>
      </c>
      <c r="B541">
        <f t="shared" si="156"/>
        <v>0</v>
      </c>
      <c r="C541">
        <f t="shared" si="157"/>
        <v>0</v>
      </c>
      <c r="D541">
        <f t="shared" si="166"/>
        <v>0</v>
      </c>
      <c r="E541">
        <f t="shared" si="158"/>
        <v>0</v>
      </c>
      <c r="F541">
        <f t="shared" si="159"/>
        <v>0</v>
      </c>
      <c r="G541">
        <v>0</v>
      </c>
      <c r="H541">
        <f t="shared" si="167"/>
        <v>8.3333333333333329E-2</v>
      </c>
      <c r="I541">
        <f t="shared" si="168"/>
        <v>100000</v>
      </c>
      <c r="J541">
        <f t="shared" si="169"/>
        <v>100000</v>
      </c>
      <c r="K541">
        <f t="shared" si="160"/>
        <v>2.3431893553453893</v>
      </c>
      <c r="L541">
        <f t="shared" si="161"/>
        <v>0</v>
      </c>
      <c r="M541">
        <f t="shared" si="162"/>
        <v>43</v>
      </c>
      <c r="N541">
        <f t="shared" si="170"/>
        <v>0</v>
      </c>
      <c r="O541">
        <f t="shared" si="163"/>
        <v>0</v>
      </c>
      <c r="P541" t="e">
        <f t="shared" si="171"/>
        <v>#N/A</v>
      </c>
      <c r="Q541" t="e">
        <f t="shared" si="172"/>
        <v>#N/A</v>
      </c>
      <c r="R541" t="e">
        <f>VLOOKUP(S541,mortality!$A$4:$G$76,prot_model!T541+2,FALSE)</f>
        <v>#N/A</v>
      </c>
      <c r="S541">
        <f t="shared" si="164"/>
        <v>92</v>
      </c>
      <c r="T541">
        <f t="shared" si="165"/>
        <v>5</v>
      </c>
      <c r="V541">
        <f>discount_curve!K530</f>
        <v>0.58898150989603892</v>
      </c>
    </row>
    <row r="542" spans="1:22" x14ac:dyDescent="0.55000000000000004">
      <c r="A542">
        <f t="shared" si="155"/>
        <v>524</v>
      </c>
      <c r="B542">
        <f t="shared" si="156"/>
        <v>0</v>
      </c>
      <c r="C542">
        <f t="shared" si="157"/>
        <v>0</v>
      </c>
      <c r="D542">
        <f t="shared" si="166"/>
        <v>0</v>
      </c>
      <c r="E542">
        <f t="shared" si="158"/>
        <v>0</v>
      </c>
      <c r="F542">
        <f t="shared" si="159"/>
        <v>0</v>
      </c>
      <c r="G542">
        <v>0</v>
      </c>
      <c r="H542">
        <f t="shared" si="167"/>
        <v>8.3333333333333329E-2</v>
      </c>
      <c r="I542">
        <f t="shared" si="168"/>
        <v>100000</v>
      </c>
      <c r="J542">
        <f t="shared" si="169"/>
        <v>100000</v>
      </c>
      <c r="K542">
        <f t="shared" si="160"/>
        <v>2.3431893553453893</v>
      </c>
      <c r="L542">
        <f t="shared" si="161"/>
        <v>0</v>
      </c>
      <c r="M542">
        <f t="shared" si="162"/>
        <v>43</v>
      </c>
      <c r="N542">
        <f t="shared" si="170"/>
        <v>0</v>
      </c>
      <c r="O542">
        <f t="shared" si="163"/>
        <v>0</v>
      </c>
      <c r="P542" t="e">
        <f t="shared" si="171"/>
        <v>#N/A</v>
      </c>
      <c r="Q542" t="e">
        <f t="shared" si="172"/>
        <v>#N/A</v>
      </c>
      <c r="R542" t="e">
        <f>VLOOKUP(S542,mortality!$A$4:$G$76,prot_model!T542+2,FALSE)</f>
        <v>#N/A</v>
      </c>
      <c r="S542">
        <f t="shared" si="164"/>
        <v>92</v>
      </c>
      <c r="T542">
        <f t="shared" si="165"/>
        <v>5</v>
      </c>
      <c r="V542">
        <f>discount_curve!K531</f>
        <v>0.58838566705630502</v>
      </c>
    </row>
    <row r="543" spans="1:22" x14ac:dyDescent="0.55000000000000004">
      <c r="A543">
        <f t="shared" si="155"/>
        <v>525</v>
      </c>
      <c r="B543">
        <f t="shared" si="156"/>
        <v>0</v>
      </c>
      <c r="C543">
        <f t="shared" si="157"/>
        <v>0</v>
      </c>
      <c r="D543">
        <f t="shared" si="166"/>
        <v>0</v>
      </c>
      <c r="E543">
        <f t="shared" si="158"/>
        <v>0</v>
      </c>
      <c r="F543">
        <f t="shared" si="159"/>
        <v>0</v>
      </c>
      <c r="G543">
        <v>0</v>
      </c>
      <c r="H543">
        <f t="shared" si="167"/>
        <v>8.3333333333333329E-2</v>
      </c>
      <c r="I543">
        <f t="shared" si="168"/>
        <v>100000</v>
      </c>
      <c r="J543">
        <f t="shared" si="169"/>
        <v>100000</v>
      </c>
      <c r="K543">
        <f t="shared" si="160"/>
        <v>2.3431893553453893</v>
      </c>
      <c r="L543">
        <f t="shared" si="161"/>
        <v>0</v>
      </c>
      <c r="M543">
        <f t="shared" si="162"/>
        <v>43</v>
      </c>
      <c r="N543">
        <f t="shared" si="170"/>
        <v>0</v>
      </c>
      <c r="O543">
        <f t="shared" si="163"/>
        <v>0</v>
      </c>
      <c r="P543" t="e">
        <f t="shared" si="171"/>
        <v>#N/A</v>
      </c>
      <c r="Q543" t="e">
        <f t="shared" si="172"/>
        <v>#N/A</v>
      </c>
      <c r="R543" t="e">
        <f>VLOOKUP(S543,mortality!$A$4:$G$76,prot_model!T543+2,FALSE)</f>
        <v>#N/A</v>
      </c>
      <c r="S543">
        <f t="shared" si="164"/>
        <v>92</v>
      </c>
      <c r="T543">
        <f t="shared" si="165"/>
        <v>5</v>
      </c>
      <c r="V543">
        <f>discount_curve!K532</f>
        <v>0.58779042700067163</v>
      </c>
    </row>
    <row r="544" spans="1:22" x14ac:dyDescent="0.55000000000000004">
      <c r="A544">
        <f t="shared" si="155"/>
        <v>526</v>
      </c>
      <c r="B544">
        <f t="shared" si="156"/>
        <v>0</v>
      </c>
      <c r="C544">
        <f t="shared" si="157"/>
        <v>0</v>
      </c>
      <c r="D544">
        <f t="shared" si="166"/>
        <v>0</v>
      </c>
      <c r="E544">
        <f t="shared" si="158"/>
        <v>0</v>
      </c>
      <c r="F544">
        <f t="shared" si="159"/>
        <v>0</v>
      </c>
      <c r="G544">
        <v>0</v>
      </c>
      <c r="H544">
        <f t="shared" si="167"/>
        <v>8.3333333333333329E-2</v>
      </c>
      <c r="I544">
        <f t="shared" si="168"/>
        <v>100000</v>
      </c>
      <c r="J544">
        <f t="shared" si="169"/>
        <v>100000</v>
      </c>
      <c r="K544">
        <f t="shared" si="160"/>
        <v>2.3431893553453893</v>
      </c>
      <c r="L544">
        <f t="shared" si="161"/>
        <v>0</v>
      </c>
      <c r="M544">
        <f t="shared" si="162"/>
        <v>43</v>
      </c>
      <c r="N544">
        <f t="shared" si="170"/>
        <v>0</v>
      </c>
      <c r="O544">
        <f t="shared" si="163"/>
        <v>0</v>
      </c>
      <c r="P544" t="e">
        <f t="shared" si="171"/>
        <v>#N/A</v>
      </c>
      <c r="Q544" t="e">
        <f t="shared" si="172"/>
        <v>#N/A</v>
      </c>
      <c r="R544" t="e">
        <f>VLOOKUP(S544,mortality!$A$4:$G$76,prot_model!T544+2,FALSE)</f>
        <v>#N/A</v>
      </c>
      <c r="S544">
        <f t="shared" si="164"/>
        <v>92</v>
      </c>
      <c r="T544">
        <f t="shared" si="165"/>
        <v>5</v>
      </c>
      <c r="V544">
        <f>discount_curve!K533</f>
        <v>0.58719578911933235</v>
      </c>
    </row>
    <row r="545" spans="1:22" x14ac:dyDescent="0.55000000000000004">
      <c r="A545">
        <f t="shared" si="155"/>
        <v>527</v>
      </c>
      <c r="B545">
        <f t="shared" si="156"/>
        <v>0</v>
      </c>
      <c r="C545">
        <f t="shared" si="157"/>
        <v>0</v>
      </c>
      <c r="D545">
        <f t="shared" si="166"/>
        <v>0</v>
      </c>
      <c r="E545">
        <f t="shared" si="158"/>
        <v>0</v>
      </c>
      <c r="F545">
        <f t="shared" si="159"/>
        <v>0</v>
      </c>
      <c r="G545">
        <v>0</v>
      </c>
      <c r="H545">
        <f t="shared" si="167"/>
        <v>8.3333333333333329E-2</v>
      </c>
      <c r="I545">
        <f t="shared" si="168"/>
        <v>100000</v>
      </c>
      <c r="J545">
        <f t="shared" si="169"/>
        <v>100000</v>
      </c>
      <c r="K545">
        <f t="shared" si="160"/>
        <v>2.3431893553453893</v>
      </c>
      <c r="L545">
        <f t="shared" si="161"/>
        <v>0</v>
      </c>
      <c r="M545">
        <f t="shared" si="162"/>
        <v>43</v>
      </c>
      <c r="N545">
        <f t="shared" si="170"/>
        <v>0</v>
      </c>
      <c r="O545">
        <f t="shared" si="163"/>
        <v>0</v>
      </c>
      <c r="P545" t="e">
        <f t="shared" si="171"/>
        <v>#N/A</v>
      </c>
      <c r="Q545" t="e">
        <f t="shared" si="172"/>
        <v>#N/A</v>
      </c>
      <c r="R545" t="e">
        <f>VLOOKUP(S545,mortality!$A$4:$G$76,prot_model!T545+2,FALSE)</f>
        <v>#N/A</v>
      </c>
      <c r="S545">
        <f t="shared" si="164"/>
        <v>92</v>
      </c>
      <c r="T545">
        <f t="shared" si="165"/>
        <v>5</v>
      </c>
      <c r="V545">
        <f>discount_curve!K534</f>
        <v>0.58660175280309823</v>
      </c>
    </row>
    <row r="546" spans="1:22" x14ac:dyDescent="0.55000000000000004">
      <c r="A546">
        <f t="shared" si="155"/>
        <v>528</v>
      </c>
      <c r="B546">
        <f t="shared" si="156"/>
        <v>0</v>
      </c>
      <c r="C546">
        <f t="shared" si="157"/>
        <v>0</v>
      </c>
      <c r="D546">
        <f t="shared" si="166"/>
        <v>0</v>
      </c>
      <c r="E546">
        <f t="shared" si="158"/>
        <v>0</v>
      </c>
      <c r="F546">
        <f t="shared" si="159"/>
        <v>0</v>
      </c>
      <c r="G546">
        <v>0</v>
      </c>
      <c r="H546">
        <f t="shared" si="167"/>
        <v>8.3333333333333329E-2</v>
      </c>
      <c r="I546">
        <f t="shared" si="168"/>
        <v>100000</v>
      </c>
      <c r="J546">
        <f t="shared" si="169"/>
        <v>100000</v>
      </c>
      <c r="K546">
        <f t="shared" si="160"/>
        <v>2.3900531424522975</v>
      </c>
      <c r="L546">
        <f t="shared" si="161"/>
        <v>0</v>
      </c>
      <c r="M546">
        <f t="shared" si="162"/>
        <v>44</v>
      </c>
      <c r="N546">
        <f t="shared" si="170"/>
        <v>0</v>
      </c>
      <c r="O546">
        <f t="shared" si="163"/>
        <v>0</v>
      </c>
      <c r="P546" t="e">
        <f t="shared" si="171"/>
        <v>#N/A</v>
      </c>
      <c r="Q546" t="e">
        <f t="shared" si="172"/>
        <v>#N/A</v>
      </c>
      <c r="R546" t="e">
        <f>VLOOKUP(S546,mortality!$A$4:$G$76,prot_model!T546+2,FALSE)</f>
        <v>#N/A</v>
      </c>
      <c r="S546">
        <f t="shared" si="164"/>
        <v>93</v>
      </c>
      <c r="T546">
        <f t="shared" si="165"/>
        <v>5</v>
      </c>
      <c r="V546">
        <f>discount_curve!K535</f>
        <v>0.58804979246954825</v>
      </c>
    </row>
    <row r="547" spans="1:22" x14ac:dyDescent="0.55000000000000004">
      <c r="A547">
        <f t="shared" si="155"/>
        <v>529</v>
      </c>
      <c r="B547">
        <f t="shared" si="156"/>
        <v>0</v>
      </c>
      <c r="C547">
        <f t="shared" si="157"/>
        <v>0</v>
      </c>
      <c r="D547">
        <f t="shared" si="166"/>
        <v>0</v>
      </c>
      <c r="E547">
        <f t="shared" si="158"/>
        <v>0</v>
      </c>
      <c r="F547">
        <f t="shared" si="159"/>
        <v>0</v>
      </c>
      <c r="G547">
        <v>0</v>
      </c>
      <c r="H547">
        <f t="shared" si="167"/>
        <v>8.3333333333333329E-2</v>
      </c>
      <c r="I547">
        <f t="shared" si="168"/>
        <v>100000</v>
      </c>
      <c r="J547">
        <f t="shared" si="169"/>
        <v>100000</v>
      </c>
      <c r="K547">
        <f t="shared" si="160"/>
        <v>2.3900531424522975</v>
      </c>
      <c r="L547">
        <f t="shared" si="161"/>
        <v>0</v>
      </c>
      <c r="M547">
        <f t="shared" si="162"/>
        <v>44</v>
      </c>
      <c r="N547">
        <f t="shared" si="170"/>
        <v>0</v>
      </c>
      <c r="O547">
        <f t="shared" si="163"/>
        <v>0</v>
      </c>
      <c r="P547" t="e">
        <f t="shared" si="171"/>
        <v>#N/A</v>
      </c>
      <c r="Q547" t="e">
        <f t="shared" si="172"/>
        <v>#N/A</v>
      </c>
      <c r="R547" t="e">
        <f>VLOOKUP(S547,mortality!$A$4:$G$76,prot_model!T547+2,FALSE)</f>
        <v>#N/A</v>
      </c>
      <c r="S547">
        <f t="shared" si="164"/>
        <v>93</v>
      </c>
      <c r="T547">
        <f t="shared" si="165"/>
        <v>5</v>
      </c>
      <c r="V547">
        <f>discount_curve!K536</f>
        <v>0.58745876145263254</v>
      </c>
    </row>
    <row r="548" spans="1:22" x14ac:dyDescent="0.55000000000000004">
      <c r="A548">
        <f t="shared" si="155"/>
        <v>530</v>
      </c>
      <c r="B548">
        <f t="shared" si="156"/>
        <v>0</v>
      </c>
      <c r="C548">
        <f t="shared" si="157"/>
        <v>0</v>
      </c>
      <c r="D548">
        <f t="shared" si="166"/>
        <v>0</v>
      </c>
      <c r="E548">
        <f t="shared" si="158"/>
        <v>0</v>
      </c>
      <c r="F548">
        <f t="shared" si="159"/>
        <v>0</v>
      </c>
      <c r="G548">
        <v>0</v>
      </c>
      <c r="H548">
        <f t="shared" si="167"/>
        <v>8.3333333333333329E-2</v>
      </c>
      <c r="I548">
        <f t="shared" si="168"/>
        <v>100000</v>
      </c>
      <c r="J548">
        <f t="shared" si="169"/>
        <v>100000</v>
      </c>
      <c r="K548">
        <f t="shared" si="160"/>
        <v>2.3900531424522975</v>
      </c>
      <c r="L548">
        <f t="shared" si="161"/>
        <v>0</v>
      </c>
      <c r="M548">
        <f t="shared" si="162"/>
        <v>44</v>
      </c>
      <c r="N548">
        <f t="shared" si="170"/>
        <v>0</v>
      </c>
      <c r="O548">
        <f t="shared" si="163"/>
        <v>0</v>
      </c>
      <c r="P548" t="e">
        <f t="shared" si="171"/>
        <v>#N/A</v>
      </c>
      <c r="Q548" t="e">
        <f t="shared" si="172"/>
        <v>#N/A</v>
      </c>
      <c r="R548" t="e">
        <f>VLOOKUP(S548,mortality!$A$4:$G$76,prot_model!T548+2,FALSE)</f>
        <v>#N/A</v>
      </c>
      <c r="S548">
        <f t="shared" si="164"/>
        <v>93</v>
      </c>
      <c r="T548">
        <f t="shared" si="165"/>
        <v>5</v>
      </c>
      <c r="V548">
        <f>discount_curve!K537</f>
        <v>0.58686832446307213</v>
      </c>
    </row>
    <row r="549" spans="1:22" x14ac:dyDescent="0.55000000000000004">
      <c r="A549">
        <f t="shared" si="155"/>
        <v>531</v>
      </c>
      <c r="B549">
        <f t="shared" si="156"/>
        <v>0</v>
      </c>
      <c r="C549">
        <f t="shared" si="157"/>
        <v>0</v>
      </c>
      <c r="D549">
        <f t="shared" si="166"/>
        <v>0</v>
      </c>
      <c r="E549">
        <f t="shared" si="158"/>
        <v>0</v>
      </c>
      <c r="F549">
        <f t="shared" si="159"/>
        <v>0</v>
      </c>
      <c r="G549">
        <v>0</v>
      </c>
      <c r="H549">
        <f t="shared" si="167"/>
        <v>8.3333333333333329E-2</v>
      </c>
      <c r="I549">
        <f t="shared" si="168"/>
        <v>100000</v>
      </c>
      <c r="J549">
        <f t="shared" si="169"/>
        <v>100000</v>
      </c>
      <c r="K549">
        <f t="shared" si="160"/>
        <v>2.3900531424522975</v>
      </c>
      <c r="L549">
        <f t="shared" si="161"/>
        <v>0</v>
      </c>
      <c r="M549">
        <f t="shared" si="162"/>
        <v>44</v>
      </c>
      <c r="N549">
        <f t="shared" si="170"/>
        <v>0</v>
      </c>
      <c r="O549">
        <f t="shared" si="163"/>
        <v>0</v>
      </c>
      <c r="P549" t="e">
        <f t="shared" si="171"/>
        <v>#N/A</v>
      </c>
      <c r="Q549" t="e">
        <f t="shared" si="172"/>
        <v>#N/A</v>
      </c>
      <c r="R549" t="e">
        <f>VLOOKUP(S549,mortality!$A$4:$G$76,prot_model!T549+2,FALSE)</f>
        <v>#N/A</v>
      </c>
      <c r="S549">
        <f t="shared" si="164"/>
        <v>93</v>
      </c>
      <c r="T549">
        <f t="shared" si="165"/>
        <v>5</v>
      </c>
      <c r="V549">
        <f>discount_curve!K538</f>
        <v>0.58627848090382806</v>
      </c>
    </row>
    <row r="550" spans="1:22" x14ac:dyDescent="0.55000000000000004">
      <c r="A550">
        <f t="shared" si="155"/>
        <v>532</v>
      </c>
      <c r="B550">
        <f t="shared" si="156"/>
        <v>0</v>
      </c>
      <c r="C550">
        <f t="shared" si="157"/>
        <v>0</v>
      </c>
      <c r="D550">
        <f t="shared" si="166"/>
        <v>0</v>
      </c>
      <c r="E550">
        <f t="shared" si="158"/>
        <v>0</v>
      </c>
      <c r="F550">
        <f t="shared" si="159"/>
        <v>0</v>
      </c>
      <c r="G550">
        <v>0</v>
      </c>
      <c r="H550">
        <f t="shared" si="167"/>
        <v>8.3333333333333329E-2</v>
      </c>
      <c r="I550">
        <f t="shared" si="168"/>
        <v>100000</v>
      </c>
      <c r="J550">
        <f t="shared" si="169"/>
        <v>100000</v>
      </c>
      <c r="K550">
        <f t="shared" si="160"/>
        <v>2.3900531424522975</v>
      </c>
      <c r="L550">
        <f t="shared" si="161"/>
        <v>0</v>
      </c>
      <c r="M550">
        <f t="shared" si="162"/>
        <v>44</v>
      </c>
      <c r="N550">
        <f t="shared" si="170"/>
        <v>0</v>
      </c>
      <c r="O550">
        <f t="shared" si="163"/>
        <v>0</v>
      </c>
      <c r="P550" t="e">
        <f t="shared" si="171"/>
        <v>#N/A</v>
      </c>
      <c r="Q550" t="e">
        <f t="shared" si="172"/>
        <v>#N/A</v>
      </c>
      <c r="R550" t="e">
        <f>VLOOKUP(S550,mortality!$A$4:$G$76,prot_model!T550+2,FALSE)</f>
        <v>#N/A</v>
      </c>
      <c r="S550">
        <f t="shared" si="164"/>
        <v>93</v>
      </c>
      <c r="T550">
        <f t="shared" si="165"/>
        <v>5</v>
      </c>
      <c r="V550">
        <f>discount_curve!K539</f>
        <v>0.58568923017846131</v>
      </c>
    </row>
    <row r="551" spans="1:22" x14ac:dyDescent="0.55000000000000004">
      <c r="A551">
        <f t="shared" si="155"/>
        <v>533</v>
      </c>
      <c r="B551">
        <f t="shared" si="156"/>
        <v>0</v>
      </c>
      <c r="C551">
        <f t="shared" si="157"/>
        <v>0</v>
      </c>
      <c r="D551">
        <f t="shared" si="166"/>
        <v>0</v>
      </c>
      <c r="E551">
        <f t="shared" si="158"/>
        <v>0</v>
      </c>
      <c r="F551">
        <f t="shared" si="159"/>
        <v>0</v>
      </c>
      <c r="G551">
        <v>0</v>
      </c>
      <c r="H551">
        <f t="shared" si="167"/>
        <v>8.3333333333333329E-2</v>
      </c>
      <c r="I551">
        <f t="shared" si="168"/>
        <v>100000</v>
      </c>
      <c r="J551">
        <f t="shared" si="169"/>
        <v>100000</v>
      </c>
      <c r="K551">
        <f t="shared" si="160"/>
        <v>2.3900531424522975</v>
      </c>
      <c r="L551">
        <f t="shared" si="161"/>
        <v>0</v>
      </c>
      <c r="M551">
        <f t="shared" si="162"/>
        <v>44</v>
      </c>
      <c r="N551">
        <f t="shared" si="170"/>
        <v>0</v>
      </c>
      <c r="O551">
        <f t="shared" si="163"/>
        <v>0</v>
      </c>
      <c r="P551" t="e">
        <f t="shared" si="171"/>
        <v>#N/A</v>
      </c>
      <c r="Q551" t="e">
        <f t="shared" si="172"/>
        <v>#N/A</v>
      </c>
      <c r="R551" t="e">
        <f>VLOOKUP(S551,mortality!$A$4:$G$76,prot_model!T551+2,FALSE)</f>
        <v>#N/A</v>
      </c>
      <c r="S551">
        <f t="shared" si="164"/>
        <v>93</v>
      </c>
      <c r="T551">
        <f t="shared" si="165"/>
        <v>5</v>
      </c>
      <c r="V551">
        <f>discount_curve!K540</f>
        <v>0.58510057169113272</v>
      </c>
    </row>
    <row r="552" spans="1:22" x14ac:dyDescent="0.55000000000000004">
      <c r="A552">
        <f t="shared" si="155"/>
        <v>534</v>
      </c>
      <c r="B552">
        <f t="shared" si="156"/>
        <v>0</v>
      </c>
      <c r="C552">
        <f t="shared" si="157"/>
        <v>0</v>
      </c>
      <c r="D552">
        <f t="shared" si="166"/>
        <v>0</v>
      </c>
      <c r="E552">
        <f t="shared" si="158"/>
        <v>0</v>
      </c>
      <c r="F552">
        <f t="shared" si="159"/>
        <v>0</v>
      </c>
      <c r="G552">
        <v>0</v>
      </c>
      <c r="H552">
        <f t="shared" si="167"/>
        <v>8.3333333333333329E-2</v>
      </c>
      <c r="I552">
        <f t="shared" si="168"/>
        <v>100000</v>
      </c>
      <c r="J552">
        <f t="shared" si="169"/>
        <v>100000</v>
      </c>
      <c r="K552">
        <f t="shared" si="160"/>
        <v>2.3900531424522975</v>
      </c>
      <c r="L552">
        <f t="shared" si="161"/>
        <v>0</v>
      </c>
      <c r="M552">
        <f t="shared" si="162"/>
        <v>44</v>
      </c>
      <c r="N552">
        <f t="shared" si="170"/>
        <v>0</v>
      </c>
      <c r="O552">
        <f t="shared" si="163"/>
        <v>0</v>
      </c>
      <c r="P552" t="e">
        <f t="shared" si="171"/>
        <v>#N/A</v>
      </c>
      <c r="Q552" t="e">
        <f t="shared" si="172"/>
        <v>#N/A</v>
      </c>
      <c r="R552" t="e">
        <f>VLOOKUP(S552,mortality!$A$4:$G$76,prot_model!T552+2,FALSE)</f>
        <v>#N/A</v>
      </c>
      <c r="S552">
        <f t="shared" si="164"/>
        <v>93</v>
      </c>
      <c r="T552">
        <f t="shared" si="165"/>
        <v>5</v>
      </c>
      <c r="V552">
        <f>discount_curve!K541</f>
        <v>0.584512504846602</v>
      </c>
    </row>
    <row r="553" spans="1:22" x14ac:dyDescent="0.55000000000000004">
      <c r="A553">
        <f t="shared" si="155"/>
        <v>535</v>
      </c>
      <c r="B553">
        <f t="shared" si="156"/>
        <v>0</v>
      </c>
      <c r="C553">
        <f t="shared" si="157"/>
        <v>0</v>
      </c>
      <c r="D553">
        <f t="shared" si="166"/>
        <v>0</v>
      </c>
      <c r="E553">
        <f t="shared" si="158"/>
        <v>0</v>
      </c>
      <c r="F553">
        <f t="shared" si="159"/>
        <v>0</v>
      </c>
      <c r="G553">
        <v>0</v>
      </c>
      <c r="H553">
        <f t="shared" si="167"/>
        <v>8.3333333333333329E-2</v>
      </c>
      <c r="I553">
        <f t="shared" si="168"/>
        <v>100000</v>
      </c>
      <c r="J553">
        <f t="shared" si="169"/>
        <v>100000</v>
      </c>
      <c r="K553">
        <f t="shared" si="160"/>
        <v>2.3900531424522975</v>
      </c>
      <c r="L553">
        <f t="shared" si="161"/>
        <v>0</v>
      </c>
      <c r="M553">
        <f t="shared" si="162"/>
        <v>44</v>
      </c>
      <c r="N553">
        <f t="shared" si="170"/>
        <v>0</v>
      </c>
      <c r="O553">
        <f t="shared" si="163"/>
        <v>0</v>
      </c>
      <c r="P553" t="e">
        <f t="shared" si="171"/>
        <v>#N/A</v>
      </c>
      <c r="Q553" t="e">
        <f t="shared" si="172"/>
        <v>#N/A</v>
      </c>
      <c r="R553" t="e">
        <f>VLOOKUP(S553,mortality!$A$4:$G$76,prot_model!T553+2,FALSE)</f>
        <v>#N/A</v>
      </c>
      <c r="S553">
        <f t="shared" si="164"/>
        <v>93</v>
      </c>
      <c r="T553">
        <f t="shared" si="165"/>
        <v>5</v>
      </c>
      <c r="V553">
        <f>discount_curve!K542</f>
        <v>0.5839250290502267</v>
      </c>
    </row>
    <row r="554" spans="1:22" x14ac:dyDescent="0.55000000000000004">
      <c r="A554">
        <f t="shared" si="155"/>
        <v>536</v>
      </c>
      <c r="B554">
        <f t="shared" si="156"/>
        <v>0</v>
      </c>
      <c r="C554">
        <f t="shared" si="157"/>
        <v>0</v>
      </c>
      <c r="D554">
        <f t="shared" si="166"/>
        <v>0</v>
      </c>
      <c r="E554">
        <f t="shared" si="158"/>
        <v>0</v>
      </c>
      <c r="F554">
        <f t="shared" si="159"/>
        <v>0</v>
      </c>
      <c r="G554">
        <v>0</v>
      </c>
      <c r="H554">
        <f t="shared" si="167"/>
        <v>8.3333333333333329E-2</v>
      </c>
      <c r="I554">
        <f t="shared" si="168"/>
        <v>100000</v>
      </c>
      <c r="J554">
        <f t="shared" si="169"/>
        <v>100000</v>
      </c>
      <c r="K554">
        <f t="shared" si="160"/>
        <v>2.3900531424522975</v>
      </c>
      <c r="L554">
        <f t="shared" si="161"/>
        <v>0</v>
      </c>
      <c r="M554">
        <f t="shared" si="162"/>
        <v>44</v>
      </c>
      <c r="N554">
        <f t="shared" si="170"/>
        <v>0</v>
      </c>
      <c r="O554">
        <f t="shared" si="163"/>
        <v>0</v>
      </c>
      <c r="P554" t="e">
        <f t="shared" si="171"/>
        <v>#N/A</v>
      </c>
      <c r="Q554" t="e">
        <f t="shared" si="172"/>
        <v>#N/A</v>
      </c>
      <c r="R554" t="e">
        <f>VLOOKUP(S554,mortality!$A$4:$G$76,prot_model!T554+2,FALSE)</f>
        <v>#N/A</v>
      </c>
      <c r="S554">
        <f t="shared" si="164"/>
        <v>93</v>
      </c>
      <c r="T554">
        <f t="shared" si="165"/>
        <v>5</v>
      </c>
      <c r="V554">
        <f>discount_curve!K543</f>
        <v>0.58333814370796211</v>
      </c>
    </row>
    <row r="555" spans="1:22" x14ac:dyDescent="0.55000000000000004">
      <c r="A555">
        <f t="shared" si="155"/>
        <v>537</v>
      </c>
      <c r="B555">
        <f t="shared" si="156"/>
        <v>0</v>
      </c>
      <c r="C555">
        <f t="shared" si="157"/>
        <v>0</v>
      </c>
      <c r="D555">
        <f t="shared" si="166"/>
        <v>0</v>
      </c>
      <c r="E555">
        <f t="shared" si="158"/>
        <v>0</v>
      </c>
      <c r="F555">
        <f t="shared" si="159"/>
        <v>0</v>
      </c>
      <c r="G555">
        <v>0</v>
      </c>
      <c r="H555">
        <f t="shared" si="167"/>
        <v>8.3333333333333329E-2</v>
      </c>
      <c r="I555">
        <f t="shared" si="168"/>
        <v>100000</v>
      </c>
      <c r="J555">
        <f t="shared" si="169"/>
        <v>100000</v>
      </c>
      <c r="K555">
        <f t="shared" si="160"/>
        <v>2.3900531424522975</v>
      </c>
      <c r="L555">
        <f t="shared" si="161"/>
        <v>0</v>
      </c>
      <c r="M555">
        <f t="shared" si="162"/>
        <v>44</v>
      </c>
      <c r="N555">
        <f t="shared" si="170"/>
        <v>0</v>
      </c>
      <c r="O555">
        <f t="shared" si="163"/>
        <v>0</v>
      </c>
      <c r="P555" t="e">
        <f t="shared" si="171"/>
        <v>#N/A</v>
      </c>
      <c r="Q555" t="e">
        <f t="shared" si="172"/>
        <v>#N/A</v>
      </c>
      <c r="R555" t="e">
        <f>VLOOKUP(S555,mortality!$A$4:$G$76,prot_model!T555+2,FALSE)</f>
        <v>#N/A</v>
      </c>
      <c r="S555">
        <f t="shared" si="164"/>
        <v>93</v>
      </c>
      <c r="T555">
        <f t="shared" si="165"/>
        <v>5</v>
      </c>
      <c r="V555">
        <f>discount_curve!K544</f>
        <v>0.58275184822636084</v>
      </c>
    </row>
    <row r="556" spans="1:22" x14ac:dyDescent="0.55000000000000004">
      <c r="A556">
        <f t="shared" si="155"/>
        <v>538</v>
      </c>
      <c r="B556">
        <f t="shared" si="156"/>
        <v>0</v>
      </c>
      <c r="C556">
        <f t="shared" si="157"/>
        <v>0</v>
      </c>
      <c r="D556">
        <f t="shared" si="166"/>
        <v>0</v>
      </c>
      <c r="E556">
        <f t="shared" si="158"/>
        <v>0</v>
      </c>
      <c r="F556">
        <f t="shared" si="159"/>
        <v>0</v>
      </c>
      <c r="G556">
        <v>0</v>
      </c>
      <c r="H556">
        <f t="shared" si="167"/>
        <v>8.3333333333333329E-2</v>
      </c>
      <c r="I556">
        <f t="shared" si="168"/>
        <v>100000</v>
      </c>
      <c r="J556">
        <f t="shared" si="169"/>
        <v>100000</v>
      </c>
      <c r="K556">
        <f t="shared" si="160"/>
        <v>2.3900531424522975</v>
      </c>
      <c r="L556">
        <f t="shared" si="161"/>
        <v>0</v>
      </c>
      <c r="M556">
        <f t="shared" si="162"/>
        <v>44</v>
      </c>
      <c r="N556">
        <f t="shared" si="170"/>
        <v>0</v>
      </c>
      <c r="O556">
        <f t="shared" si="163"/>
        <v>0</v>
      </c>
      <c r="P556" t="e">
        <f t="shared" si="171"/>
        <v>#N/A</v>
      </c>
      <c r="Q556" t="e">
        <f t="shared" si="172"/>
        <v>#N/A</v>
      </c>
      <c r="R556" t="e">
        <f>VLOOKUP(S556,mortality!$A$4:$G$76,prot_model!T556+2,FALSE)</f>
        <v>#N/A</v>
      </c>
      <c r="S556">
        <f t="shared" si="164"/>
        <v>93</v>
      </c>
      <c r="T556">
        <f t="shared" si="165"/>
        <v>5</v>
      </c>
      <c r="V556">
        <f>discount_curve!K545</f>
        <v>0.582166142012572</v>
      </c>
    </row>
    <row r="557" spans="1:22" x14ac:dyDescent="0.55000000000000004">
      <c r="A557">
        <f t="shared" si="155"/>
        <v>539</v>
      </c>
      <c r="B557">
        <f t="shared" si="156"/>
        <v>0</v>
      </c>
      <c r="C557">
        <f t="shared" si="157"/>
        <v>0</v>
      </c>
      <c r="D557">
        <f t="shared" si="166"/>
        <v>0</v>
      </c>
      <c r="E557">
        <f t="shared" si="158"/>
        <v>0</v>
      </c>
      <c r="F557">
        <f t="shared" si="159"/>
        <v>0</v>
      </c>
      <c r="G557">
        <v>0</v>
      </c>
      <c r="H557">
        <f t="shared" si="167"/>
        <v>8.3333333333333329E-2</v>
      </c>
      <c r="I557">
        <f t="shared" si="168"/>
        <v>100000</v>
      </c>
      <c r="J557">
        <f t="shared" si="169"/>
        <v>100000</v>
      </c>
      <c r="K557">
        <f t="shared" si="160"/>
        <v>2.3900531424522975</v>
      </c>
      <c r="L557">
        <f t="shared" si="161"/>
        <v>0</v>
      </c>
      <c r="M557">
        <f t="shared" si="162"/>
        <v>44</v>
      </c>
      <c r="N557">
        <f t="shared" si="170"/>
        <v>0</v>
      </c>
      <c r="O557">
        <f t="shared" si="163"/>
        <v>0</v>
      </c>
      <c r="P557" t="e">
        <f t="shared" si="171"/>
        <v>#N/A</v>
      </c>
      <c r="Q557" t="e">
        <f t="shared" si="172"/>
        <v>#N/A</v>
      </c>
      <c r="R557" t="e">
        <f>VLOOKUP(S557,mortality!$A$4:$G$76,prot_model!T557+2,FALSE)</f>
        <v>#N/A</v>
      </c>
      <c r="S557">
        <f t="shared" si="164"/>
        <v>93</v>
      </c>
      <c r="T557">
        <f t="shared" si="165"/>
        <v>5</v>
      </c>
      <c r="V557">
        <f>discount_curve!K546</f>
        <v>0.5815810244743399</v>
      </c>
    </row>
    <row r="558" spans="1:22" x14ac:dyDescent="0.55000000000000004">
      <c r="A558">
        <f t="shared" si="155"/>
        <v>540</v>
      </c>
      <c r="B558">
        <f t="shared" si="156"/>
        <v>0</v>
      </c>
      <c r="C558">
        <f t="shared" si="157"/>
        <v>0</v>
      </c>
      <c r="D558">
        <f t="shared" si="166"/>
        <v>0</v>
      </c>
      <c r="E558">
        <f t="shared" si="158"/>
        <v>0</v>
      </c>
      <c r="F558">
        <f t="shared" si="159"/>
        <v>0</v>
      </c>
      <c r="G558">
        <v>0</v>
      </c>
      <c r="H558">
        <f t="shared" si="167"/>
        <v>8.3333333333333329E-2</v>
      </c>
      <c r="I558">
        <f t="shared" si="168"/>
        <v>100000</v>
      </c>
      <c r="J558">
        <f t="shared" si="169"/>
        <v>100000</v>
      </c>
      <c r="K558">
        <f t="shared" si="160"/>
        <v>2.4378542053013432</v>
      </c>
      <c r="L558">
        <f t="shared" si="161"/>
        <v>0</v>
      </c>
      <c r="M558">
        <f t="shared" si="162"/>
        <v>45</v>
      </c>
      <c r="N558">
        <f t="shared" si="170"/>
        <v>0</v>
      </c>
      <c r="O558">
        <f t="shared" si="163"/>
        <v>0</v>
      </c>
      <c r="P558" t="e">
        <f t="shared" si="171"/>
        <v>#N/A</v>
      </c>
      <c r="Q558" t="e">
        <f t="shared" si="172"/>
        <v>#N/A</v>
      </c>
      <c r="R558" t="e">
        <f>VLOOKUP(S558,mortality!$A$4:$G$76,prot_model!T558+2,FALSE)</f>
        <v>#N/A</v>
      </c>
      <c r="S558">
        <f t="shared" si="164"/>
        <v>94</v>
      </c>
      <c r="T558">
        <f t="shared" si="165"/>
        <v>5</v>
      </c>
      <c r="V558">
        <f>discount_curve!K547</f>
        <v>0.58384504733847198</v>
      </c>
    </row>
    <row r="559" spans="1:22" x14ac:dyDescent="0.55000000000000004">
      <c r="A559">
        <f t="shared" si="155"/>
        <v>541</v>
      </c>
      <c r="B559">
        <f t="shared" si="156"/>
        <v>0</v>
      </c>
      <c r="C559">
        <f t="shared" si="157"/>
        <v>0</v>
      </c>
      <c r="D559">
        <f t="shared" si="166"/>
        <v>0</v>
      </c>
      <c r="E559">
        <f t="shared" si="158"/>
        <v>0</v>
      </c>
      <c r="F559">
        <f t="shared" si="159"/>
        <v>0</v>
      </c>
      <c r="G559">
        <v>0</v>
      </c>
      <c r="H559">
        <f t="shared" si="167"/>
        <v>8.3333333333333329E-2</v>
      </c>
      <c r="I559">
        <f t="shared" si="168"/>
        <v>100000</v>
      </c>
      <c r="J559">
        <f t="shared" si="169"/>
        <v>100000</v>
      </c>
      <c r="K559">
        <f t="shared" si="160"/>
        <v>2.4378542053013432</v>
      </c>
      <c r="L559">
        <f t="shared" si="161"/>
        <v>0</v>
      </c>
      <c r="M559">
        <f t="shared" si="162"/>
        <v>45</v>
      </c>
      <c r="N559">
        <f t="shared" si="170"/>
        <v>0</v>
      </c>
      <c r="O559">
        <f t="shared" si="163"/>
        <v>0</v>
      </c>
      <c r="P559" t="e">
        <f t="shared" si="171"/>
        <v>#N/A</v>
      </c>
      <c r="Q559" t="e">
        <f t="shared" si="172"/>
        <v>#N/A</v>
      </c>
      <c r="R559" t="e">
        <f>VLOOKUP(S559,mortality!$A$4:$G$76,prot_model!T559+2,FALSE)</f>
        <v>#N/A</v>
      </c>
      <c r="S559">
        <f t="shared" si="164"/>
        <v>94</v>
      </c>
      <c r="T559">
        <f t="shared" si="165"/>
        <v>5</v>
      </c>
      <c r="V559">
        <f>discount_curve!K548</f>
        <v>0.58326352509987855</v>
      </c>
    </row>
    <row r="560" spans="1:22" x14ac:dyDescent="0.55000000000000004">
      <c r="A560">
        <f t="shared" si="155"/>
        <v>542</v>
      </c>
      <c r="B560">
        <f t="shared" si="156"/>
        <v>0</v>
      </c>
      <c r="C560">
        <f t="shared" si="157"/>
        <v>0</v>
      </c>
      <c r="D560">
        <f t="shared" si="166"/>
        <v>0</v>
      </c>
      <c r="E560">
        <f t="shared" si="158"/>
        <v>0</v>
      </c>
      <c r="F560">
        <f t="shared" si="159"/>
        <v>0</v>
      </c>
      <c r="G560">
        <v>0</v>
      </c>
      <c r="H560">
        <f t="shared" si="167"/>
        <v>8.3333333333333329E-2</v>
      </c>
      <c r="I560">
        <f t="shared" si="168"/>
        <v>100000</v>
      </c>
      <c r="J560">
        <f t="shared" si="169"/>
        <v>100000</v>
      </c>
      <c r="K560">
        <f t="shared" si="160"/>
        <v>2.4378542053013432</v>
      </c>
      <c r="L560">
        <f t="shared" si="161"/>
        <v>0</v>
      </c>
      <c r="M560">
        <f t="shared" si="162"/>
        <v>45</v>
      </c>
      <c r="N560">
        <f t="shared" si="170"/>
        <v>0</v>
      </c>
      <c r="O560">
        <f t="shared" si="163"/>
        <v>0</v>
      </c>
      <c r="P560" t="e">
        <f t="shared" si="171"/>
        <v>#N/A</v>
      </c>
      <c r="Q560" t="e">
        <f t="shared" si="172"/>
        <v>#N/A</v>
      </c>
      <c r="R560" t="e">
        <f>VLOOKUP(S560,mortality!$A$4:$G$76,prot_model!T560+2,FALSE)</f>
        <v>#N/A</v>
      </c>
      <c r="S560">
        <f t="shared" si="164"/>
        <v>94</v>
      </c>
      <c r="T560">
        <f t="shared" si="165"/>
        <v>5</v>
      </c>
      <c r="V560">
        <f>discount_curve!K549</f>
        <v>0.58268258206995605</v>
      </c>
    </row>
    <row r="561" spans="1:22" x14ac:dyDescent="0.55000000000000004">
      <c r="A561">
        <f t="shared" si="155"/>
        <v>543</v>
      </c>
      <c r="B561">
        <f t="shared" si="156"/>
        <v>0</v>
      </c>
      <c r="C561">
        <f t="shared" si="157"/>
        <v>0</v>
      </c>
      <c r="D561">
        <f t="shared" si="166"/>
        <v>0</v>
      </c>
      <c r="E561">
        <f t="shared" si="158"/>
        <v>0</v>
      </c>
      <c r="F561">
        <f t="shared" si="159"/>
        <v>0</v>
      </c>
      <c r="G561">
        <v>0</v>
      </c>
      <c r="H561">
        <f t="shared" si="167"/>
        <v>8.3333333333333329E-2</v>
      </c>
      <c r="I561">
        <f t="shared" si="168"/>
        <v>100000</v>
      </c>
      <c r="J561">
        <f t="shared" si="169"/>
        <v>100000</v>
      </c>
      <c r="K561">
        <f t="shared" si="160"/>
        <v>2.4378542053013432</v>
      </c>
      <c r="L561">
        <f t="shared" si="161"/>
        <v>0</v>
      </c>
      <c r="M561">
        <f t="shared" si="162"/>
        <v>45</v>
      </c>
      <c r="N561">
        <f t="shared" si="170"/>
        <v>0</v>
      </c>
      <c r="O561">
        <f t="shared" si="163"/>
        <v>0</v>
      </c>
      <c r="P561" t="e">
        <f t="shared" si="171"/>
        <v>#N/A</v>
      </c>
      <c r="Q561" t="e">
        <f t="shared" si="172"/>
        <v>#N/A</v>
      </c>
      <c r="R561" t="e">
        <f>VLOOKUP(S561,mortality!$A$4:$G$76,prot_model!T561+2,FALSE)</f>
        <v>#N/A</v>
      </c>
      <c r="S561">
        <f t="shared" si="164"/>
        <v>94</v>
      </c>
      <c r="T561">
        <f t="shared" si="165"/>
        <v>5</v>
      </c>
      <c r="V561">
        <f>discount_curve!K550</f>
        <v>0.58210221767180037</v>
      </c>
    </row>
    <row r="562" spans="1:22" x14ac:dyDescent="0.55000000000000004">
      <c r="A562">
        <f t="shared" si="155"/>
        <v>544</v>
      </c>
      <c r="B562">
        <f t="shared" si="156"/>
        <v>0</v>
      </c>
      <c r="C562">
        <f t="shared" si="157"/>
        <v>0</v>
      </c>
      <c r="D562">
        <f t="shared" si="166"/>
        <v>0</v>
      </c>
      <c r="E562">
        <f t="shared" si="158"/>
        <v>0</v>
      </c>
      <c r="F562">
        <f t="shared" si="159"/>
        <v>0</v>
      </c>
      <c r="G562">
        <v>0</v>
      </c>
      <c r="H562">
        <f t="shared" si="167"/>
        <v>8.3333333333333329E-2</v>
      </c>
      <c r="I562">
        <f t="shared" si="168"/>
        <v>100000</v>
      </c>
      <c r="J562">
        <f t="shared" si="169"/>
        <v>100000</v>
      </c>
      <c r="K562">
        <f t="shared" si="160"/>
        <v>2.4378542053013432</v>
      </c>
      <c r="L562">
        <f t="shared" si="161"/>
        <v>0</v>
      </c>
      <c r="M562">
        <f t="shared" si="162"/>
        <v>45</v>
      </c>
      <c r="N562">
        <f t="shared" si="170"/>
        <v>0</v>
      </c>
      <c r="O562">
        <f t="shared" si="163"/>
        <v>0</v>
      </c>
      <c r="P562" t="e">
        <f t="shared" si="171"/>
        <v>#N/A</v>
      </c>
      <c r="Q562" t="e">
        <f t="shared" si="172"/>
        <v>#N/A</v>
      </c>
      <c r="R562" t="e">
        <f>VLOOKUP(S562,mortality!$A$4:$G$76,prot_model!T562+2,FALSE)</f>
        <v>#N/A</v>
      </c>
      <c r="S562">
        <f t="shared" si="164"/>
        <v>94</v>
      </c>
      <c r="T562">
        <f t="shared" si="165"/>
        <v>5</v>
      </c>
      <c r="V562">
        <f>discount_curve!K551</f>
        <v>0.58152243132908177</v>
      </c>
    </row>
    <row r="563" spans="1:22" x14ac:dyDescent="0.55000000000000004">
      <c r="A563">
        <f t="shared" si="155"/>
        <v>545</v>
      </c>
      <c r="B563">
        <f t="shared" si="156"/>
        <v>0</v>
      </c>
      <c r="C563">
        <f t="shared" si="157"/>
        <v>0</v>
      </c>
      <c r="D563">
        <f t="shared" si="166"/>
        <v>0</v>
      </c>
      <c r="E563">
        <f t="shared" si="158"/>
        <v>0</v>
      </c>
      <c r="F563">
        <f t="shared" si="159"/>
        <v>0</v>
      </c>
      <c r="G563">
        <v>0</v>
      </c>
      <c r="H563">
        <f t="shared" si="167"/>
        <v>8.3333333333333329E-2</v>
      </c>
      <c r="I563">
        <f t="shared" si="168"/>
        <v>100000</v>
      </c>
      <c r="J563">
        <f t="shared" si="169"/>
        <v>100000</v>
      </c>
      <c r="K563">
        <f t="shared" si="160"/>
        <v>2.4378542053013432</v>
      </c>
      <c r="L563">
        <f t="shared" si="161"/>
        <v>0</v>
      </c>
      <c r="M563">
        <f t="shared" si="162"/>
        <v>45</v>
      </c>
      <c r="N563">
        <f t="shared" si="170"/>
        <v>0</v>
      </c>
      <c r="O563">
        <f t="shared" si="163"/>
        <v>0</v>
      </c>
      <c r="P563" t="e">
        <f t="shared" si="171"/>
        <v>#N/A</v>
      </c>
      <c r="Q563" t="e">
        <f t="shared" si="172"/>
        <v>#N/A</v>
      </c>
      <c r="R563" t="e">
        <f>VLOOKUP(S563,mortality!$A$4:$G$76,prot_model!T563+2,FALSE)</f>
        <v>#N/A</v>
      </c>
      <c r="S563">
        <f t="shared" si="164"/>
        <v>94</v>
      </c>
      <c r="T563">
        <f t="shared" si="165"/>
        <v>5</v>
      </c>
      <c r="V563">
        <f>discount_curve!K552</f>
        <v>0.58094322246604457</v>
      </c>
    </row>
    <row r="564" spans="1:22" x14ac:dyDescent="0.55000000000000004">
      <c r="A564">
        <f t="shared" si="155"/>
        <v>546</v>
      </c>
      <c r="B564">
        <f t="shared" si="156"/>
        <v>0</v>
      </c>
      <c r="C564">
        <f t="shared" si="157"/>
        <v>0</v>
      </c>
      <c r="D564">
        <f t="shared" si="166"/>
        <v>0</v>
      </c>
      <c r="E564">
        <f t="shared" si="158"/>
        <v>0</v>
      </c>
      <c r="F564">
        <f t="shared" si="159"/>
        <v>0</v>
      </c>
      <c r="G564">
        <v>0</v>
      </c>
      <c r="H564">
        <f t="shared" si="167"/>
        <v>8.3333333333333329E-2</v>
      </c>
      <c r="I564">
        <f t="shared" si="168"/>
        <v>100000</v>
      </c>
      <c r="J564">
        <f t="shared" si="169"/>
        <v>100000</v>
      </c>
      <c r="K564">
        <f t="shared" si="160"/>
        <v>2.4378542053013432</v>
      </c>
      <c r="L564">
        <f t="shared" si="161"/>
        <v>0</v>
      </c>
      <c r="M564">
        <f t="shared" si="162"/>
        <v>45</v>
      </c>
      <c r="N564">
        <f t="shared" si="170"/>
        <v>0</v>
      </c>
      <c r="O564">
        <f t="shared" si="163"/>
        <v>0</v>
      </c>
      <c r="P564" t="e">
        <f t="shared" si="171"/>
        <v>#N/A</v>
      </c>
      <c r="Q564" t="e">
        <f t="shared" si="172"/>
        <v>#N/A</v>
      </c>
      <c r="R564" t="e">
        <f>VLOOKUP(S564,mortality!$A$4:$G$76,prot_model!T564+2,FALSE)</f>
        <v>#N/A</v>
      </c>
      <c r="S564">
        <f t="shared" si="164"/>
        <v>94</v>
      </c>
      <c r="T564">
        <f t="shared" si="165"/>
        <v>5</v>
      </c>
      <c r="V564">
        <f>discount_curve!K553</f>
        <v>0.58036459050750644</v>
      </c>
    </row>
    <row r="565" spans="1:22" x14ac:dyDescent="0.55000000000000004">
      <c r="A565">
        <f t="shared" si="155"/>
        <v>547</v>
      </c>
      <c r="B565">
        <f t="shared" si="156"/>
        <v>0</v>
      </c>
      <c r="C565">
        <f t="shared" si="157"/>
        <v>0</v>
      </c>
      <c r="D565">
        <f t="shared" si="166"/>
        <v>0</v>
      </c>
      <c r="E565">
        <f t="shared" si="158"/>
        <v>0</v>
      </c>
      <c r="F565">
        <f t="shared" si="159"/>
        <v>0</v>
      </c>
      <c r="G565">
        <v>0</v>
      </c>
      <c r="H565">
        <f t="shared" si="167"/>
        <v>8.3333333333333329E-2</v>
      </c>
      <c r="I565">
        <f t="shared" si="168"/>
        <v>100000</v>
      </c>
      <c r="J565">
        <f t="shared" si="169"/>
        <v>100000</v>
      </c>
      <c r="K565">
        <f t="shared" si="160"/>
        <v>2.4378542053013432</v>
      </c>
      <c r="L565">
        <f t="shared" si="161"/>
        <v>0</v>
      </c>
      <c r="M565">
        <f t="shared" si="162"/>
        <v>45</v>
      </c>
      <c r="N565">
        <f t="shared" si="170"/>
        <v>0</v>
      </c>
      <c r="O565">
        <f t="shared" si="163"/>
        <v>0</v>
      </c>
      <c r="P565" t="e">
        <f t="shared" si="171"/>
        <v>#N/A</v>
      </c>
      <c r="Q565" t="e">
        <f t="shared" si="172"/>
        <v>#N/A</v>
      </c>
      <c r="R565" t="e">
        <f>VLOOKUP(S565,mortality!$A$4:$G$76,prot_model!T565+2,FALSE)</f>
        <v>#N/A</v>
      </c>
      <c r="S565">
        <f t="shared" si="164"/>
        <v>94</v>
      </c>
      <c r="T565">
        <f t="shared" si="165"/>
        <v>5</v>
      </c>
      <c r="V565">
        <f>discount_curve!K554</f>
        <v>0.57978653487885823</v>
      </c>
    </row>
    <row r="566" spans="1:22" x14ac:dyDescent="0.55000000000000004">
      <c r="A566">
        <f t="shared" si="155"/>
        <v>548</v>
      </c>
      <c r="B566">
        <f t="shared" si="156"/>
        <v>0</v>
      </c>
      <c r="C566">
        <f t="shared" si="157"/>
        <v>0</v>
      </c>
      <c r="D566">
        <f t="shared" si="166"/>
        <v>0</v>
      </c>
      <c r="E566">
        <f t="shared" si="158"/>
        <v>0</v>
      </c>
      <c r="F566">
        <f t="shared" si="159"/>
        <v>0</v>
      </c>
      <c r="G566">
        <v>0</v>
      </c>
      <c r="H566">
        <f t="shared" si="167"/>
        <v>8.3333333333333329E-2</v>
      </c>
      <c r="I566">
        <f t="shared" si="168"/>
        <v>100000</v>
      </c>
      <c r="J566">
        <f t="shared" si="169"/>
        <v>100000</v>
      </c>
      <c r="K566">
        <f t="shared" si="160"/>
        <v>2.4378542053013432</v>
      </c>
      <c r="L566">
        <f t="shared" si="161"/>
        <v>0</v>
      </c>
      <c r="M566">
        <f t="shared" si="162"/>
        <v>45</v>
      </c>
      <c r="N566">
        <f t="shared" si="170"/>
        <v>0</v>
      </c>
      <c r="O566">
        <f t="shared" si="163"/>
        <v>0</v>
      </c>
      <c r="P566" t="e">
        <f t="shared" si="171"/>
        <v>#N/A</v>
      </c>
      <c r="Q566" t="e">
        <f t="shared" si="172"/>
        <v>#N/A</v>
      </c>
      <c r="R566" t="e">
        <f>VLOOKUP(S566,mortality!$A$4:$G$76,prot_model!T566+2,FALSE)</f>
        <v>#N/A</v>
      </c>
      <c r="S566">
        <f t="shared" si="164"/>
        <v>94</v>
      </c>
      <c r="T566">
        <f t="shared" si="165"/>
        <v>5</v>
      </c>
      <c r="V566">
        <f>discount_curve!K555</f>
        <v>0.57920905500606312</v>
      </c>
    </row>
    <row r="567" spans="1:22" x14ac:dyDescent="0.55000000000000004">
      <c r="A567">
        <f t="shared" si="155"/>
        <v>549</v>
      </c>
      <c r="B567">
        <f t="shared" si="156"/>
        <v>0</v>
      </c>
      <c r="C567">
        <f t="shared" si="157"/>
        <v>0</v>
      </c>
      <c r="D567">
        <f t="shared" si="166"/>
        <v>0</v>
      </c>
      <c r="E567">
        <f t="shared" si="158"/>
        <v>0</v>
      </c>
      <c r="F567">
        <f t="shared" si="159"/>
        <v>0</v>
      </c>
      <c r="G567">
        <v>0</v>
      </c>
      <c r="H567">
        <f t="shared" si="167"/>
        <v>8.3333333333333329E-2</v>
      </c>
      <c r="I567">
        <f t="shared" si="168"/>
        <v>100000</v>
      </c>
      <c r="J567">
        <f t="shared" si="169"/>
        <v>100000</v>
      </c>
      <c r="K567">
        <f t="shared" si="160"/>
        <v>2.4378542053013432</v>
      </c>
      <c r="L567">
        <f t="shared" si="161"/>
        <v>0</v>
      </c>
      <c r="M567">
        <f t="shared" si="162"/>
        <v>45</v>
      </c>
      <c r="N567">
        <f t="shared" si="170"/>
        <v>0</v>
      </c>
      <c r="O567">
        <f t="shared" si="163"/>
        <v>0</v>
      </c>
      <c r="P567" t="e">
        <f t="shared" si="171"/>
        <v>#N/A</v>
      </c>
      <c r="Q567" t="e">
        <f t="shared" si="172"/>
        <v>#N/A</v>
      </c>
      <c r="R567" t="e">
        <f>VLOOKUP(S567,mortality!$A$4:$G$76,prot_model!T567+2,FALSE)</f>
        <v>#N/A</v>
      </c>
      <c r="S567">
        <f t="shared" si="164"/>
        <v>94</v>
      </c>
      <c r="T567">
        <f t="shared" si="165"/>
        <v>5</v>
      </c>
      <c r="V567">
        <f>discount_curve!K556</f>
        <v>0.57863215031565551</v>
      </c>
    </row>
    <row r="568" spans="1:22" x14ac:dyDescent="0.55000000000000004">
      <c r="A568">
        <f t="shared" si="155"/>
        <v>550</v>
      </c>
      <c r="B568">
        <f t="shared" si="156"/>
        <v>0</v>
      </c>
      <c r="C568">
        <f t="shared" si="157"/>
        <v>0</v>
      </c>
      <c r="D568">
        <f t="shared" si="166"/>
        <v>0</v>
      </c>
      <c r="E568">
        <f t="shared" si="158"/>
        <v>0</v>
      </c>
      <c r="F568">
        <f t="shared" si="159"/>
        <v>0</v>
      </c>
      <c r="G568">
        <v>0</v>
      </c>
      <c r="H568">
        <f t="shared" si="167"/>
        <v>8.3333333333333329E-2</v>
      </c>
      <c r="I568">
        <f t="shared" si="168"/>
        <v>100000</v>
      </c>
      <c r="J568">
        <f t="shared" si="169"/>
        <v>100000</v>
      </c>
      <c r="K568">
        <f t="shared" si="160"/>
        <v>2.4378542053013432</v>
      </c>
      <c r="L568">
        <f t="shared" si="161"/>
        <v>0</v>
      </c>
      <c r="M568">
        <f t="shared" si="162"/>
        <v>45</v>
      </c>
      <c r="N568">
        <f t="shared" si="170"/>
        <v>0</v>
      </c>
      <c r="O568">
        <f t="shared" si="163"/>
        <v>0</v>
      </c>
      <c r="P568" t="e">
        <f t="shared" si="171"/>
        <v>#N/A</v>
      </c>
      <c r="Q568" t="e">
        <f t="shared" si="172"/>
        <v>#N/A</v>
      </c>
      <c r="R568" t="e">
        <f>VLOOKUP(S568,mortality!$A$4:$G$76,prot_model!T568+2,FALSE)</f>
        <v>#N/A</v>
      </c>
      <c r="S568">
        <f t="shared" si="164"/>
        <v>94</v>
      </c>
      <c r="T568">
        <f t="shared" si="165"/>
        <v>5</v>
      </c>
      <c r="V568">
        <f>discount_curve!K557</f>
        <v>0.57805582023474167</v>
      </c>
    </row>
    <row r="569" spans="1:22" x14ac:dyDescent="0.55000000000000004">
      <c r="A569">
        <f t="shared" si="155"/>
        <v>551</v>
      </c>
      <c r="B569">
        <f t="shared" si="156"/>
        <v>0</v>
      </c>
      <c r="C569">
        <f t="shared" si="157"/>
        <v>0</v>
      </c>
      <c r="D569">
        <f t="shared" si="166"/>
        <v>0</v>
      </c>
      <c r="E569">
        <f t="shared" si="158"/>
        <v>0</v>
      </c>
      <c r="F569">
        <f t="shared" si="159"/>
        <v>0</v>
      </c>
      <c r="G569">
        <v>0</v>
      </c>
      <c r="H569">
        <f t="shared" si="167"/>
        <v>8.3333333333333329E-2</v>
      </c>
      <c r="I569">
        <f t="shared" si="168"/>
        <v>100000</v>
      </c>
      <c r="J569">
        <f t="shared" si="169"/>
        <v>100000</v>
      </c>
      <c r="K569">
        <f t="shared" si="160"/>
        <v>2.4378542053013432</v>
      </c>
      <c r="L569">
        <f t="shared" si="161"/>
        <v>0</v>
      </c>
      <c r="M569">
        <f t="shared" si="162"/>
        <v>45</v>
      </c>
      <c r="N569">
        <f t="shared" si="170"/>
        <v>0</v>
      </c>
      <c r="O569">
        <f t="shared" si="163"/>
        <v>0</v>
      </c>
      <c r="P569" t="e">
        <f t="shared" si="171"/>
        <v>#N/A</v>
      </c>
      <c r="Q569" t="e">
        <f t="shared" si="172"/>
        <v>#N/A</v>
      </c>
      <c r="R569" t="e">
        <f>VLOOKUP(S569,mortality!$A$4:$G$76,prot_model!T569+2,FALSE)</f>
        <v>#N/A</v>
      </c>
      <c r="S569">
        <f t="shared" si="164"/>
        <v>94</v>
      </c>
      <c r="T569">
        <f t="shared" si="165"/>
        <v>5</v>
      </c>
      <c r="V569">
        <f>discount_curve!K558</f>
        <v>0.57748006419099807</v>
      </c>
    </row>
    <row r="570" spans="1:22" x14ac:dyDescent="0.55000000000000004">
      <c r="A570">
        <f t="shared" si="155"/>
        <v>552</v>
      </c>
      <c r="B570">
        <f t="shared" si="156"/>
        <v>0</v>
      </c>
      <c r="C570">
        <f t="shared" si="157"/>
        <v>0</v>
      </c>
      <c r="D570">
        <f t="shared" si="166"/>
        <v>0</v>
      </c>
      <c r="E570">
        <f t="shared" si="158"/>
        <v>0</v>
      </c>
      <c r="F570">
        <f t="shared" si="159"/>
        <v>0</v>
      </c>
      <c r="G570">
        <v>0</v>
      </c>
      <c r="H570">
        <f t="shared" si="167"/>
        <v>8.3333333333333329E-2</v>
      </c>
      <c r="I570">
        <f t="shared" si="168"/>
        <v>100000</v>
      </c>
      <c r="J570">
        <f t="shared" si="169"/>
        <v>100000</v>
      </c>
      <c r="K570">
        <f t="shared" si="160"/>
        <v>2.4866112894073704</v>
      </c>
      <c r="L570">
        <f t="shared" si="161"/>
        <v>0</v>
      </c>
      <c r="M570">
        <f t="shared" si="162"/>
        <v>46</v>
      </c>
      <c r="N570">
        <f t="shared" si="170"/>
        <v>0</v>
      </c>
      <c r="O570">
        <f t="shared" si="163"/>
        <v>0</v>
      </c>
      <c r="P570" t="e">
        <f t="shared" si="171"/>
        <v>#N/A</v>
      </c>
      <c r="Q570" t="e">
        <f t="shared" si="172"/>
        <v>#N/A</v>
      </c>
      <c r="R570" t="e">
        <f>VLOOKUP(S570,mortality!$A$4:$G$76,prot_model!T570+2,FALSE)</f>
        <v>#N/A</v>
      </c>
      <c r="S570">
        <f t="shared" si="164"/>
        <v>95</v>
      </c>
      <c r="T570">
        <f t="shared" si="165"/>
        <v>5</v>
      </c>
      <c r="V570">
        <f>discount_curve!K559</f>
        <v>0.58032407547571196</v>
      </c>
    </row>
    <row r="571" spans="1:22" x14ac:dyDescent="0.55000000000000004">
      <c r="A571">
        <f t="shared" si="155"/>
        <v>553</v>
      </c>
      <c r="B571">
        <f t="shared" si="156"/>
        <v>0</v>
      </c>
      <c r="C571">
        <f t="shared" si="157"/>
        <v>0</v>
      </c>
      <c r="D571">
        <f t="shared" si="166"/>
        <v>0</v>
      </c>
      <c r="E571">
        <f t="shared" si="158"/>
        <v>0</v>
      </c>
      <c r="F571">
        <f t="shared" si="159"/>
        <v>0</v>
      </c>
      <c r="G571">
        <v>0</v>
      </c>
      <c r="H571">
        <f t="shared" si="167"/>
        <v>8.3333333333333329E-2</v>
      </c>
      <c r="I571">
        <f t="shared" si="168"/>
        <v>100000</v>
      </c>
      <c r="J571">
        <f t="shared" si="169"/>
        <v>100000</v>
      </c>
      <c r="K571">
        <f t="shared" si="160"/>
        <v>2.4866112894073704</v>
      </c>
      <c r="L571">
        <f t="shared" si="161"/>
        <v>0</v>
      </c>
      <c r="M571">
        <f t="shared" si="162"/>
        <v>46</v>
      </c>
      <c r="N571">
        <f t="shared" si="170"/>
        <v>0</v>
      </c>
      <c r="O571">
        <f t="shared" si="163"/>
        <v>0</v>
      </c>
      <c r="P571" t="e">
        <f t="shared" si="171"/>
        <v>#N/A</v>
      </c>
      <c r="Q571" t="e">
        <f t="shared" si="172"/>
        <v>#N/A</v>
      </c>
      <c r="R571" t="e">
        <f>VLOOKUP(S571,mortality!$A$4:$G$76,prot_model!T571+2,FALSE)</f>
        <v>#N/A</v>
      </c>
      <c r="S571">
        <f t="shared" si="164"/>
        <v>95</v>
      </c>
      <c r="T571">
        <f t="shared" si="165"/>
        <v>5</v>
      </c>
      <c r="V571">
        <f>discount_curve!K560</f>
        <v>0.57975226655779299</v>
      </c>
    </row>
    <row r="572" spans="1:22" x14ac:dyDescent="0.55000000000000004">
      <c r="A572">
        <f t="shared" si="155"/>
        <v>554</v>
      </c>
      <c r="B572">
        <f t="shared" si="156"/>
        <v>0</v>
      </c>
      <c r="C572">
        <f t="shared" si="157"/>
        <v>0</v>
      </c>
      <c r="D572">
        <f t="shared" si="166"/>
        <v>0</v>
      </c>
      <c r="E572">
        <f t="shared" si="158"/>
        <v>0</v>
      </c>
      <c r="F572">
        <f t="shared" si="159"/>
        <v>0</v>
      </c>
      <c r="G572">
        <v>0</v>
      </c>
      <c r="H572">
        <f t="shared" si="167"/>
        <v>8.3333333333333329E-2</v>
      </c>
      <c r="I572">
        <f t="shared" si="168"/>
        <v>100000</v>
      </c>
      <c r="J572">
        <f t="shared" si="169"/>
        <v>100000</v>
      </c>
      <c r="K572">
        <f t="shared" si="160"/>
        <v>2.4866112894073704</v>
      </c>
      <c r="L572">
        <f t="shared" si="161"/>
        <v>0</v>
      </c>
      <c r="M572">
        <f t="shared" si="162"/>
        <v>46</v>
      </c>
      <c r="N572">
        <f t="shared" si="170"/>
        <v>0</v>
      </c>
      <c r="O572">
        <f t="shared" si="163"/>
        <v>0</v>
      </c>
      <c r="P572" t="e">
        <f t="shared" si="171"/>
        <v>#N/A</v>
      </c>
      <c r="Q572" t="e">
        <f t="shared" si="172"/>
        <v>#N/A</v>
      </c>
      <c r="R572" t="e">
        <f>VLOOKUP(S572,mortality!$A$4:$G$76,prot_model!T572+2,FALSE)</f>
        <v>#N/A</v>
      </c>
      <c r="S572">
        <f t="shared" si="164"/>
        <v>95</v>
      </c>
      <c r="T572">
        <f t="shared" si="165"/>
        <v>5</v>
      </c>
      <c r="V572">
        <f>discount_curve!K561</f>
        <v>0.57918102105857805</v>
      </c>
    </row>
    <row r="573" spans="1:22" x14ac:dyDescent="0.55000000000000004">
      <c r="A573">
        <f t="shared" si="155"/>
        <v>555</v>
      </c>
      <c r="B573">
        <f t="shared" si="156"/>
        <v>0</v>
      </c>
      <c r="C573">
        <f t="shared" si="157"/>
        <v>0</v>
      </c>
      <c r="D573">
        <f t="shared" si="166"/>
        <v>0</v>
      </c>
      <c r="E573">
        <f t="shared" si="158"/>
        <v>0</v>
      </c>
      <c r="F573">
        <f t="shared" si="159"/>
        <v>0</v>
      </c>
      <c r="G573">
        <v>0</v>
      </c>
      <c r="H573">
        <f t="shared" si="167"/>
        <v>8.3333333333333329E-2</v>
      </c>
      <c r="I573">
        <f t="shared" si="168"/>
        <v>100000</v>
      </c>
      <c r="J573">
        <f t="shared" si="169"/>
        <v>100000</v>
      </c>
      <c r="K573">
        <f t="shared" si="160"/>
        <v>2.4866112894073704</v>
      </c>
      <c r="L573">
        <f t="shared" si="161"/>
        <v>0</v>
      </c>
      <c r="M573">
        <f t="shared" si="162"/>
        <v>46</v>
      </c>
      <c r="N573">
        <f t="shared" si="170"/>
        <v>0</v>
      </c>
      <c r="O573">
        <f t="shared" si="163"/>
        <v>0</v>
      </c>
      <c r="P573" t="e">
        <f t="shared" si="171"/>
        <v>#N/A</v>
      </c>
      <c r="Q573" t="e">
        <f t="shared" si="172"/>
        <v>#N/A</v>
      </c>
      <c r="R573" t="e">
        <f>VLOOKUP(S573,mortality!$A$4:$G$76,prot_model!T573+2,FALSE)</f>
        <v>#N/A</v>
      </c>
      <c r="S573">
        <f t="shared" si="164"/>
        <v>95</v>
      </c>
      <c r="T573">
        <f t="shared" si="165"/>
        <v>5</v>
      </c>
      <c r="V573">
        <f>discount_curve!K562</f>
        <v>0.57861033842291576</v>
      </c>
    </row>
    <row r="574" spans="1:22" x14ac:dyDescent="0.55000000000000004">
      <c r="A574">
        <f t="shared" si="155"/>
        <v>556</v>
      </c>
      <c r="B574">
        <f t="shared" si="156"/>
        <v>0</v>
      </c>
      <c r="C574">
        <f t="shared" si="157"/>
        <v>0</v>
      </c>
      <c r="D574">
        <f t="shared" si="166"/>
        <v>0</v>
      </c>
      <c r="E574">
        <f t="shared" si="158"/>
        <v>0</v>
      </c>
      <c r="F574">
        <f t="shared" si="159"/>
        <v>0</v>
      </c>
      <c r="G574">
        <v>0</v>
      </c>
      <c r="H574">
        <f t="shared" si="167"/>
        <v>8.3333333333333329E-2</v>
      </c>
      <c r="I574">
        <f t="shared" si="168"/>
        <v>100000</v>
      </c>
      <c r="J574">
        <f t="shared" si="169"/>
        <v>100000</v>
      </c>
      <c r="K574">
        <f t="shared" si="160"/>
        <v>2.4866112894073704</v>
      </c>
      <c r="L574">
        <f t="shared" si="161"/>
        <v>0</v>
      </c>
      <c r="M574">
        <f t="shared" si="162"/>
        <v>46</v>
      </c>
      <c r="N574">
        <f t="shared" si="170"/>
        <v>0</v>
      </c>
      <c r="O574">
        <f t="shared" si="163"/>
        <v>0</v>
      </c>
      <c r="P574" t="e">
        <f t="shared" si="171"/>
        <v>#N/A</v>
      </c>
      <c r="Q574" t="e">
        <f t="shared" si="172"/>
        <v>#N/A</v>
      </c>
      <c r="R574" t="e">
        <f>VLOOKUP(S574,mortality!$A$4:$G$76,prot_model!T574+2,FALSE)</f>
        <v>#N/A</v>
      </c>
      <c r="S574">
        <f t="shared" si="164"/>
        <v>95</v>
      </c>
      <c r="T574">
        <f t="shared" si="165"/>
        <v>5</v>
      </c>
      <c r="V574">
        <f>discount_curve!K563</f>
        <v>0.57804021809620154</v>
      </c>
    </row>
    <row r="575" spans="1:22" x14ac:dyDescent="0.55000000000000004">
      <c r="A575">
        <f t="shared" si="155"/>
        <v>557</v>
      </c>
      <c r="B575">
        <f t="shared" si="156"/>
        <v>0</v>
      </c>
      <c r="C575">
        <f t="shared" si="157"/>
        <v>0</v>
      </c>
      <c r="D575">
        <f t="shared" si="166"/>
        <v>0</v>
      </c>
      <c r="E575">
        <f t="shared" si="158"/>
        <v>0</v>
      </c>
      <c r="F575">
        <f t="shared" si="159"/>
        <v>0</v>
      </c>
      <c r="G575">
        <v>0</v>
      </c>
      <c r="H575">
        <f t="shared" si="167"/>
        <v>8.3333333333333329E-2</v>
      </c>
      <c r="I575">
        <f t="shared" si="168"/>
        <v>100000</v>
      </c>
      <c r="J575">
        <f t="shared" si="169"/>
        <v>100000</v>
      </c>
      <c r="K575">
        <f t="shared" si="160"/>
        <v>2.4866112894073704</v>
      </c>
      <c r="L575">
        <f t="shared" si="161"/>
        <v>0</v>
      </c>
      <c r="M575">
        <f t="shared" si="162"/>
        <v>46</v>
      </c>
      <c r="N575">
        <f t="shared" si="170"/>
        <v>0</v>
      </c>
      <c r="O575">
        <f t="shared" si="163"/>
        <v>0</v>
      </c>
      <c r="P575" t="e">
        <f t="shared" si="171"/>
        <v>#N/A</v>
      </c>
      <c r="Q575" t="e">
        <f t="shared" si="172"/>
        <v>#N/A</v>
      </c>
      <c r="R575" t="e">
        <f>VLOOKUP(S575,mortality!$A$4:$G$76,prot_model!T575+2,FALSE)</f>
        <v>#N/A</v>
      </c>
      <c r="S575">
        <f t="shared" si="164"/>
        <v>95</v>
      </c>
      <c r="T575">
        <f t="shared" si="165"/>
        <v>5</v>
      </c>
      <c r="V575">
        <f>discount_curve!K564</f>
        <v>0.57747065952437704</v>
      </c>
    </row>
    <row r="576" spans="1:22" x14ac:dyDescent="0.55000000000000004">
      <c r="A576">
        <f t="shared" si="155"/>
        <v>558</v>
      </c>
      <c r="B576">
        <f t="shared" si="156"/>
        <v>0</v>
      </c>
      <c r="C576">
        <f t="shared" si="157"/>
        <v>0</v>
      </c>
      <c r="D576">
        <f t="shared" si="166"/>
        <v>0</v>
      </c>
      <c r="E576">
        <f t="shared" si="158"/>
        <v>0</v>
      </c>
      <c r="F576">
        <f t="shared" si="159"/>
        <v>0</v>
      </c>
      <c r="G576">
        <v>0</v>
      </c>
      <c r="H576">
        <f t="shared" si="167"/>
        <v>8.3333333333333329E-2</v>
      </c>
      <c r="I576">
        <f t="shared" si="168"/>
        <v>100000</v>
      </c>
      <c r="J576">
        <f t="shared" si="169"/>
        <v>100000</v>
      </c>
      <c r="K576">
        <f t="shared" si="160"/>
        <v>2.4866112894073704</v>
      </c>
      <c r="L576">
        <f t="shared" si="161"/>
        <v>0</v>
      </c>
      <c r="M576">
        <f t="shared" si="162"/>
        <v>46</v>
      </c>
      <c r="N576">
        <f t="shared" si="170"/>
        <v>0</v>
      </c>
      <c r="O576">
        <f t="shared" si="163"/>
        <v>0</v>
      </c>
      <c r="P576" t="e">
        <f t="shared" si="171"/>
        <v>#N/A</v>
      </c>
      <c r="Q576" t="e">
        <f t="shared" si="172"/>
        <v>#N/A</v>
      </c>
      <c r="R576" t="e">
        <f>VLOOKUP(S576,mortality!$A$4:$G$76,prot_model!T576+2,FALSE)</f>
        <v>#N/A</v>
      </c>
      <c r="S576">
        <f t="shared" si="164"/>
        <v>95</v>
      </c>
      <c r="T576">
        <f t="shared" si="165"/>
        <v>5</v>
      </c>
      <c r="V576">
        <f>discount_curve!K565</f>
        <v>0.57690166215393024</v>
      </c>
    </row>
    <row r="577" spans="1:22" x14ac:dyDescent="0.55000000000000004">
      <c r="A577">
        <f t="shared" si="155"/>
        <v>559</v>
      </c>
      <c r="B577">
        <f t="shared" si="156"/>
        <v>0</v>
      </c>
      <c r="C577">
        <f t="shared" si="157"/>
        <v>0</v>
      </c>
      <c r="D577">
        <f t="shared" si="166"/>
        <v>0</v>
      </c>
      <c r="E577">
        <f t="shared" si="158"/>
        <v>0</v>
      </c>
      <c r="F577">
        <f t="shared" si="159"/>
        <v>0</v>
      </c>
      <c r="G577">
        <v>0</v>
      </c>
      <c r="H577">
        <f t="shared" si="167"/>
        <v>8.3333333333333329E-2</v>
      </c>
      <c r="I577">
        <f t="shared" si="168"/>
        <v>100000</v>
      </c>
      <c r="J577">
        <f t="shared" si="169"/>
        <v>100000</v>
      </c>
      <c r="K577">
        <f t="shared" si="160"/>
        <v>2.4866112894073704</v>
      </c>
      <c r="L577">
        <f t="shared" si="161"/>
        <v>0</v>
      </c>
      <c r="M577">
        <f t="shared" si="162"/>
        <v>46</v>
      </c>
      <c r="N577">
        <f t="shared" si="170"/>
        <v>0</v>
      </c>
      <c r="O577">
        <f t="shared" si="163"/>
        <v>0</v>
      </c>
      <c r="P577" t="e">
        <f t="shared" si="171"/>
        <v>#N/A</v>
      </c>
      <c r="Q577" t="e">
        <f t="shared" si="172"/>
        <v>#N/A</v>
      </c>
      <c r="R577" t="e">
        <f>VLOOKUP(S577,mortality!$A$4:$G$76,prot_model!T577+2,FALSE)</f>
        <v>#N/A</v>
      </c>
      <c r="S577">
        <f t="shared" si="164"/>
        <v>95</v>
      </c>
      <c r="T577">
        <f t="shared" si="165"/>
        <v>5</v>
      </c>
      <c r="V577">
        <f>discount_curve!K566</f>
        <v>0.57633322543189414</v>
      </c>
    </row>
    <row r="578" spans="1:22" x14ac:dyDescent="0.55000000000000004">
      <c r="A578">
        <f t="shared" si="155"/>
        <v>560</v>
      </c>
      <c r="B578">
        <f t="shared" si="156"/>
        <v>0</v>
      </c>
      <c r="C578">
        <f t="shared" si="157"/>
        <v>0</v>
      </c>
      <c r="D578">
        <f t="shared" si="166"/>
        <v>0</v>
      </c>
      <c r="E578">
        <f t="shared" si="158"/>
        <v>0</v>
      </c>
      <c r="F578">
        <f t="shared" si="159"/>
        <v>0</v>
      </c>
      <c r="G578">
        <v>0</v>
      </c>
      <c r="H578">
        <f t="shared" si="167"/>
        <v>8.3333333333333329E-2</v>
      </c>
      <c r="I578">
        <f t="shared" si="168"/>
        <v>100000</v>
      </c>
      <c r="J578">
        <f t="shared" si="169"/>
        <v>100000</v>
      </c>
      <c r="K578">
        <f t="shared" si="160"/>
        <v>2.4866112894073704</v>
      </c>
      <c r="L578">
        <f t="shared" si="161"/>
        <v>0</v>
      </c>
      <c r="M578">
        <f t="shared" si="162"/>
        <v>46</v>
      </c>
      <c r="N578">
        <f t="shared" si="170"/>
        <v>0</v>
      </c>
      <c r="O578">
        <f t="shared" si="163"/>
        <v>0</v>
      </c>
      <c r="P578" t="e">
        <f t="shared" si="171"/>
        <v>#N/A</v>
      </c>
      <c r="Q578" t="e">
        <f t="shared" si="172"/>
        <v>#N/A</v>
      </c>
      <c r="R578" t="e">
        <f>VLOOKUP(S578,mortality!$A$4:$G$76,prot_model!T578+2,FALSE)</f>
        <v>#N/A</v>
      </c>
      <c r="S578">
        <f t="shared" si="164"/>
        <v>95</v>
      </c>
      <c r="T578">
        <f t="shared" si="165"/>
        <v>5</v>
      </c>
      <c r="V578">
        <f>discount_curve!K567</f>
        <v>0.5757653488058474</v>
      </c>
    </row>
    <row r="579" spans="1:22" x14ac:dyDescent="0.55000000000000004">
      <c r="A579">
        <f t="shared" ref="A579:A642" si="173">A578+1</f>
        <v>561</v>
      </c>
      <c r="B579">
        <f t="shared" ref="B579:B642" si="174">C579-E579-F579</f>
        <v>0</v>
      </c>
      <c r="C579">
        <f t="shared" ref="C579:C642" si="175">H579*L579</f>
        <v>0</v>
      </c>
      <c r="D579">
        <f t="shared" si="166"/>
        <v>0</v>
      </c>
      <c r="E579">
        <f t="shared" ref="E579:E642" si="176">J579*N579</f>
        <v>0</v>
      </c>
      <c r="F579">
        <f t="shared" ref="F579:F642" si="177">L579*$F$6/12*K579</f>
        <v>0</v>
      </c>
      <c r="G579">
        <v>0</v>
      </c>
      <c r="H579">
        <f t="shared" si="167"/>
        <v>8.3333333333333329E-2</v>
      </c>
      <c r="I579">
        <f t="shared" si="168"/>
        <v>100000</v>
      </c>
      <c r="J579">
        <f t="shared" si="169"/>
        <v>100000</v>
      </c>
      <c r="K579">
        <f t="shared" ref="K579:K642" si="178">(1+$F$5)^FLOOR(A579/12,1)</f>
        <v>2.4866112894073704</v>
      </c>
      <c r="L579">
        <f t="shared" ref="L579:L642" si="179">IF(A579=0,$C$11,IF(A579=$C$9*12+1,0,L578-N578-O578))</f>
        <v>0</v>
      </c>
      <c r="M579">
        <f t="shared" ref="M579:M642" si="180">FLOOR(A579/12,1)</f>
        <v>46</v>
      </c>
      <c r="N579">
        <f t="shared" si="170"/>
        <v>0</v>
      </c>
      <c r="O579">
        <f t="shared" ref="O579:O642" si="181">L579*(1-(1-$F$7)^(1/12))</f>
        <v>0</v>
      </c>
      <c r="P579" t="e">
        <f t="shared" si="171"/>
        <v>#N/A</v>
      </c>
      <c r="Q579" t="e">
        <f t="shared" si="172"/>
        <v>#N/A</v>
      </c>
      <c r="R579" t="e">
        <f>VLOOKUP(S579,mortality!$A$4:$G$76,prot_model!T579+2,FALSE)</f>
        <v>#N/A</v>
      </c>
      <c r="S579">
        <f t="shared" ref="S579:S642" si="182">$C$8+M579</f>
        <v>95</v>
      </c>
      <c r="T579">
        <f t="shared" ref="T579:T642" si="183">MIN(M579,5)</f>
        <v>5</v>
      </c>
      <c r="V579">
        <f>discount_curve!K568</f>
        <v>0.5751980317239116</v>
      </c>
    </row>
    <row r="580" spans="1:22" x14ac:dyDescent="0.55000000000000004">
      <c r="A580">
        <f t="shared" si="173"/>
        <v>562</v>
      </c>
      <c r="B580">
        <f t="shared" si="174"/>
        <v>0</v>
      </c>
      <c r="C580">
        <f t="shared" si="175"/>
        <v>0</v>
      </c>
      <c r="D580">
        <f t="shared" si="166"/>
        <v>0</v>
      </c>
      <c r="E580">
        <f t="shared" si="176"/>
        <v>0</v>
      </c>
      <c r="F580">
        <f t="shared" si="177"/>
        <v>0</v>
      </c>
      <c r="G580">
        <v>0</v>
      </c>
      <c r="H580">
        <f t="shared" si="167"/>
        <v>8.3333333333333329E-2</v>
      </c>
      <c r="I580">
        <f t="shared" si="168"/>
        <v>100000</v>
      </c>
      <c r="J580">
        <f t="shared" si="169"/>
        <v>100000</v>
      </c>
      <c r="K580">
        <f t="shared" si="178"/>
        <v>2.4866112894073704</v>
      </c>
      <c r="L580">
        <f t="shared" si="179"/>
        <v>0</v>
      </c>
      <c r="M580">
        <f t="shared" si="180"/>
        <v>46</v>
      </c>
      <c r="N580">
        <f t="shared" si="170"/>
        <v>0</v>
      </c>
      <c r="O580">
        <f t="shared" si="181"/>
        <v>0</v>
      </c>
      <c r="P580" t="e">
        <f t="shared" si="171"/>
        <v>#N/A</v>
      </c>
      <c r="Q580" t="e">
        <f t="shared" si="172"/>
        <v>#N/A</v>
      </c>
      <c r="R580" t="e">
        <f>VLOOKUP(S580,mortality!$A$4:$G$76,prot_model!T580+2,FALSE)</f>
        <v>#N/A</v>
      </c>
      <c r="S580">
        <f t="shared" si="182"/>
        <v>95</v>
      </c>
      <c r="T580">
        <f t="shared" si="183"/>
        <v>5</v>
      </c>
      <c r="V580">
        <f>discount_curve!K569</f>
        <v>0.57463127363475319</v>
      </c>
    </row>
    <row r="581" spans="1:22" x14ac:dyDescent="0.55000000000000004">
      <c r="A581">
        <f t="shared" si="173"/>
        <v>563</v>
      </c>
      <c r="B581">
        <f t="shared" si="174"/>
        <v>0</v>
      </c>
      <c r="C581">
        <f t="shared" si="175"/>
        <v>0</v>
      </c>
      <c r="D581">
        <f t="shared" si="166"/>
        <v>0</v>
      </c>
      <c r="E581">
        <f t="shared" si="176"/>
        <v>0</v>
      </c>
      <c r="F581">
        <f t="shared" si="177"/>
        <v>0</v>
      </c>
      <c r="G581">
        <v>0</v>
      </c>
      <c r="H581">
        <f t="shared" si="167"/>
        <v>8.3333333333333329E-2</v>
      </c>
      <c r="I581">
        <f t="shared" si="168"/>
        <v>100000</v>
      </c>
      <c r="J581">
        <f t="shared" si="169"/>
        <v>100000</v>
      </c>
      <c r="K581">
        <f t="shared" si="178"/>
        <v>2.4866112894073704</v>
      </c>
      <c r="L581">
        <f t="shared" si="179"/>
        <v>0</v>
      </c>
      <c r="M581">
        <f t="shared" si="180"/>
        <v>46</v>
      </c>
      <c r="N581">
        <f t="shared" si="170"/>
        <v>0</v>
      </c>
      <c r="O581">
        <f t="shared" si="181"/>
        <v>0</v>
      </c>
      <c r="P581" t="e">
        <f t="shared" si="171"/>
        <v>#N/A</v>
      </c>
      <c r="Q581" t="e">
        <f t="shared" si="172"/>
        <v>#N/A</v>
      </c>
      <c r="R581" t="e">
        <f>VLOOKUP(S581,mortality!$A$4:$G$76,prot_model!T581+2,FALSE)</f>
        <v>#N/A</v>
      </c>
      <c r="S581">
        <f t="shared" si="182"/>
        <v>95</v>
      </c>
      <c r="T581">
        <f t="shared" si="183"/>
        <v>5</v>
      </c>
      <c r="V581">
        <f>discount_curve!K570</f>
        <v>0.57406507398758144</v>
      </c>
    </row>
    <row r="582" spans="1:22" x14ac:dyDescent="0.55000000000000004">
      <c r="A582">
        <f t="shared" si="173"/>
        <v>564</v>
      </c>
      <c r="B582">
        <f t="shared" si="174"/>
        <v>0</v>
      </c>
      <c r="C582">
        <f t="shared" si="175"/>
        <v>0</v>
      </c>
      <c r="D582">
        <f t="shared" si="166"/>
        <v>0</v>
      </c>
      <c r="E582">
        <f t="shared" si="176"/>
        <v>0</v>
      </c>
      <c r="F582">
        <f t="shared" si="177"/>
        <v>0</v>
      </c>
      <c r="G582">
        <v>0</v>
      </c>
      <c r="H582">
        <f t="shared" si="167"/>
        <v>8.3333333333333329E-2</v>
      </c>
      <c r="I582">
        <f t="shared" si="168"/>
        <v>100000</v>
      </c>
      <c r="J582">
        <f t="shared" si="169"/>
        <v>100000</v>
      </c>
      <c r="K582">
        <f t="shared" si="178"/>
        <v>2.5363435151955169</v>
      </c>
      <c r="L582">
        <f t="shared" si="179"/>
        <v>0</v>
      </c>
      <c r="M582">
        <f t="shared" si="180"/>
        <v>47</v>
      </c>
      <c r="N582">
        <f t="shared" si="170"/>
        <v>0</v>
      </c>
      <c r="O582">
        <f t="shared" si="181"/>
        <v>0</v>
      </c>
      <c r="P582" t="e">
        <f t="shared" si="171"/>
        <v>#N/A</v>
      </c>
      <c r="Q582" t="e">
        <f t="shared" si="172"/>
        <v>#N/A</v>
      </c>
      <c r="R582" t="e">
        <f>VLOOKUP(S582,mortality!$A$4:$G$76,prot_model!T582+2,FALSE)</f>
        <v>#N/A</v>
      </c>
      <c r="S582">
        <f t="shared" si="182"/>
        <v>96</v>
      </c>
      <c r="T582">
        <f t="shared" si="183"/>
        <v>5</v>
      </c>
      <c r="V582">
        <f>discount_curve!K571</f>
        <v>0.57670504599960148</v>
      </c>
    </row>
    <row r="583" spans="1:22" x14ac:dyDescent="0.55000000000000004">
      <c r="A583">
        <f t="shared" si="173"/>
        <v>565</v>
      </c>
      <c r="B583">
        <f t="shared" si="174"/>
        <v>0</v>
      </c>
      <c r="C583">
        <f t="shared" si="175"/>
        <v>0</v>
      </c>
      <c r="D583">
        <f t="shared" si="166"/>
        <v>0</v>
      </c>
      <c r="E583">
        <f t="shared" si="176"/>
        <v>0</v>
      </c>
      <c r="F583">
        <f t="shared" si="177"/>
        <v>0</v>
      </c>
      <c r="G583">
        <v>0</v>
      </c>
      <c r="H583">
        <f t="shared" si="167"/>
        <v>8.3333333333333329E-2</v>
      </c>
      <c r="I583">
        <f t="shared" si="168"/>
        <v>100000</v>
      </c>
      <c r="J583">
        <f t="shared" si="169"/>
        <v>100000</v>
      </c>
      <c r="K583">
        <f t="shared" si="178"/>
        <v>2.5363435151955169</v>
      </c>
      <c r="L583">
        <f t="shared" si="179"/>
        <v>0</v>
      </c>
      <c r="M583">
        <f t="shared" si="180"/>
        <v>47</v>
      </c>
      <c r="N583">
        <f t="shared" si="170"/>
        <v>0</v>
      </c>
      <c r="O583">
        <f t="shared" si="181"/>
        <v>0</v>
      </c>
      <c r="P583" t="e">
        <f t="shared" si="171"/>
        <v>#N/A</v>
      </c>
      <c r="Q583" t="e">
        <f t="shared" si="172"/>
        <v>#N/A</v>
      </c>
      <c r="R583" t="e">
        <f>VLOOKUP(S583,mortality!$A$4:$G$76,prot_model!T583+2,FALSE)</f>
        <v>#N/A</v>
      </c>
      <c r="S583">
        <f t="shared" si="182"/>
        <v>96</v>
      </c>
      <c r="T583">
        <f t="shared" si="183"/>
        <v>5</v>
      </c>
      <c r="V583">
        <f>discount_curve!K572</f>
        <v>0.57614249698853581</v>
      </c>
    </row>
    <row r="584" spans="1:22" x14ac:dyDescent="0.55000000000000004">
      <c r="A584">
        <f t="shared" si="173"/>
        <v>566</v>
      </c>
      <c r="B584">
        <f t="shared" si="174"/>
        <v>0</v>
      </c>
      <c r="C584">
        <f t="shared" si="175"/>
        <v>0</v>
      </c>
      <c r="D584">
        <f t="shared" si="166"/>
        <v>0</v>
      </c>
      <c r="E584">
        <f t="shared" si="176"/>
        <v>0</v>
      </c>
      <c r="F584">
        <f t="shared" si="177"/>
        <v>0</v>
      </c>
      <c r="G584">
        <v>0</v>
      </c>
      <c r="H584">
        <f t="shared" si="167"/>
        <v>8.3333333333333329E-2</v>
      </c>
      <c r="I584">
        <f t="shared" si="168"/>
        <v>100000</v>
      </c>
      <c r="J584">
        <f t="shared" si="169"/>
        <v>100000</v>
      </c>
      <c r="K584">
        <f t="shared" si="178"/>
        <v>2.5363435151955169</v>
      </c>
      <c r="L584">
        <f t="shared" si="179"/>
        <v>0</v>
      </c>
      <c r="M584">
        <f t="shared" si="180"/>
        <v>47</v>
      </c>
      <c r="N584">
        <f t="shared" si="170"/>
        <v>0</v>
      </c>
      <c r="O584">
        <f t="shared" si="181"/>
        <v>0</v>
      </c>
      <c r="P584" t="e">
        <f t="shared" si="171"/>
        <v>#N/A</v>
      </c>
      <c r="Q584" t="e">
        <f t="shared" si="172"/>
        <v>#N/A</v>
      </c>
      <c r="R584" t="e">
        <f>VLOOKUP(S584,mortality!$A$4:$G$76,prot_model!T584+2,FALSE)</f>
        <v>#N/A</v>
      </c>
      <c r="S584">
        <f t="shared" si="182"/>
        <v>96</v>
      </c>
      <c r="T584">
        <f t="shared" si="183"/>
        <v>5</v>
      </c>
      <c r="V584">
        <f>discount_curve!K573</f>
        <v>0.57558049671792633</v>
      </c>
    </row>
    <row r="585" spans="1:22" x14ac:dyDescent="0.55000000000000004">
      <c r="A585">
        <f t="shared" si="173"/>
        <v>567</v>
      </c>
      <c r="B585">
        <f t="shared" si="174"/>
        <v>0</v>
      </c>
      <c r="C585">
        <f t="shared" si="175"/>
        <v>0</v>
      </c>
      <c r="D585">
        <f t="shared" si="166"/>
        <v>0</v>
      </c>
      <c r="E585">
        <f t="shared" si="176"/>
        <v>0</v>
      </c>
      <c r="F585">
        <f t="shared" si="177"/>
        <v>0</v>
      </c>
      <c r="G585">
        <v>0</v>
      </c>
      <c r="H585">
        <f t="shared" si="167"/>
        <v>8.3333333333333329E-2</v>
      </c>
      <c r="I585">
        <f t="shared" si="168"/>
        <v>100000</v>
      </c>
      <c r="J585">
        <f t="shared" si="169"/>
        <v>100000</v>
      </c>
      <c r="K585">
        <f t="shared" si="178"/>
        <v>2.5363435151955169</v>
      </c>
      <c r="L585">
        <f t="shared" si="179"/>
        <v>0</v>
      </c>
      <c r="M585">
        <f t="shared" si="180"/>
        <v>47</v>
      </c>
      <c r="N585">
        <f t="shared" si="170"/>
        <v>0</v>
      </c>
      <c r="O585">
        <f t="shared" si="181"/>
        <v>0</v>
      </c>
      <c r="P585" t="e">
        <f t="shared" si="171"/>
        <v>#N/A</v>
      </c>
      <c r="Q585" t="e">
        <f t="shared" si="172"/>
        <v>#N/A</v>
      </c>
      <c r="R585" t="e">
        <f>VLOOKUP(S585,mortality!$A$4:$G$76,prot_model!T585+2,FALSE)</f>
        <v>#N/A</v>
      </c>
      <c r="S585">
        <f t="shared" si="182"/>
        <v>96</v>
      </c>
      <c r="T585">
        <f t="shared" si="183"/>
        <v>5</v>
      </c>
      <c r="V585">
        <f>discount_curve!K574</f>
        <v>0.57501904465250198</v>
      </c>
    </row>
    <row r="586" spans="1:22" x14ac:dyDescent="0.55000000000000004">
      <c r="A586">
        <f t="shared" si="173"/>
        <v>568</v>
      </c>
      <c r="B586">
        <f t="shared" si="174"/>
        <v>0</v>
      </c>
      <c r="C586">
        <f t="shared" si="175"/>
        <v>0</v>
      </c>
      <c r="D586">
        <f t="shared" si="166"/>
        <v>0</v>
      </c>
      <c r="E586">
        <f t="shared" si="176"/>
        <v>0</v>
      </c>
      <c r="F586">
        <f t="shared" si="177"/>
        <v>0</v>
      </c>
      <c r="G586">
        <v>0</v>
      </c>
      <c r="H586">
        <f t="shared" si="167"/>
        <v>8.3333333333333329E-2</v>
      </c>
      <c r="I586">
        <f t="shared" si="168"/>
        <v>100000</v>
      </c>
      <c r="J586">
        <f t="shared" si="169"/>
        <v>100000</v>
      </c>
      <c r="K586">
        <f t="shared" si="178"/>
        <v>2.5363435151955169</v>
      </c>
      <c r="L586">
        <f t="shared" si="179"/>
        <v>0</v>
      </c>
      <c r="M586">
        <f t="shared" si="180"/>
        <v>47</v>
      </c>
      <c r="N586">
        <f t="shared" si="170"/>
        <v>0</v>
      </c>
      <c r="O586">
        <f t="shared" si="181"/>
        <v>0</v>
      </c>
      <c r="P586" t="e">
        <f t="shared" si="171"/>
        <v>#N/A</v>
      </c>
      <c r="Q586" t="e">
        <f t="shared" si="172"/>
        <v>#N/A</v>
      </c>
      <c r="R586" t="e">
        <f>VLOOKUP(S586,mortality!$A$4:$G$76,prot_model!T586+2,FALSE)</f>
        <v>#N/A</v>
      </c>
      <c r="S586">
        <f t="shared" si="182"/>
        <v>96</v>
      </c>
      <c r="T586">
        <f t="shared" si="183"/>
        <v>5</v>
      </c>
      <c r="V586">
        <f>discount_curve!K575</f>
        <v>0.57445814025751352</v>
      </c>
    </row>
    <row r="587" spans="1:22" x14ac:dyDescent="0.55000000000000004">
      <c r="A587">
        <f t="shared" si="173"/>
        <v>569</v>
      </c>
      <c r="B587">
        <f t="shared" si="174"/>
        <v>0</v>
      </c>
      <c r="C587">
        <f t="shared" si="175"/>
        <v>0</v>
      </c>
      <c r="D587">
        <f t="shared" si="166"/>
        <v>0</v>
      </c>
      <c r="E587">
        <f t="shared" si="176"/>
        <v>0</v>
      </c>
      <c r="F587">
        <f t="shared" si="177"/>
        <v>0</v>
      </c>
      <c r="G587">
        <v>0</v>
      </c>
      <c r="H587">
        <f t="shared" si="167"/>
        <v>8.3333333333333329E-2</v>
      </c>
      <c r="I587">
        <f t="shared" si="168"/>
        <v>100000</v>
      </c>
      <c r="J587">
        <f t="shared" si="169"/>
        <v>100000</v>
      </c>
      <c r="K587">
        <f t="shared" si="178"/>
        <v>2.5363435151955169</v>
      </c>
      <c r="L587">
        <f t="shared" si="179"/>
        <v>0</v>
      </c>
      <c r="M587">
        <f t="shared" si="180"/>
        <v>47</v>
      </c>
      <c r="N587">
        <f t="shared" si="170"/>
        <v>0</v>
      </c>
      <c r="O587">
        <f t="shared" si="181"/>
        <v>0</v>
      </c>
      <c r="P587" t="e">
        <f t="shared" si="171"/>
        <v>#N/A</v>
      </c>
      <c r="Q587" t="e">
        <f t="shared" si="172"/>
        <v>#N/A</v>
      </c>
      <c r="R587" t="e">
        <f>VLOOKUP(S587,mortality!$A$4:$G$76,prot_model!T587+2,FALSE)</f>
        <v>#N/A</v>
      </c>
      <c r="S587">
        <f t="shared" si="182"/>
        <v>96</v>
      </c>
      <c r="T587">
        <f t="shared" si="183"/>
        <v>5</v>
      </c>
      <c r="V587">
        <f>discount_curve!K576</f>
        <v>0.5738977829987344</v>
      </c>
    </row>
    <row r="588" spans="1:22" x14ac:dyDescent="0.55000000000000004">
      <c r="A588">
        <f t="shared" si="173"/>
        <v>570</v>
      </c>
      <c r="B588">
        <f t="shared" si="174"/>
        <v>0</v>
      </c>
      <c r="C588">
        <f t="shared" si="175"/>
        <v>0</v>
      </c>
      <c r="D588">
        <f t="shared" si="166"/>
        <v>0</v>
      </c>
      <c r="E588">
        <f t="shared" si="176"/>
        <v>0</v>
      </c>
      <c r="F588">
        <f t="shared" si="177"/>
        <v>0</v>
      </c>
      <c r="G588">
        <v>0</v>
      </c>
      <c r="H588">
        <f t="shared" si="167"/>
        <v>8.3333333333333329E-2</v>
      </c>
      <c r="I588">
        <f t="shared" si="168"/>
        <v>100000</v>
      </c>
      <c r="J588">
        <f t="shared" si="169"/>
        <v>100000</v>
      </c>
      <c r="K588">
        <f t="shared" si="178"/>
        <v>2.5363435151955169</v>
      </c>
      <c r="L588">
        <f t="shared" si="179"/>
        <v>0</v>
      </c>
      <c r="M588">
        <f t="shared" si="180"/>
        <v>47</v>
      </c>
      <c r="N588">
        <f t="shared" si="170"/>
        <v>0</v>
      </c>
      <c r="O588">
        <f t="shared" si="181"/>
        <v>0</v>
      </c>
      <c r="P588" t="e">
        <f t="shared" si="171"/>
        <v>#N/A</v>
      </c>
      <c r="Q588" t="e">
        <f t="shared" si="172"/>
        <v>#N/A</v>
      </c>
      <c r="R588" t="e">
        <f>VLOOKUP(S588,mortality!$A$4:$G$76,prot_model!T588+2,FALSE)</f>
        <v>#N/A</v>
      </c>
      <c r="S588">
        <f t="shared" si="182"/>
        <v>96</v>
      </c>
      <c r="T588">
        <f t="shared" si="183"/>
        <v>5</v>
      </c>
      <c r="V588">
        <f>discount_curve!K577</f>
        <v>0.57333797234245876</v>
      </c>
    </row>
    <row r="589" spans="1:22" x14ac:dyDescent="0.55000000000000004">
      <c r="A589">
        <f t="shared" si="173"/>
        <v>571</v>
      </c>
      <c r="B589">
        <f t="shared" si="174"/>
        <v>0</v>
      </c>
      <c r="C589">
        <f t="shared" si="175"/>
        <v>0</v>
      </c>
      <c r="D589">
        <f t="shared" si="166"/>
        <v>0</v>
      </c>
      <c r="E589">
        <f t="shared" si="176"/>
        <v>0</v>
      </c>
      <c r="F589">
        <f t="shared" si="177"/>
        <v>0</v>
      </c>
      <c r="G589">
        <v>0</v>
      </c>
      <c r="H589">
        <f t="shared" si="167"/>
        <v>8.3333333333333329E-2</v>
      </c>
      <c r="I589">
        <f t="shared" si="168"/>
        <v>100000</v>
      </c>
      <c r="J589">
        <f t="shared" si="169"/>
        <v>100000</v>
      </c>
      <c r="K589">
        <f t="shared" si="178"/>
        <v>2.5363435151955169</v>
      </c>
      <c r="L589">
        <f t="shared" si="179"/>
        <v>0</v>
      </c>
      <c r="M589">
        <f t="shared" si="180"/>
        <v>47</v>
      </c>
      <c r="N589">
        <f t="shared" si="170"/>
        <v>0</v>
      </c>
      <c r="O589">
        <f t="shared" si="181"/>
        <v>0</v>
      </c>
      <c r="P589" t="e">
        <f t="shared" si="171"/>
        <v>#N/A</v>
      </c>
      <c r="Q589" t="e">
        <f t="shared" si="172"/>
        <v>#N/A</v>
      </c>
      <c r="R589" t="e">
        <f>VLOOKUP(S589,mortality!$A$4:$G$76,prot_model!T589+2,FALSE)</f>
        <v>#N/A</v>
      </c>
      <c r="S589">
        <f t="shared" si="182"/>
        <v>96</v>
      </c>
      <c r="T589">
        <f t="shared" si="183"/>
        <v>5</v>
      </c>
      <c r="V589">
        <f>discount_curve!K578</f>
        <v>0.57277870775550088</v>
      </c>
    </row>
    <row r="590" spans="1:22" x14ac:dyDescent="0.55000000000000004">
      <c r="A590">
        <f t="shared" si="173"/>
        <v>572</v>
      </c>
      <c r="B590">
        <f t="shared" si="174"/>
        <v>0</v>
      </c>
      <c r="C590">
        <f t="shared" si="175"/>
        <v>0</v>
      </c>
      <c r="D590">
        <f t="shared" si="166"/>
        <v>0</v>
      </c>
      <c r="E590">
        <f t="shared" si="176"/>
        <v>0</v>
      </c>
      <c r="F590">
        <f t="shared" si="177"/>
        <v>0</v>
      </c>
      <c r="G590">
        <v>0</v>
      </c>
      <c r="H590">
        <f t="shared" si="167"/>
        <v>8.3333333333333329E-2</v>
      </c>
      <c r="I590">
        <f t="shared" si="168"/>
        <v>100000</v>
      </c>
      <c r="J590">
        <f t="shared" si="169"/>
        <v>100000</v>
      </c>
      <c r="K590">
        <f t="shared" si="178"/>
        <v>2.5363435151955169</v>
      </c>
      <c r="L590">
        <f t="shared" si="179"/>
        <v>0</v>
      </c>
      <c r="M590">
        <f t="shared" si="180"/>
        <v>47</v>
      </c>
      <c r="N590">
        <f t="shared" si="170"/>
        <v>0</v>
      </c>
      <c r="O590">
        <f t="shared" si="181"/>
        <v>0</v>
      </c>
      <c r="P590" t="e">
        <f t="shared" si="171"/>
        <v>#N/A</v>
      </c>
      <c r="Q590" t="e">
        <f t="shared" si="172"/>
        <v>#N/A</v>
      </c>
      <c r="R590" t="e">
        <f>VLOOKUP(S590,mortality!$A$4:$G$76,prot_model!T590+2,FALSE)</f>
        <v>#N/A</v>
      </c>
      <c r="S590">
        <f t="shared" si="182"/>
        <v>96</v>
      </c>
      <c r="T590">
        <f t="shared" si="183"/>
        <v>5</v>
      </c>
      <c r="V590">
        <f>discount_curve!K579</f>
        <v>0.57221998870519541</v>
      </c>
    </row>
    <row r="591" spans="1:22" x14ac:dyDescent="0.55000000000000004">
      <c r="A591">
        <f t="shared" si="173"/>
        <v>573</v>
      </c>
      <c r="B591">
        <f t="shared" si="174"/>
        <v>0</v>
      </c>
      <c r="C591">
        <f t="shared" si="175"/>
        <v>0</v>
      </c>
      <c r="D591">
        <f t="shared" si="166"/>
        <v>0</v>
      </c>
      <c r="E591">
        <f t="shared" si="176"/>
        <v>0</v>
      </c>
      <c r="F591">
        <f t="shared" si="177"/>
        <v>0</v>
      </c>
      <c r="G591">
        <v>0</v>
      </c>
      <c r="H591">
        <f t="shared" si="167"/>
        <v>8.3333333333333329E-2</v>
      </c>
      <c r="I591">
        <f t="shared" si="168"/>
        <v>100000</v>
      </c>
      <c r="J591">
        <f t="shared" si="169"/>
        <v>100000</v>
      </c>
      <c r="K591">
        <f t="shared" si="178"/>
        <v>2.5363435151955169</v>
      </c>
      <c r="L591">
        <f t="shared" si="179"/>
        <v>0</v>
      </c>
      <c r="M591">
        <f t="shared" si="180"/>
        <v>47</v>
      </c>
      <c r="N591">
        <f t="shared" si="170"/>
        <v>0</v>
      </c>
      <c r="O591">
        <f t="shared" si="181"/>
        <v>0</v>
      </c>
      <c r="P591" t="e">
        <f t="shared" si="171"/>
        <v>#N/A</v>
      </c>
      <c r="Q591" t="e">
        <f t="shared" si="172"/>
        <v>#N/A</v>
      </c>
      <c r="R591" t="e">
        <f>VLOOKUP(S591,mortality!$A$4:$G$76,prot_model!T591+2,FALSE)</f>
        <v>#N/A</v>
      </c>
      <c r="S591">
        <f t="shared" si="182"/>
        <v>96</v>
      </c>
      <c r="T591">
        <f t="shared" si="183"/>
        <v>5</v>
      </c>
      <c r="V591">
        <f>discount_curve!K580</f>
        <v>0.57166181465939681</v>
      </c>
    </row>
    <row r="592" spans="1:22" x14ac:dyDescent="0.55000000000000004">
      <c r="A592">
        <f t="shared" si="173"/>
        <v>574</v>
      </c>
      <c r="B592">
        <f t="shared" si="174"/>
        <v>0</v>
      </c>
      <c r="C592">
        <f t="shared" si="175"/>
        <v>0</v>
      </c>
      <c r="D592">
        <f t="shared" si="166"/>
        <v>0</v>
      </c>
      <c r="E592">
        <f t="shared" si="176"/>
        <v>0</v>
      </c>
      <c r="F592">
        <f t="shared" si="177"/>
        <v>0</v>
      </c>
      <c r="G592">
        <v>0</v>
      </c>
      <c r="H592">
        <f t="shared" si="167"/>
        <v>8.3333333333333329E-2</v>
      </c>
      <c r="I592">
        <f t="shared" si="168"/>
        <v>100000</v>
      </c>
      <c r="J592">
        <f t="shared" si="169"/>
        <v>100000</v>
      </c>
      <c r="K592">
        <f t="shared" si="178"/>
        <v>2.5363435151955169</v>
      </c>
      <c r="L592">
        <f t="shared" si="179"/>
        <v>0</v>
      </c>
      <c r="M592">
        <f t="shared" si="180"/>
        <v>47</v>
      </c>
      <c r="N592">
        <f t="shared" si="170"/>
        <v>0</v>
      </c>
      <c r="O592">
        <f t="shared" si="181"/>
        <v>0</v>
      </c>
      <c r="P592" t="e">
        <f t="shared" si="171"/>
        <v>#N/A</v>
      </c>
      <c r="Q592" t="e">
        <f t="shared" si="172"/>
        <v>#N/A</v>
      </c>
      <c r="R592" t="e">
        <f>VLOOKUP(S592,mortality!$A$4:$G$76,prot_model!T592+2,FALSE)</f>
        <v>#N/A</v>
      </c>
      <c r="S592">
        <f t="shared" si="182"/>
        <v>96</v>
      </c>
      <c r="T592">
        <f t="shared" si="183"/>
        <v>5</v>
      </c>
      <c r="V592">
        <f>discount_curve!K581</f>
        <v>0.57110418508647876</v>
      </c>
    </row>
    <row r="593" spans="1:22" x14ac:dyDescent="0.55000000000000004">
      <c r="A593">
        <f t="shared" si="173"/>
        <v>575</v>
      </c>
      <c r="B593">
        <f t="shared" si="174"/>
        <v>0</v>
      </c>
      <c r="C593">
        <f t="shared" si="175"/>
        <v>0</v>
      </c>
      <c r="D593">
        <f t="shared" si="166"/>
        <v>0</v>
      </c>
      <c r="E593">
        <f t="shared" si="176"/>
        <v>0</v>
      </c>
      <c r="F593">
        <f t="shared" si="177"/>
        <v>0</v>
      </c>
      <c r="G593">
        <v>0</v>
      </c>
      <c r="H593">
        <f t="shared" si="167"/>
        <v>8.3333333333333329E-2</v>
      </c>
      <c r="I593">
        <f t="shared" si="168"/>
        <v>100000</v>
      </c>
      <c r="J593">
        <f t="shared" si="169"/>
        <v>100000</v>
      </c>
      <c r="K593">
        <f t="shared" si="178"/>
        <v>2.5363435151955169</v>
      </c>
      <c r="L593">
        <f t="shared" si="179"/>
        <v>0</v>
      </c>
      <c r="M593">
        <f t="shared" si="180"/>
        <v>47</v>
      </c>
      <c r="N593">
        <f t="shared" si="170"/>
        <v>0</v>
      </c>
      <c r="O593">
        <f t="shared" si="181"/>
        <v>0</v>
      </c>
      <c r="P593" t="e">
        <f t="shared" si="171"/>
        <v>#N/A</v>
      </c>
      <c r="Q593" t="e">
        <f t="shared" si="172"/>
        <v>#N/A</v>
      </c>
      <c r="R593" t="e">
        <f>VLOOKUP(S593,mortality!$A$4:$G$76,prot_model!T593+2,FALSE)</f>
        <v>#N/A</v>
      </c>
      <c r="S593">
        <f t="shared" si="182"/>
        <v>96</v>
      </c>
      <c r="T593">
        <f t="shared" si="183"/>
        <v>5</v>
      </c>
      <c r="V593">
        <f>discount_curve!K582</f>
        <v>0.57054709945533288</v>
      </c>
    </row>
    <row r="594" spans="1:22" x14ac:dyDescent="0.55000000000000004">
      <c r="A594">
        <f t="shared" si="173"/>
        <v>576</v>
      </c>
      <c r="B594">
        <f t="shared" si="174"/>
        <v>0</v>
      </c>
      <c r="C594">
        <f t="shared" si="175"/>
        <v>0</v>
      </c>
      <c r="D594">
        <f t="shared" ref="D594:D657" si="184">MAX($C$7*((1+$F$11)^$F$13-(1+$F$11)^A594)/((1+$F$11)^$F$13-1),0)</f>
        <v>0</v>
      </c>
      <c r="E594">
        <f t="shared" si="176"/>
        <v>0</v>
      </c>
      <c r="F594">
        <f t="shared" si="177"/>
        <v>0</v>
      </c>
      <c r="G594">
        <v>0</v>
      </c>
      <c r="H594">
        <f t="shared" si="167"/>
        <v>8.3333333333333329E-2</v>
      </c>
      <c r="I594">
        <f t="shared" si="168"/>
        <v>100000</v>
      </c>
      <c r="J594">
        <f t="shared" si="169"/>
        <v>100000</v>
      </c>
      <c r="K594">
        <f t="shared" si="178"/>
        <v>2.5870703854994277</v>
      </c>
      <c r="L594">
        <f t="shared" si="179"/>
        <v>0</v>
      </c>
      <c r="M594">
        <f t="shared" si="180"/>
        <v>48</v>
      </c>
      <c r="N594">
        <f t="shared" si="170"/>
        <v>0</v>
      </c>
      <c r="O594">
        <f t="shared" si="181"/>
        <v>0</v>
      </c>
      <c r="P594" t="e">
        <f t="shared" si="171"/>
        <v>#N/A</v>
      </c>
      <c r="Q594" t="e">
        <f t="shared" si="172"/>
        <v>#N/A</v>
      </c>
      <c r="R594" t="e">
        <f>VLOOKUP(S594,mortality!$A$4:$G$76,prot_model!T594+2,FALSE)</f>
        <v>#N/A</v>
      </c>
      <c r="S594">
        <f t="shared" si="182"/>
        <v>97</v>
      </c>
      <c r="T594">
        <f t="shared" si="183"/>
        <v>5</v>
      </c>
      <c r="V594">
        <f>discount_curve!K583</f>
        <v>0.57270121631897586</v>
      </c>
    </row>
    <row r="595" spans="1:22" x14ac:dyDescent="0.55000000000000004">
      <c r="A595">
        <f t="shared" si="173"/>
        <v>577</v>
      </c>
      <c r="B595">
        <f t="shared" si="174"/>
        <v>0</v>
      </c>
      <c r="C595">
        <f t="shared" si="175"/>
        <v>0</v>
      </c>
      <c r="D595">
        <f t="shared" si="184"/>
        <v>0</v>
      </c>
      <c r="E595">
        <f t="shared" si="176"/>
        <v>0</v>
      </c>
      <c r="F595">
        <f t="shared" si="177"/>
        <v>0</v>
      </c>
      <c r="G595">
        <v>0</v>
      </c>
      <c r="H595">
        <f t="shared" ref="H595:H658" si="185">$C$6/12</f>
        <v>8.3333333333333329E-2</v>
      </c>
      <c r="I595">
        <f t="shared" ref="I595:I658" si="186">IF(A595=0,$C$7,IF($C$10="level",$C$7,IF($C$10="decreasing",D595,"KeyError")))</f>
        <v>100000</v>
      </c>
      <c r="J595">
        <f t="shared" ref="J595:J658" si="187">I595</f>
        <v>100000</v>
      </c>
      <c r="K595">
        <f t="shared" si="178"/>
        <v>2.5870703854994277</v>
      </c>
      <c r="L595">
        <f t="shared" si="179"/>
        <v>0</v>
      </c>
      <c r="M595">
        <f t="shared" si="180"/>
        <v>48</v>
      </c>
      <c r="N595">
        <f t="shared" ref="N595:N658" si="188">IFERROR(L595*P595,0)</f>
        <v>0</v>
      </c>
      <c r="O595">
        <f t="shared" si="181"/>
        <v>0</v>
      </c>
      <c r="P595" t="e">
        <f t="shared" ref="P595:P658" si="189">1-(1-Q595)^(1/12)</f>
        <v>#N/A</v>
      </c>
      <c r="Q595" t="e">
        <f t="shared" ref="Q595:Q658" si="190">MAX(0,MIN(1,R595*(1+$C$12)))</f>
        <v>#N/A</v>
      </c>
      <c r="R595" t="e">
        <f>VLOOKUP(S595,mortality!$A$4:$G$76,prot_model!T595+2,FALSE)</f>
        <v>#N/A</v>
      </c>
      <c r="S595">
        <f t="shared" si="182"/>
        <v>97</v>
      </c>
      <c r="T595">
        <f t="shared" si="183"/>
        <v>5</v>
      </c>
      <c r="V595">
        <f>discount_curve!K584</f>
        <v>0.57214728545363724</v>
      </c>
    </row>
    <row r="596" spans="1:22" x14ac:dyDescent="0.55000000000000004">
      <c r="A596">
        <f t="shared" si="173"/>
        <v>578</v>
      </c>
      <c r="B596">
        <f t="shared" si="174"/>
        <v>0</v>
      </c>
      <c r="C596">
        <f t="shared" si="175"/>
        <v>0</v>
      </c>
      <c r="D596">
        <f t="shared" si="184"/>
        <v>0</v>
      </c>
      <c r="E596">
        <f t="shared" si="176"/>
        <v>0</v>
      </c>
      <c r="F596">
        <f t="shared" si="177"/>
        <v>0</v>
      </c>
      <c r="G596">
        <v>0</v>
      </c>
      <c r="H596">
        <f t="shared" si="185"/>
        <v>8.3333333333333329E-2</v>
      </c>
      <c r="I596">
        <f t="shared" si="186"/>
        <v>100000</v>
      </c>
      <c r="J596">
        <f t="shared" si="187"/>
        <v>100000</v>
      </c>
      <c r="K596">
        <f t="shared" si="178"/>
        <v>2.5870703854994277</v>
      </c>
      <c r="L596">
        <f t="shared" si="179"/>
        <v>0</v>
      </c>
      <c r="M596">
        <f t="shared" si="180"/>
        <v>48</v>
      </c>
      <c r="N596">
        <f t="shared" si="188"/>
        <v>0</v>
      </c>
      <c r="O596">
        <f t="shared" si="181"/>
        <v>0</v>
      </c>
      <c r="P596" t="e">
        <f t="shared" si="189"/>
        <v>#N/A</v>
      </c>
      <c r="Q596" t="e">
        <f t="shared" si="190"/>
        <v>#N/A</v>
      </c>
      <c r="R596" t="e">
        <f>VLOOKUP(S596,mortality!$A$4:$G$76,prot_model!T596+2,FALSE)</f>
        <v>#N/A</v>
      </c>
      <c r="S596">
        <f t="shared" si="182"/>
        <v>97</v>
      </c>
      <c r="T596">
        <f t="shared" si="183"/>
        <v>5</v>
      </c>
      <c r="V596">
        <f>discount_curve!K585</f>
        <v>0.57159389036401353</v>
      </c>
    </row>
    <row r="597" spans="1:22" x14ac:dyDescent="0.55000000000000004">
      <c r="A597">
        <f t="shared" si="173"/>
        <v>579</v>
      </c>
      <c r="B597">
        <f t="shared" si="174"/>
        <v>0</v>
      </c>
      <c r="C597">
        <f t="shared" si="175"/>
        <v>0</v>
      </c>
      <c r="D597">
        <f t="shared" si="184"/>
        <v>0</v>
      </c>
      <c r="E597">
        <f t="shared" si="176"/>
        <v>0</v>
      </c>
      <c r="F597">
        <f t="shared" si="177"/>
        <v>0</v>
      </c>
      <c r="G597">
        <v>0</v>
      </c>
      <c r="H597">
        <f t="shared" si="185"/>
        <v>8.3333333333333329E-2</v>
      </c>
      <c r="I597">
        <f t="shared" si="186"/>
        <v>100000</v>
      </c>
      <c r="J597">
        <f t="shared" si="187"/>
        <v>100000</v>
      </c>
      <c r="K597">
        <f t="shared" si="178"/>
        <v>2.5870703854994277</v>
      </c>
      <c r="L597">
        <f t="shared" si="179"/>
        <v>0</v>
      </c>
      <c r="M597">
        <f t="shared" si="180"/>
        <v>48</v>
      </c>
      <c r="N597">
        <f t="shared" si="188"/>
        <v>0</v>
      </c>
      <c r="O597">
        <f t="shared" si="181"/>
        <v>0</v>
      </c>
      <c r="P597" t="e">
        <f t="shared" si="189"/>
        <v>#N/A</v>
      </c>
      <c r="Q597" t="e">
        <f t="shared" si="190"/>
        <v>#N/A</v>
      </c>
      <c r="R597" t="e">
        <f>VLOOKUP(S597,mortality!$A$4:$G$76,prot_model!T597+2,FALSE)</f>
        <v>#N/A</v>
      </c>
      <c r="S597">
        <f t="shared" si="182"/>
        <v>97</v>
      </c>
      <c r="T597">
        <f t="shared" si="183"/>
        <v>5</v>
      </c>
      <c r="V597">
        <f>discount_curve!K586</f>
        <v>0.57104103053188904</v>
      </c>
    </row>
    <row r="598" spans="1:22" x14ac:dyDescent="0.55000000000000004">
      <c r="A598">
        <f t="shared" si="173"/>
        <v>580</v>
      </c>
      <c r="B598">
        <f t="shared" si="174"/>
        <v>0</v>
      </c>
      <c r="C598">
        <f t="shared" si="175"/>
        <v>0</v>
      </c>
      <c r="D598">
        <f t="shared" si="184"/>
        <v>0</v>
      </c>
      <c r="E598">
        <f t="shared" si="176"/>
        <v>0</v>
      </c>
      <c r="F598">
        <f t="shared" si="177"/>
        <v>0</v>
      </c>
      <c r="G598">
        <v>0</v>
      </c>
      <c r="H598">
        <f t="shared" si="185"/>
        <v>8.3333333333333329E-2</v>
      </c>
      <c r="I598">
        <f t="shared" si="186"/>
        <v>100000</v>
      </c>
      <c r="J598">
        <f t="shared" si="187"/>
        <v>100000</v>
      </c>
      <c r="K598">
        <f t="shared" si="178"/>
        <v>2.5870703854994277</v>
      </c>
      <c r="L598">
        <f t="shared" si="179"/>
        <v>0</v>
      </c>
      <c r="M598">
        <f t="shared" si="180"/>
        <v>48</v>
      </c>
      <c r="N598">
        <f t="shared" si="188"/>
        <v>0</v>
      </c>
      <c r="O598">
        <f t="shared" si="181"/>
        <v>0</v>
      </c>
      <c r="P598" t="e">
        <f t="shared" si="189"/>
        <v>#N/A</v>
      </c>
      <c r="Q598" t="e">
        <f t="shared" si="190"/>
        <v>#N/A</v>
      </c>
      <c r="R598" t="e">
        <f>VLOOKUP(S598,mortality!$A$4:$G$76,prot_model!T598+2,FALSE)</f>
        <v>#N/A</v>
      </c>
      <c r="S598">
        <f t="shared" si="182"/>
        <v>97</v>
      </c>
      <c r="T598">
        <f t="shared" si="183"/>
        <v>5</v>
      </c>
      <c r="V598">
        <f>discount_curve!K587</f>
        <v>0.57048870543954955</v>
      </c>
    </row>
    <row r="599" spans="1:22" x14ac:dyDescent="0.55000000000000004">
      <c r="A599">
        <f t="shared" si="173"/>
        <v>581</v>
      </c>
      <c r="B599">
        <f t="shared" si="174"/>
        <v>0</v>
      </c>
      <c r="C599">
        <f t="shared" si="175"/>
        <v>0</v>
      </c>
      <c r="D599">
        <f t="shared" si="184"/>
        <v>0</v>
      </c>
      <c r="E599">
        <f t="shared" si="176"/>
        <v>0</v>
      </c>
      <c r="F599">
        <f t="shared" si="177"/>
        <v>0</v>
      </c>
      <c r="G599">
        <v>0</v>
      </c>
      <c r="H599">
        <f t="shared" si="185"/>
        <v>8.3333333333333329E-2</v>
      </c>
      <c r="I599">
        <f t="shared" si="186"/>
        <v>100000</v>
      </c>
      <c r="J599">
        <f t="shared" si="187"/>
        <v>100000</v>
      </c>
      <c r="K599">
        <f t="shared" si="178"/>
        <v>2.5870703854994277</v>
      </c>
      <c r="L599">
        <f t="shared" si="179"/>
        <v>0</v>
      </c>
      <c r="M599">
        <f t="shared" si="180"/>
        <v>48</v>
      </c>
      <c r="N599">
        <f t="shared" si="188"/>
        <v>0</v>
      </c>
      <c r="O599">
        <f t="shared" si="181"/>
        <v>0</v>
      </c>
      <c r="P599" t="e">
        <f t="shared" si="189"/>
        <v>#N/A</v>
      </c>
      <c r="Q599" t="e">
        <f t="shared" si="190"/>
        <v>#N/A</v>
      </c>
      <c r="R599" t="e">
        <f>VLOOKUP(S599,mortality!$A$4:$G$76,prot_model!T599+2,FALSE)</f>
        <v>#N/A</v>
      </c>
      <c r="S599">
        <f t="shared" si="182"/>
        <v>97</v>
      </c>
      <c r="T599">
        <f t="shared" si="183"/>
        <v>5</v>
      </c>
      <c r="V599">
        <f>discount_curve!K588</f>
        <v>0.56993691456978113</v>
      </c>
    </row>
    <row r="600" spans="1:22" x14ac:dyDescent="0.55000000000000004">
      <c r="A600">
        <f t="shared" si="173"/>
        <v>582</v>
      </c>
      <c r="B600">
        <f t="shared" si="174"/>
        <v>0</v>
      </c>
      <c r="C600">
        <f t="shared" si="175"/>
        <v>0</v>
      </c>
      <c r="D600">
        <f t="shared" si="184"/>
        <v>0</v>
      </c>
      <c r="E600">
        <f t="shared" si="176"/>
        <v>0</v>
      </c>
      <c r="F600">
        <f t="shared" si="177"/>
        <v>0</v>
      </c>
      <c r="G600">
        <v>0</v>
      </c>
      <c r="H600">
        <f t="shared" si="185"/>
        <v>8.3333333333333329E-2</v>
      </c>
      <c r="I600">
        <f t="shared" si="186"/>
        <v>100000</v>
      </c>
      <c r="J600">
        <f t="shared" si="187"/>
        <v>100000</v>
      </c>
      <c r="K600">
        <f t="shared" si="178"/>
        <v>2.5870703854994277</v>
      </c>
      <c r="L600">
        <f t="shared" si="179"/>
        <v>0</v>
      </c>
      <c r="M600">
        <f t="shared" si="180"/>
        <v>48</v>
      </c>
      <c r="N600">
        <f t="shared" si="188"/>
        <v>0</v>
      </c>
      <c r="O600">
        <f t="shared" si="181"/>
        <v>0</v>
      </c>
      <c r="P600" t="e">
        <f t="shared" si="189"/>
        <v>#N/A</v>
      </c>
      <c r="Q600" t="e">
        <f t="shared" si="190"/>
        <v>#N/A</v>
      </c>
      <c r="R600" t="e">
        <f>VLOOKUP(S600,mortality!$A$4:$G$76,prot_model!T600+2,FALSE)</f>
        <v>#N/A</v>
      </c>
      <c r="S600">
        <f t="shared" si="182"/>
        <v>97</v>
      </c>
      <c r="T600">
        <f t="shared" si="183"/>
        <v>5</v>
      </c>
      <c r="V600">
        <f>discount_curve!K589</f>
        <v>0.56938565740587077</v>
      </c>
    </row>
    <row r="601" spans="1:22" x14ac:dyDescent="0.55000000000000004">
      <c r="A601">
        <f t="shared" si="173"/>
        <v>583</v>
      </c>
      <c r="B601">
        <f t="shared" si="174"/>
        <v>0</v>
      </c>
      <c r="C601">
        <f t="shared" si="175"/>
        <v>0</v>
      </c>
      <c r="D601">
        <f t="shared" si="184"/>
        <v>0</v>
      </c>
      <c r="E601">
        <f t="shared" si="176"/>
        <v>0</v>
      </c>
      <c r="F601">
        <f t="shared" si="177"/>
        <v>0</v>
      </c>
      <c r="G601">
        <v>0</v>
      </c>
      <c r="H601">
        <f t="shared" si="185"/>
        <v>8.3333333333333329E-2</v>
      </c>
      <c r="I601">
        <f t="shared" si="186"/>
        <v>100000</v>
      </c>
      <c r="J601">
        <f t="shared" si="187"/>
        <v>100000</v>
      </c>
      <c r="K601">
        <f t="shared" si="178"/>
        <v>2.5870703854994277</v>
      </c>
      <c r="L601">
        <f t="shared" si="179"/>
        <v>0</v>
      </c>
      <c r="M601">
        <f t="shared" si="180"/>
        <v>48</v>
      </c>
      <c r="N601">
        <f t="shared" si="188"/>
        <v>0</v>
      </c>
      <c r="O601">
        <f t="shared" si="181"/>
        <v>0</v>
      </c>
      <c r="P601" t="e">
        <f t="shared" si="189"/>
        <v>#N/A</v>
      </c>
      <c r="Q601" t="e">
        <f t="shared" si="190"/>
        <v>#N/A</v>
      </c>
      <c r="R601" t="e">
        <f>VLOOKUP(S601,mortality!$A$4:$G$76,prot_model!T601+2,FALSE)</f>
        <v>#N/A</v>
      </c>
      <c r="S601">
        <f t="shared" si="182"/>
        <v>97</v>
      </c>
      <c r="T601">
        <f t="shared" si="183"/>
        <v>5</v>
      </c>
      <c r="V601">
        <f>discount_curve!K590</f>
        <v>0.56883493343160463</v>
      </c>
    </row>
    <row r="602" spans="1:22" x14ac:dyDescent="0.55000000000000004">
      <c r="A602">
        <f t="shared" si="173"/>
        <v>584</v>
      </c>
      <c r="B602">
        <f t="shared" si="174"/>
        <v>0</v>
      </c>
      <c r="C602">
        <f t="shared" si="175"/>
        <v>0</v>
      </c>
      <c r="D602">
        <f t="shared" si="184"/>
        <v>0</v>
      </c>
      <c r="E602">
        <f t="shared" si="176"/>
        <v>0</v>
      </c>
      <c r="F602">
        <f t="shared" si="177"/>
        <v>0</v>
      </c>
      <c r="G602">
        <v>0</v>
      </c>
      <c r="H602">
        <f t="shared" si="185"/>
        <v>8.3333333333333329E-2</v>
      </c>
      <c r="I602">
        <f t="shared" si="186"/>
        <v>100000</v>
      </c>
      <c r="J602">
        <f t="shared" si="187"/>
        <v>100000</v>
      </c>
      <c r="K602">
        <f t="shared" si="178"/>
        <v>2.5870703854994277</v>
      </c>
      <c r="L602">
        <f t="shared" si="179"/>
        <v>0</v>
      </c>
      <c r="M602">
        <f t="shared" si="180"/>
        <v>48</v>
      </c>
      <c r="N602">
        <f t="shared" si="188"/>
        <v>0</v>
      </c>
      <c r="O602">
        <f t="shared" si="181"/>
        <v>0</v>
      </c>
      <c r="P602" t="e">
        <f t="shared" si="189"/>
        <v>#N/A</v>
      </c>
      <c r="Q602" t="e">
        <f t="shared" si="190"/>
        <v>#N/A</v>
      </c>
      <c r="R602" t="e">
        <f>VLOOKUP(S602,mortality!$A$4:$G$76,prot_model!T602+2,FALSE)</f>
        <v>#N/A</v>
      </c>
      <c r="S602">
        <f t="shared" si="182"/>
        <v>97</v>
      </c>
      <c r="T602">
        <f t="shared" si="183"/>
        <v>5</v>
      </c>
      <c r="V602">
        <f>discount_curve!K591</f>
        <v>0.56828474213126867</v>
      </c>
    </row>
    <row r="603" spans="1:22" x14ac:dyDescent="0.55000000000000004">
      <c r="A603">
        <f t="shared" si="173"/>
        <v>585</v>
      </c>
      <c r="B603">
        <f t="shared" si="174"/>
        <v>0</v>
      </c>
      <c r="C603">
        <f t="shared" si="175"/>
        <v>0</v>
      </c>
      <c r="D603">
        <f t="shared" si="184"/>
        <v>0</v>
      </c>
      <c r="E603">
        <f t="shared" si="176"/>
        <v>0</v>
      </c>
      <c r="F603">
        <f t="shared" si="177"/>
        <v>0</v>
      </c>
      <c r="G603">
        <v>0</v>
      </c>
      <c r="H603">
        <f t="shared" si="185"/>
        <v>8.3333333333333329E-2</v>
      </c>
      <c r="I603">
        <f t="shared" si="186"/>
        <v>100000</v>
      </c>
      <c r="J603">
        <f t="shared" si="187"/>
        <v>100000</v>
      </c>
      <c r="K603">
        <f t="shared" si="178"/>
        <v>2.5870703854994277</v>
      </c>
      <c r="L603">
        <f t="shared" si="179"/>
        <v>0</v>
      </c>
      <c r="M603">
        <f t="shared" si="180"/>
        <v>48</v>
      </c>
      <c r="N603">
        <f t="shared" si="188"/>
        <v>0</v>
      </c>
      <c r="O603">
        <f t="shared" si="181"/>
        <v>0</v>
      </c>
      <c r="P603" t="e">
        <f t="shared" si="189"/>
        <v>#N/A</v>
      </c>
      <c r="Q603" t="e">
        <f t="shared" si="190"/>
        <v>#N/A</v>
      </c>
      <c r="R603" t="e">
        <f>VLOOKUP(S603,mortality!$A$4:$G$76,prot_model!T603+2,FALSE)</f>
        <v>#N/A</v>
      </c>
      <c r="S603">
        <f t="shared" si="182"/>
        <v>97</v>
      </c>
      <c r="T603">
        <f t="shared" si="183"/>
        <v>5</v>
      </c>
      <c r="V603">
        <f>discount_curve!K592</f>
        <v>0.56773508298964714</v>
      </c>
    </row>
    <row r="604" spans="1:22" x14ac:dyDescent="0.55000000000000004">
      <c r="A604">
        <f t="shared" si="173"/>
        <v>586</v>
      </c>
      <c r="B604">
        <f t="shared" si="174"/>
        <v>0</v>
      </c>
      <c r="C604">
        <f t="shared" si="175"/>
        <v>0</v>
      </c>
      <c r="D604">
        <f t="shared" si="184"/>
        <v>0</v>
      </c>
      <c r="E604">
        <f t="shared" si="176"/>
        <v>0</v>
      </c>
      <c r="F604">
        <f t="shared" si="177"/>
        <v>0</v>
      </c>
      <c r="G604">
        <v>0</v>
      </c>
      <c r="H604">
        <f t="shared" si="185"/>
        <v>8.3333333333333329E-2</v>
      </c>
      <c r="I604">
        <f t="shared" si="186"/>
        <v>100000</v>
      </c>
      <c r="J604">
        <f t="shared" si="187"/>
        <v>100000</v>
      </c>
      <c r="K604">
        <f t="shared" si="178"/>
        <v>2.5870703854994277</v>
      </c>
      <c r="L604">
        <f t="shared" si="179"/>
        <v>0</v>
      </c>
      <c r="M604">
        <f t="shared" si="180"/>
        <v>48</v>
      </c>
      <c r="N604">
        <f t="shared" si="188"/>
        <v>0</v>
      </c>
      <c r="O604">
        <f t="shared" si="181"/>
        <v>0</v>
      </c>
      <c r="P604" t="e">
        <f t="shared" si="189"/>
        <v>#N/A</v>
      </c>
      <c r="Q604" t="e">
        <f t="shared" si="190"/>
        <v>#N/A</v>
      </c>
      <c r="R604" t="e">
        <f>VLOOKUP(S604,mortality!$A$4:$G$76,prot_model!T604+2,FALSE)</f>
        <v>#N/A</v>
      </c>
      <c r="S604">
        <f t="shared" si="182"/>
        <v>97</v>
      </c>
      <c r="T604">
        <f t="shared" si="183"/>
        <v>5</v>
      </c>
      <c r="V604">
        <f>discount_curve!K593</f>
        <v>0.56718595549202311</v>
      </c>
    </row>
    <row r="605" spans="1:22" x14ac:dyDescent="0.55000000000000004">
      <c r="A605">
        <f t="shared" si="173"/>
        <v>587</v>
      </c>
      <c r="B605">
        <f t="shared" si="174"/>
        <v>0</v>
      </c>
      <c r="C605">
        <f t="shared" si="175"/>
        <v>0</v>
      </c>
      <c r="D605">
        <f t="shared" si="184"/>
        <v>0</v>
      </c>
      <c r="E605">
        <f t="shared" si="176"/>
        <v>0</v>
      </c>
      <c r="F605">
        <f t="shared" si="177"/>
        <v>0</v>
      </c>
      <c r="G605">
        <v>0</v>
      </c>
      <c r="H605">
        <f t="shared" si="185"/>
        <v>8.3333333333333329E-2</v>
      </c>
      <c r="I605">
        <f t="shared" si="186"/>
        <v>100000</v>
      </c>
      <c r="J605">
        <f t="shared" si="187"/>
        <v>100000</v>
      </c>
      <c r="K605">
        <f t="shared" si="178"/>
        <v>2.5870703854994277</v>
      </c>
      <c r="L605">
        <f t="shared" si="179"/>
        <v>0</v>
      </c>
      <c r="M605">
        <f t="shared" si="180"/>
        <v>48</v>
      </c>
      <c r="N605">
        <f t="shared" si="188"/>
        <v>0</v>
      </c>
      <c r="O605">
        <f t="shared" si="181"/>
        <v>0</v>
      </c>
      <c r="P605" t="e">
        <f t="shared" si="189"/>
        <v>#N/A</v>
      </c>
      <c r="Q605" t="e">
        <f t="shared" si="190"/>
        <v>#N/A</v>
      </c>
      <c r="R605" t="e">
        <f>VLOOKUP(S605,mortality!$A$4:$G$76,prot_model!T605+2,FALSE)</f>
        <v>#N/A</v>
      </c>
      <c r="S605">
        <f t="shared" si="182"/>
        <v>97</v>
      </c>
      <c r="T605">
        <f t="shared" si="183"/>
        <v>5</v>
      </c>
      <c r="V605">
        <f>discount_curve!K594</f>
        <v>0.56663735912417701</v>
      </c>
    </row>
    <row r="606" spans="1:22" x14ac:dyDescent="0.55000000000000004">
      <c r="A606">
        <f t="shared" si="173"/>
        <v>588</v>
      </c>
      <c r="B606">
        <f t="shared" si="174"/>
        <v>0</v>
      </c>
      <c r="C606">
        <f t="shared" si="175"/>
        <v>0</v>
      </c>
      <c r="D606">
        <f t="shared" si="184"/>
        <v>0</v>
      </c>
      <c r="E606">
        <f t="shared" si="176"/>
        <v>0</v>
      </c>
      <c r="F606">
        <f t="shared" si="177"/>
        <v>0</v>
      </c>
      <c r="G606">
        <v>0</v>
      </c>
      <c r="H606">
        <f t="shared" si="185"/>
        <v>8.3333333333333329E-2</v>
      </c>
      <c r="I606">
        <f t="shared" si="186"/>
        <v>100000</v>
      </c>
      <c r="J606">
        <f t="shared" si="187"/>
        <v>100000</v>
      </c>
      <c r="K606">
        <f t="shared" si="178"/>
        <v>2.6388117932094164</v>
      </c>
      <c r="L606">
        <f t="shared" si="179"/>
        <v>0</v>
      </c>
      <c r="M606">
        <f t="shared" si="180"/>
        <v>49</v>
      </c>
      <c r="N606">
        <f t="shared" si="188"/>
        <v>0</v>
      </c>
      <c r="O606">
        <f t="shared" si="181"/>
        <v>0</v>
      </c>
      <c r="P606" t="e">
        <f t="shared" si="189"/>
        <v>#N/A</v>
      </c>
      <c r="Q606" t="e">
        <f t="shared" si="190"/>
        <v>#N/A</v>
      </c>
      <c r="R606" t="e">
        <f>VLOOKUP(S606,mortality!$A$4:$G$76,prot_model!T606+2,FALSE)</f>
        <v>#N/A</v>
      </c>
      <c r="S606">
        <f t="shared" si="182"/>
        <v>98</v>
      </c>
      <c r="T606">
        <f t="shared" si="183"/>
        <v>5</v>
      </c>
      <c r="V606">
        <f>discount_curve!K595</f>
        <v>0.56718710342866108</v>
      </c>
    </row>
    <row r="607" spans="1:22" x14ac:dyDescent="0.55000000000000004">
      <c r="A607">
        <f t="shared" si="173"/>
        <v>589</v>
      </c>
      <c r="B607">
        <f t="shared" si="174"/>
        <v>0</v>
      </c>
      <c r="C607">
        <f t="shared" si="175"/>
        <v>0</v>
      </c>
      <c r="D607">
        <f t="shared" si="184"/>
        <v>0</v>
      </c>
      <c r="E607">
        <f t="shared" si="176"/>
        <v>0</v>
      </c>
      <c r="F607">
        <f t="shared" si="177"/>
        <v>0</v>
      </c>
      <c r="G607">
        <v>0</v>
      </c>
      <c r="H607">
        <f t="shared" si="185"/>
        <v>8.3333333333333329E-2</v>
      </c>
      <c r="I607">
        <f t="shared" si="186"/>
        <v>100000</v>
      </c>
      <c r="J607">
        <f t="shared" si="187"/>
        <v>100000</v>
      </c>
      <c r="K607">
        <f t="shared" si="178"/>
        <v>2.6388117932094164</v>
      </c>
      <c r="L607">
        <f t="shared" si="179"/>
        <v>0</v>
      </c>
      <c r="M607">
        <f t="shared" si="180"/>
        <v>49</v>
      </c>
      <c r="N607">
        <f t="shared" si="188"/>
        <v>0</v>
      </c>
      <c r="O607">
        <f t="shared" si="181"/>
        <v>0</v>
      </c>
      <c r="P607" t="e">
        <f t="shared" si="189"/>
        <v>#N/A</v>
      </c>
      <c r="Q607" t="e">
        <f t="shared" si="190"/>
        <v>#N/A</v>
      </c>
      <c r="R607" t="e">
        <f>VLOOKUP(S607,mortality!$A$4:$G$76,prot_model!T607+2,FALSE)</f>
        <v>#N/A</v>
      </c>
      <c r="S607">
        <f t="shared" si="182"/>
        <v>98</v>
      </c>
      <c r="T607">
        <f t="shared" si="183"/>
        <v>5</v>
      </c>
      <c r="V607">
        <f>discount_curve!K596</f>
        <v>0.56664037297908065</v>
      </c>
    </row>
    <row r="608" spans="1:22" x14ac:dyDescent="0.55000000000000004">
      <c r="A608">
        <f t="shared" si="173"/>
        <v>590</v>
      </c>
      <c r="B608">
        <f t="shared" si="174"/>
        <v>0</v>
      </c>
      <c r="C608">
        <f t="shared" si="175"/>
        <v>0</v>
      </c>
      <c r="D608">
        <f t="shared" si="184"/>
        <v>0</v>
      </c>
      <c r="E608">
        <f t="shared" si="176"/>
        <v>0</v>
      </c>
      <c r="F608">
        <f t="shared" si="177"/>
        <v>0</v>
      </c>
      <c r="G608">
        <v>0</v>
      </c>
      <c r="H608">
        <f t="shared" si="185"/>
        <v>8.3333333333333329E-2</v>
      </c>
      <c r="I608">
        <f t="shared" si="186"/>
        <v>100000</v>
      </c>
      <c r="J608">
        <f t="shared" si="187"/>
        <v>100000</v>
      </c>
      <c r="K608">
        <f t="shared" si="178"/>
        <v>2.6388117932094164</v>
      </c>
      <c r="L608">
        <f t="shared" si="179"/>
        <v>0</v>
      </c>
      <c r="M608">
        <f t="shared" si="180"/>
        <v>49</v>
      </c>
      <c r="N608">
        <f t="shared" si="188"/>
        <v>0</v>
      </c>
      <c r="O608">
        <f t="shared" si="181"/>
        <v>0</v>
      </c>
      <c r="P608" t="e">
        <f t="shared" si="189"/>
        <v>#N/A</v>
      </c>
      <c r="Q608" t="e">
        <f t="shared" si="190"/>
        <v>#N/A</v>
      </c>
      <c r="R608" t="e">
        <f>VLOOKUP(S608,mortality!$A$4:$G$76,prot_model!T608+2,FALSE)</f>
        <v>#N/A</v>
      </c>
      <c r="S608">
        <f t="shared" si="182"/>
        <v>98</v>
      </c>
      <c r="T608">
        <f t="shared" si="183"/>
        <v>5</v>
      </c>
      <c r="V608">
        <f>discount_curve!K597</f>
        <v>0.56609416954110314</v>
      </c>
    </row>
    <row r="609" spans="1:22" x14ac:dyDescent="0.55000000000000004">
      <c r="A609">
        <f t="shared" si="173"/>
        <v>591</v>
      </c>
      <c r="B609">
        <f t="shared" si="174"/>
        <v>0</v>
      </c>
      <c r="C609">
        <f t="shared" si="175"/>
        <v>0</v>
      </c>
      <c r="D609">
        <f t="shared" si="184"/>
        <v>0</v>
      </c>
      <c r="E609">
        <f t="shared" si="176"/>
        <v>0</v>
      </c>
      <c r="F609">
        <f t="shared" si="177"/>
        <v>0</v>
      </c>
      <c r="G609">
        <v>0</v>
      </c>
      <c r="H609">
        <f t="shared" si="185"/>
        <v>8.3333333333333329E-2</v>
      </c>
      <c r="I609">
        <f t="shared" si="186"/>
        <v>100000</v>
      </c>
      <c r="J609">
        <f t="shared" si="187"/>
        <v>100000</v>
      </c>
      <c r="K609">
        <f t="shared" si="178"/>
        <v>2.6388117932094164</v>
      </c>
      <c r="L609">
        <f t="shared" si="179"/>
        <v>0</v>
      </c>
      <c r="M609">
        <f t="shared" si="180"/>
        <v>49</v>
      </c>
      <c r="N609">
        <f t="shared" si="188"/>
        <v>0</v>
      </c>
      <c r="O609">
        <f t="shared" si="181"/>
        <v>0</v>
      </c>
      <c r="P609" t="e">
        <f t="shared" si="189"/>
        <v>#N/A</v>
      </c>
      <c r="Q609" t="e">
        <f t="shared" si="190"/>
        <v>#N/A</v>
      </c>
      <c r="R609" t="e">
        <f>VLOOKUP(S609,mortality!$A$4:$G$76,prot_model!T609+2,FALSE)</f>
        <v>#N/A</v>
      </c>
      <c r="S609">
        <f t="shared" si="182"/>
        <v>98</v>
      </c>
      <c r="T609">
        <f t="shared" si="183"/>
        <v>5</v>
      </c>
      <c r="V609">
        <f>discount_curve!K598</f>
        <v>0.56554849260672435</v>
      </c>
    </row>
    <row r="610" spans="1:22" x14ac:dyDescent="0.55000000000000004">
      <c r="A610">
        <f t="shared" si="173"/>
        <v>592</v>
      </c>
      <c r="B610">
        <f t="shared" si="174"/>
        <v>0</v>
      </c>
      <c r="C610">
        <f t="shared" si="175"/>
        <v>0</v>
      </c>
      <c r="D610">
        <f t="shared" si="184"/>
        <v>0</v>
      </c>
      <c r="E610">
        <f t="shared" si="176"/>
        <v>0</v>
      </c>
      <c r="F610">
        <f t="shared" si="177"/>
        <v>0</v>
      </c>
      <c r="G610">
        <v>0</v>
      </c>
      <c r="H610">
        <f t="shared" si="185"/>
        <v>8.3333333333333329E-2</v>
      </c>
      <c r="I610">
        <f t="shared" si="186"/>
        <v>100000</v>
      </c>
      <c r="J610">
        <f t="shared" si="187"/>
        <v>100000</v>
      </c>
      <c r="K610">
        <f t="shared" si="178"/>
        <v>2.6388117932094164</v>
      </c>
      <c r="L610">
        <f t="shared" si="179"/>
        <v>0</v>
      </c>
      <c r="M610">
        <f t="shared" si="180"/>
        <v>49</v>
      </c>
      <c r="N610">
        <f t="shared" si="188"/>
        <v>0</v>
      </c>
      <c r="O610">
        <f t="shared" si="181"/>
        <v>0</v>
      </c>
      <c r="P610" t="e">
        <f t="shared" si="189"/>
        <v>#N/A</v>
      </c>
      <c r="Q610" t="e">
        <f t="shared" si="190"/>
        <v>#N/A</v>
      </c>
      <c r="R610" t="e">
        <f>VLOOKUP(S610,mortality!$A$4:$G$76,prot_model!T610+2,FALSE)</f>
        <v>#N/A</v>
      </c>
      <c r="S610">
        <f t="shared" si="182"/>
        <v>98</v>
      </c>
      <c r="T610">
        <f t="shared" si="183"/>
        <v>5</v>
      </c>
      <c r="V610">
        <f>discount_curve!K599</f>
        <v>0.56500334166843036</v>
      </c>
    </row>
    <row r="611" spans="1:22" x14ac:dyDescent="0.55000000000000004">
      <c r="A611">
        <f t="shared" si="173"/>
        <v>593</v>
      </c>
      <c r="B611">
        <f t="shared" si="174"/>
        <v>0</v>
      </c>
      <c r="C611">
        <f t="shared" si="175"/>
        <v>0</v>
      </c>
      <c r="D611">
        <f t="shared" si="184"/>
        <v>0</v>
      </c>
      <c r="E611">
        <f t="shared" si="176"/>
        <v>0</v>
      </c>
      <c r="F611">
        <f t="shared" si="177"/>
        <v>0</v>
      </c>
      <c r="G611">
        <v>0</v>
      </c>
      <c r="H611">
        <f t="shared" si="185"/>
        <v>8.3333333333333329E-2</v>
      </c>
      <c r="I611">
        <f t="shared" si="186"/>
        <v>100000</v>
      </c>
      <c r="J611">
        <f t="shared" si="187"/>
        <v>100000</v>
      </c>
      <c r="K611">
        <f t="shared" si="178"/>
        <v>2.6388117932094164</v>
      </c>
      <c r="L611">
        <f t="shared" si="179"/>
        <v>0</v>
      </c>
      <c r="M611">
        <f t="shared" si="180"/>
        <v>49</v>
      </c>
      <c r="N611">
        <f t="shared" si="188"/>
        <v>0</v>
      </c>
      <c r="O611">
        <f t="shared" si="181"/>
        <v>0</v>
      </c>
      <c r="P611" t="e">
        <f t="shared" si="189"/>
        <v>#N/A</v>
      </c>
      <c r="Q611" t="e">
        <f t="shared" si="190"/>
        <v>#N/A</v>
      </c>
      <c r="R611" t="e">
        <f>VLOOKUP(S611,mortality!$A$4:$G$76,prot_model!T611+2,FALSE)</f>
        <v>#N/A</v>
      </c>
      <c r="S611">
        <f t="shared" si="182"/>
        <v>98</v>
      </c>
      <c r="T611">
        <f t="shared" si="183"/>
        <v>5</v>
      </c>
      <c r="V611">
        <f>discount_curve!K600</f>
        <v>0.56445871621919586</v>
      </c>
    </row>
    <row r="612" spans="1:22" x14ac:dyDescent="0.55000000000000004">
      <c r="A612">
        <f t="shared" si="173"/>
        <v>594</v>
      </c>
      <c r="B612">
        <f t="shared" si="174"/>
        <v>0</v>
      </c>
      <c r="C612">
        <f t="shared" si="175"/>
        <v>0</v>
      </c>
      <c r="D612">
        <f t="shared" si="184"/>
        <v>0</v>
      </c>
      <c r="E612">
        <f t="shared" si="176"/>
        <v>0</v>
      </c>
      <c r="F612">
        <f t="shared" si="177"/>
        <v>0</v>
      </c>
      <c r="G612">
        <v>0</v>
      </c>
      <c r="H612">
        <f t="shared" si="185"/>
        <v>8.3333333333333329E-2</v>
      </c>
      <c r="I612">
        <f t="shared" si="186"/>
        <v>100000</v>
      </c>
      <c r="J612">
        <f t="shared" si="187"/>
        <v>100000</v>
      </c>
      <c r="K612">
        <f t="shared" si="178"/>
        <v>2.6388117932094164</v>
      </c>
      <c r="L612">
        <f t="shared" si="179"/>
        <v>0</v>
      </c>
      <c r="M612">
        <f t="shared" si="180"/>
        <v>49</v>
      </c>
      <c r="N612">
        <f t="shared" si="188"/>
        <v>0</v>
      </c>
      <c r="O612">
        <f t="shared" si="181"/>
        <v>0</v>
      </c>
      <c r="P612" t="e">
        <f t="shared" si="189"/>
        <v>#N/A</v>
      </c>
      <c r="Q612" t="e">
        <f t="shared" si="190"/>
        <v>#N/A</v>
      </c>
      <c r="R612" t="e">
        <f>VLOOKUP(S612,mortality!$A$4:$G$76,prot_model!T612+2,FALSE)</f>
        <v>#N/A</v>
      </c>
      <c r="S612">
        <f t="shared" si="182"/>
        <v>98</v>
      </c>
      <c r="T612">
        <f t="shared" si="183"/>
        <v>5</v>
      </c>
      <c r="V612">
        <f>discount_curve!K601</f>
        <v>0.56391461575248458</v>
      </c>
    </row>
    <row r="613" spans="1:22" x14ac:dyDescent="0.55000000000000004">
      <c r="A613">
        <f t="shared" si="173"/>
        <v>595</v>
      </c>
      <c r="B613">
        <f t="shared" si="174"/>
        <v>0</v>
      </c>
      <c r="C613">
        <f t="shared" si="175"/>
        <v>0</v>
      </c>
      <c r="D613">
        <f t="shared" si="184"/>
        <v>0</v>
      </c>
      <c r="E613">
        <f t="shared" si="176"/>
        <v>0</v>
      </c>
      <c r="F613">
        <f t="shared" si="177"/>
        <v>0</v>
      </c>
      <c r="G613">
        <v>0</v>
      </c>
      <c r="H613">
        <f t="shared" si="185"/>
        <v>8.3333333333333329E-2</v>
      </c>
      <c r="I613">
        <f t="shared" si="186"/>
        <v>100000</v>
      </c>
      <c r="J613">
        <f t="shared" si="187"/>
        <v>100000</v>
      </c>
      <c r="K613">
        <f t="shared" si="178"/>
        <v>2.6388117932094164</v>
      </c>
      <c r="L613">
        <f t="shared" si="179"/>
        <v>0</v>
      </c>
      <c r="M613">
        <f t="shared" si="180"/>
        <v>49</v>
      </c>
      <c r="N613">
        <f t="shared" si="188"/>
        <v>0</v>
      </c>
      <c r="O613">
        <f t="shared" si="181"/>
        <v>0</v>
      </c>
      <c r="P613" t="e">
        <f t="shared" si="189"/>
        <v>#N/A</v>
      </c>
      <c r="Q613" t="e">
        <f t="shared" si="190"/>
        <v>#N/A</v>
      </c>
      <c r="R613" t="e">
        <f>VLOOKUP(S613,mortality!$A$4:$G$76,prot_model!T613+2,FALSE)</f>
        <v>#N/A</v>
      </c>
      <c r="S613">
        <f t="shared" si="182"/>
        <v>98</v>
      </c>
      <c r="T613">
        <f t="shared" si="183"/>
        <v>5</v>
      </c>
      <c r="V613">
        <f>discount_curve!K602</f>
        <v>0.56337103976224856</v>
      </c>
    </row>
    <row r="614" spans="1:22" x14ac:dyDescent="0.55000000000000004">
      <c r="A614">
        <f t="shared" si="173"/>
        <v>596</v>
      </c>
      <c r="B614">
        <f t="shared" si="174"/>
        <v>0</v>
      </c>
      <c r="C614">
        <f t="shared" si="175"/>
        <v>0</v>
      </c>
      <c r="D614">
        <f t="shared" si="184"/>
        <v>0</v>
      </c>
      <c r="E614">
        <f t="shared" si="176"/>
        <v>0</v>
      </c>
      <c r="F614">
        <f t="shared" si="177"/>
        <v>0</v>
      </c>
      <c r="G614">
        <v>0</v>
      </c>
      <c r="H614">
        <f t="shared" si="185"/>
        <v>8.3333333333333329E-2</v>
      </c>
      <c r="I614">
        <f t="shared" si="186"/>
        <v>100000</v>
      </c>
      <c r="J614">
        <f t="shared" si="187"/>
        <v>100000</v>
      </c>
      <c r="K614">
        <f t="shared" si="178"/>
        <v>2.6388117932094164</v>
      </c>
      <c r="L614">
        <f t="shared" si="179"/>
        <v>0</v>
      </c>
      <c r="M614">
        <f t="shared" si="180"/>
        <v>49</v>
      </c>
      <c r="N614">
        <f t="shared" si="188"/>
        <v>0</v>
      </c>
      <c r="O614">
        <f t="shared" si="181"/>
        <v>0</v>
      </c>
      <c r="P614" t="e">
        <f t="shared" si="189"/>
        <v>#N/A</v>
      </c>
      <c r="Q614" t="e">
        <f t="shared" si="190"/>
        <v>#N/A</v>
      </c>
      <c r="R614" t="e">
        <f>VLOOKUP(S614,mortality!$A$4:$G$76,prot_model!T614+2,FALSE)</f>
        <v>#N/A</v>
      </c>
      <c r="S614">
        <f t="shared" si="182"/>
        <v>98</v>
      </c>
      <c r="T614">
        <f t="shared" si="183"/>
        <v>5</v>
      </c>
      <c r="V614">
        <f>discount_curve!K603</f>
        <v>0.5628279877429273</v>
      </c>
    </row>
    <row r="615" spans="1:22" x14ac:dyDescent="0.55000000000000004">
      <c r="A615">
        <f t="shared" si="173"/>
        <v>597</v>
      </c>
      <c r="B615">
        <f t="shared" si="174"/>
        <v>0</v>
      </c>
      <c r="C615">
        <f t="shared" si="175"/>
        <v>0</v>
      </c>
      <c r="D615">
        <f t="shared" si="184"/>
        <v>0</v>
      </c>
      <c r="E615">
        <f t="shared" si="176"/>
        <v>0</v>
      </c>
      <c r="F615">
        <f t="shared" si="177"/>
        <v>0</v>
      </c>
      <c r="G615">
        <v>0</v>
      </c>
      <c r="H615">
        <f t="shared" si="185"/>
        <v>8.3333333333333329E-2</v>
      </c>
      <c r="I615">
        <f t="shared" si="186"/>
        <v>100000</v>
      </c>
      <c r="J615">
        <f t="shared" si="187"/>
        <v>100000</v>
      </c>
      <c r="K615">
        <f t="shared" si="178"/>
        <v>2.6388117932094164</v>
      </c>
      <c r="L615">
        <f t="shared" si="179"/>
        <v>0</v>
      </c>
      <c r="M615">
        <f t="shared" si="180"/>
        <v>49</v>
      </c>
      <c r="N615">
        <f t="shared" si="188"/>
        <v>0</v>
      </c>
      <c r="O615">
        <f t="shared" si="181"/>
        <v>0</v>
      </c>
      <c r="P615" t="e">
        <f t="shared" si="189"/>
        <v>#N/A</v>
      </c>
      <c r="Q615" t="e">
        <f t="shared" si="190"/>
        <v>#N/A</v>
      </c>
      <c r="R615" t="e">
        <f>VLOOKUP(S615,mortality!$A$4:$G$76,prot_model!T615+2,FALSE)</f>
        <v>#N/A</v>
      </c>
      <c r="S615">
        <f t="shared" si="182"/>
        <v>98</v>
      </c>
      <c r="T615">
        <f t="shared" si="183"/>
        <v>5</v>
      </c>
      <c r="V615">
        <f>discount_curve!K604</f>
        <v>0.56228545918944817</v>
      </c>
    </row>
    <row r="616" spans="1:22" x14ac:dyDescent="0.55000000000000004">
      <c r="A616">
        <f t="shared" si="173"/>
        <v>598</v>
      </c>
      <c r="B616">
        <f t="shared" si="174"/>
        <v>0</v>
      </c>
      <c r="C616">
        <f t="shared" si="175"/>
        <v>0</v>
      </c>
      <c r="D616">
        <f t="shared" si="184"/>
        <v>0</v>
      </c>
      <c r="E616">
        <f t="shared" si="176"/>
        <v>0</v>
      </c>
      <c r="F616">
        <f t="shared" si="177"/>
        <v>0</v>
      </c>
      <c r="G616">
        <v>0</v>
      </c>
      <c r="H616">
        <f t="shared" si="185"/>
        <v>8.3333333333333329E-2</v>
      </c>
      <c r="I616">
        <f t="shared" si="186"/>
        <v>100000</v>
      </c>
      <c r="J616">
        <f t="shared" si="187"/>
        <v>100000</v>
      </c>
      <c r="K616">
        <f t="shared" si="178"/>
        <v>2.6388117932094164</v>
      </c>
      <c r="L616">
        <f t="shared" si="179"/>
        <v>0</v>
      </c>
      <c r="M616">
        <f t="shared" si="180"/>
        <v>49</v>
      </c>
      <c r="N616">
        <f t="shared" si="188"/>
        <v>0</v>
      </c>
      <c r="O616">
        <f t="shared" si="181"/>
        <v>0</v>
      </c>
      <c r="P616" t="e">
        <f t="shared" si="189"/>
        <v>#N/A</v>
      </c>
      <c r="Q616" t="e">
        <f t="shared" si="190"/>
        <v>#N/A</v>
      </c>
      <c r="R616" t="e">
        <f>VLOOKUP(S616,mortality!$A$4:$G$76,prot_model!T616+2,FALSE)</f>
        <v>#N/A</v>
      </c>
      <c r="S616">
        <f t="shared" si="182"/>
        <v>98</v>
      </c>
      <c r="T616">
        <f t="shared" si="183"/>
        <v>5</v>
      </c>
      <c r="V616">
        <f>discount_curve!K605</f>
        <v>0.56174345359722511</v>
      </c>
    </row>
    <row r="617" spans="1:22" x14ac:dyDescent="0.55000000000000004">
      <c r="A617">
        <f t="shared" si="173"/>
        <v>599</v>
      </c>
      <c r="B617">
        <f t="shared" si="174"/>
        <v>0</v>
      </c>
      <c r="C617">
        <f t="shared" si="175"/>
        <v>0</v>
      </c>
      <c r="D617">
        <f t="shared" si="184"/>
        <v>0</v>
      </c>
      <c r="E617">
        <f t="shared" si="176"/>
        <v>0</v>
      </c>
      <c r="F617">
        <f t="shared" si="177"/>
        <v>0</v>
      </c>
      <c r="G617">
        <v>0</v>
      </c>
      <c r="H617">
        <f t="shared" si="185"/>
        <v>8.3333333333333329E-2</v>
      </c>
      <c r="I617">
        <f t="shared" si="186"/>
        <v>100000</v>
      </c>
      <c r="J617">
        <f t="shared" si="187"/>
        <v>100000</v>
      </c>
      <c r="K617">
        <f t="shared" si="178"/>
        <v>2.6388117932094164</v>
      </c>
      <c r="L617">
        <f t="shared" si="179"/>
        <v>0</v>
      </c>
      <c r="M617">
        <f t="shared" si="180"/>
        <v>49</v>
      </c>
      <c r="N617">
        <f t="shared" si="188"/>
        <v>0</v>
      </c>
      <c r="O617">
        <f t="shared" si="181"/>
        <v>0</v>
      </c>
      <c r="P617" t="e">
        <f t="shared" si="189"/>
        <v>#N/A</v>
      </c>
      <c r="Q617" t="e">
        <f t="shared" si="190"/>
        <v>#N/A</v>
      </c>
      <c r="R617" t="e">
        <f>VLOOKUP(S617,mortality!$A$4:$G$76,prot_model!T617+2,FALSE)</f>
        <v>#N/A</v>
      </c>
      <c r="S617">
        <f t="shared" si="182"/>
        <v>98</v>
      </c>
      <c r="T617">
        <f t="shared" si="183"/>
        <v>5</v>
      </c>
      <c r="V617">
        <f>discount_curve!K606</f>
        <v>0.56120197046215814</v>
      </c>
    </row>
    <row r="618" spans="1:22" x14ac:dyDescent="0.55000000000000004">
      <c r="A618">
        <f t="shared" si="173"/>
        <v>600</v>
      </c>
      <c r="B618">
        <f t="shared" si="174"/>
        <v>0</v>
      </c>
      <c r="C618">
        <f t="shared" si="175"/>
        <v>0</v>
      </c>
      <c r="D618">
        <f t="shared" si="184"/>
        <v>0</v>
      </c>
      <c r="E618">
        <f t="shared" si="176"/>
        <v>0</v>
      </c>
      <c r="F618">
        <f t="shared" si="177"/>
        <v>0</v>
      </c>
      <c r="G618">
        <v>0</v>
      </c>
      <c r="H618">
        <f t="shared" si="185"/>
        <v>8.3333333333333329E-2</v>
      </c>
      <c r="I618">
        <f t="shared" si="186"/>
        <v>100000</v>
      </c>
      <c r="J618">
        <f t="shared" si="187"/>
        <v>100000</v>
      </c>
      <c r="K618">
        <f t="shared" si="178"/>
        <v>2.6915880290736047</v>
      </c>
      <c r="L618">
        <f t="shared" si="179"/>
        <v>0</v>
      </c>
      <c r="M618">
        <f t="shared" si="180"/>
        <v>50</v>
      </c>
      <c r="N618">
        <f t="shared" si="188"/>
        <v>0</v>
      </c>
      <c r="O618">
        <f t="shared" si="181"/>
        <v>0</v>
      </c>
      <c r="P618" t="e">
        <f t="shared" si="189"/>
        <v>#N/A</v>
      </c>
      <c r="Q618" t="e">
        <f t="shared" si="190"/>
        <v>#N/A</v>
      </c>
      <c r="R618" t="e">
        <f>VLOOKUP(S618,mortality!$A$4:$G$76,prot_model!T618+2,FALSE)</f>
        <v>#N/A</v>
      </c>
      <c r="S618">
        <f t="shared" si="182"/>
        <v>99</v>
      </c>
      <c r="T618">
        <f t="shared" si="183"/>
        <v>5</v>
      </c>
      <c r="V618">
        <f>discount_curve!K607</f>
        <v>0.56010707857510034</v>
      </c>
    </row>
    <row r="619" spans="1:22" x14ac:dyDescent="0.55000000000000004">
      <c r="A619">
        <f t="shared" si="173"/>
        <v>601</v>
      </c>
      <c r="B619">
        <f t="shared" si="174"/>
        <v>0</v>
      </c>
      <c r="C619">
        <f t="shared" si="175"/>
        <v>0</v>
      </c>
      <c r="D619">
        <f t="shared" si="184"/>
        <v>0</v>
      </c>
      <c r="E619">
        <f t="shared" si="176"/>
        <v>0</v>
      </c>
      <c r="F619">
        <f t="shared" si="177"/>
        <v>0</v>
      </c>
      <c r="G619">
        <v>0</v>
      </c>
      <c r="H619">
        <f t="shared" si="185"/>
        <v>8.3333333333333329E-2</v>
      </c>
      <c r="I619">
        <f t="shared" si="186"/>
        <v>100000</v>
      </c>
      <c r="J619">
        <f t="shared" si="187"/>
        <v>100000</v>
      </c>
      <c r="K619">
        <f t="shared" si="178"/>
        <v>2.6915880290736047</v>
      </c>
      <c r="L619">
        <f t="shared" si="179"/>
        <v>0</v>
      </c>
      <c r="M619">
        <f t="shared" si="180"/>
        <v>50</v>
      </c>
      <c r="N619">
        <f t="shared" si="188"/>
        <v>0</v>
      </c>
      <c r="O619">
        <f t="shared" si="181"/>
        <v>0</v>
      </c>
      <c r="P619" t="e">
        <f t="shared" si="189"/>
        <v>#N/A</v>
      </c>
      <c r="Q619" t="e">
        <f t="shared" si="190"/>
        <v>#N/A</v>
      </c>
      <c r="R619" t="e">
        <f>VLOOKUP(S619,mortality!$A$4:$G$76,prot_model!T619+2,FALSE)</f>
        <v>#N/A</v>
      </c>
      <c r="S619">
        <f t="shared" si="182"/>
        <v>99</v>
      </c>
      <c r="T619">
        <f t="shared" si="183"/>
        <v>5</v>
      </c>
      <c r="V619">
        <f>discount_curve!K608</f>
        <v>0.55956625092477341</v>
      </c>
    </row>
    <row r="620" spans="1:22" x14ac:dyDescent="0.55000000000000004">
      <c r="A620">
        <f t="shared" si="173"/>
        <v>602</v>
      </c>
      <c r="B620">
        <f t="shared" si="174"/>
        <v>0</v>
      </c>
      <c r="C620">
        <f t="shared" si="175"/>
        <v>0</v>
      </c>
      <c r="D620">
        <f t="shared" si="184"/>
        <v>0</v>
      </c>
      <c r="E620">
        <f t="shared" si="176"/>
        <v>0</v>
      </c>
      <c r="F620">
        <f t="shared" si="177"/>
        <v>0</v>
      </c>
      <c r="G620">
        <v>0</v>
      </c>
      <c r="H620">
        <f t="shared" si="185"/>
        <v>8.3333333333333329E-2</v>
      </c>
      <c r="I620">
        <f t="shared" si="186"/>
        <v>100000</v>
      </c>
      <c r="J620">
        <f t="shared" si="187"/>
        <v>100000</v>
      </c>
      <c r="K620">
        <f t="shared" si="178"/>
        <v>2.6915880290736047</v>
      </c>
      <c r="L620">
        <f t="shared" si="179"/>
        <v>0</v>
      </c>
      <c r="M620">
        <f t="shared" si="180"/>
        <v>50</v>
      </c>
      <c r="N620">
        <f t="shared" si="188"/>
        <v>0</v>
      </c>
      <c r="O620">
        <f t="shared" si="181"/>
        <v>0</v>
      </c>
      <c r="P620" t="e">
        <f t="shared" si="189"/>
        <v>#N/A</v>
      </c>
      <c r="Q620" t="e">
        <f t="shared" si="190"/>
        <v>#N/A</v>
      </c>
      <c r="R620" t="e">
        <f>VLOOKUP(S620,mortality!$A$4:$G$76,prot_model!T620+2,FALSE)</f>
        <v>#N/A</v>
      </c>
      <c r="S620">
        <f t="shared" si="182"/>
        <v>99</v>
      </c>
      <c r="T620">
        <f t="shared" si="183"/>
        <v>5</v>
      </c>
      <c r="V620">
        <f>discount_curve!K609</f>
        <v>0.55902594548628537</v>
      </c>
    </row>
    <row r="621" spans="1:22" x14ac:dyDescent="0.55000000000000004">
      <c r="A621">
        <f t="shared" si="173"/>
        <v>603</v>
      </c>
      <c r="B621">
        <f t="shared" si="174"/>
        <v>0</v>
      </c>
      <c r="C621">
        <f t="shared" si="175"/>
        <v>0</v>
      </c>
      <c r="D621">
        <f t="shared" si="184"/>
        <v>0</v>
      </c>
      <c r="E621">
        <f t="shared" si="176"/>
        <v>0</v>
      </c>
      <c r="F621">
        <f t="shared" si="177"/>
        <v>0</v>
      </c>
      <c r="G621">
        <v>0</v>
      </c>
      <c r="H621">
        <f t="shared" si="185"/>
        <v>8.3333333333333329E-2</v>
      </c>
      <c r="I621">
        <f t="shared" si="186"/>
        <v>100000</v>
      </c>
      <c r="J621">
        <f t="shared" si="187"/>
        <v>100000</v>
      </c>
      <c r="K621">
        <f t="shared" si="178"/>
        <v>2.6915880290736047</v>
      </c>
      <c r="L621">
        <f t="shared" si="179"/>
        <v>0</v>
      </c>
      <c r="M621">
        <f t="shared" si="180"/>
        <v>50</v>
      </c>
      <c r="N621">
        <f t="shared" si="188"/>
        <v>0</v>
      </c>
      <c r="O621">
        <f t="shared" si="181"/>
        <v>0</v>
      </c>
      <c r="P621" t="e">
        <f t="shared" si="189"/>
        <v>#N/A</v>
      </c>
      <c r="Q621" t="e">
        <f t="shared" si="190"/>
        <v>#N/A</v>
      </c>
      <c r="R621" t="e">
        <f>VLOOKUP(S621,mortality!$A$4:$G$76,prot_model!T621+2,FALSE)</f>
        <v>#N/A</v>
      </c>
      <c r="S621">
        <f t="shared" si="182"/>
        <v>99</v>
      </c>
      <c r="T621">
        <f t="shared" si="183"/>
        <v>5</v>
      </c>
      <c r="V621">
        <f>discount_curve!K610</f>
        <v>0.55848616175539911</v>
      </c>
    </row>
    <row r="622" spans="1:22" x14ac:dyDescent="0.55000000000000004">
      <c r="A622">
        <f t="shared" si="173"/>
        <v>604</v>
      </c>
      <c r="B622">
        <f t="shared" si="174"/>
        <v>0</v>
      </c>
      <c r="C622">
        <f t="shared" si="175"/>
        <v>0</v>
      </c>
      <c r="D622">
        <f t="shared" si="184"/>
        <v>0</v>
      </c>
      <c r="E622">
        <f t="shared" si="176"/>
        <v>0</v>
      </c>
      <c r="F622">
        <f t="shared" si="177"/>
        <v>0</v>
      </c>
      <c r="G622">
        <v>0</v>
      </c>
      <c r="H622">
        <f t="shared" si="185"/>
        <v>8.3333333333333329E-2</v>
      </c>
      <c r="I622">
        <f t="shared" si="186"/>
        <v>100000</v>
      </c>
      <c r="J622">
        <f t="shared" si="187"/>
        <v>100000</v>
      </c>
      <c r="K622">
        <f t="shared" si="178"/>
        <v>2.6915880290736047</v>
      </c>
      <c r="L622">
        <f t="shared" si="179"/>
        <v>0</v>
      </c>
      <c r="M622">
        <f t="shared" si="180"/>
        <v>50</v>
      </c>
      <c r="N622">
        <f t="shared" si="188"/>
        <v>0</v>
      </c>
      <c r="O622">
        <f t="shared" si="181"/>
        <v>0</v>
      </c>
      <c r="P622" t="e">
        <f t="shared" si="189"/>
        <v>#N/A</v>
      </c>
      <c r="Q622" t="e">
        <f t="shared" si="190"/>
        <v>#N/A</v>
      </c>
      <c r="R622" t="e">
        <f>VLOOKUP(S622,mortality!$A$4:$G$76,prot_model!T622+2,FALSE)</f>
        <v>#N/A</v>
      </c>
      <c r="S622">
        <f t="shared" si="182"/>
        <v>99</v>
      </c>
      <c r="T622">
        <f t="shared" si="183"/>
        <v>5</v>
      </c>
      <c r="V622">
        <f>discount_curve!K611</f>
        <v>0.55794689922836482</v>
      </c>
    </row>
    <row r="623" spans="1:22" x14ac:dyDescent="0.55000000000000004">
      <c r="A623">
        <f t="shared" si="173"/>
        <v>605</v>
      </c>
      <c r="B623">
        <f t="shared" si="174"/>
        <v>0</v>
      </c>
      <c r="C623">
        <f t="shared" si="175"/>
        <v>0</v>
      </c>
      <c r="D623">
        <f t="shared" si="184"/>
        <v>0</v>
      </c>
      <c r="E623">
        <f t="shared" si="176"/>
        <v>0</v>
      </c>
      <c r="F623">
        <f t="shared" si="177"/>
        <v>0</v>
      </c>
      <c r="G623">
        <v>0</v>
      </c>
      <c r="H623">
        <f t="shared" si="185"/>
        <v>8.3333333333333329E-2</v>
      </c>
      <c r="I623">
        <f t="shared" si="186"/>
        <v>100000</v>
      </c>
      <c r="J623">
        <f t="shared" si="187"/>
        <v>100000</v>
      </c>
      <c r="K623">
        <f t="shared" si="178"/>
        <v>2.6915880290736047</v>
      </c>
      <c r="L623">
        <f t="shared" si="179"/>
        <v>0</v>
      </c>
      <c r="M623">
        <f t="shared" si="180"/>
        <v>50</v>
      </c>
      <c r="N623">
        <f t="shared" si="188"/>
        <v>0</v>
      </c>
      <c r="O623">
        <f t="shared" si="181"/>
        <v>0</v>
      </c>
      <c r="P623" t="e">
        <f t="shared" si="189"/>
        <v>#N/A</v>
      </c>
      <c r="Q623" t="e">
        <f t="shared" si="190"/>
        <v>#N/A</v>
      </c>
      <c r="R623" t="e">
        <f>VLOOKUP(S623,mortality!$A$4:$G$76,prot_model!T623+2,FALSE)</f>
        <v>#N/A</v>
      </c>
      <c r="S623">
        <f t="shared" si="182"/>
        <v>99</v>
      </c>
      <c r="T623">
        <f t="shared" si="183"/>
        <v>5</v>
      </c>
      <c r="V623">
        <f>discount_curve!K612</f>
        <v>0.55740815740191885</v>
      </c>
    </row>
    <row r="624" spans="1:22" x14ac:dyDescent="0.55000000000000004">
      <c r="A624">
        <f t="shared" si="173"/>
        <v>606</v>
      </c>
      <c r="B624">
        <f t="shared" si="174"/>
        <v>0</v>
      </c>
      <c r="C624">
        <f t="shared" si="175"/>
        <v>0</v>
      </c>
      <c r="D624">
        <f t="shared" si="184"/>
        <v>0</v>
      </c>
      <c r="E624">
        <f t="shared" si="176"/>
        <v>0</v>
      </c>
      <c r="F624">
        <f t="shared" si="177"/>
        <v>0</v>
      </c>
      <c r="G624">
        <v>0</v>
      </c>
      <c r="H624">
        <f t="shared" si="185"/>
        <v>8.3333333333333329E-2</v>
      </c>
      <c r="I624">
        <f t="shared" si="186"/>
        <v>100000</v>
      </c>
      <c r="J624">
        <f t="shared" si="187"/>
        <v>100000</v>
      </c>
      <c r="K624">
        <f t="shared" si="178"/>
        <v>2.6915880290736047</v>
      </c>
      <c r="L624">
        <f t="shared" si="179"/>
        <v>0</v>
      </c>
      <c r="M624">
        <f t="shared" si="180"/>
        <v>50</v>
      </c>
      <c r="N624">
        <f t="shared" si="188"/>
        <v>0</v>
      </c>
      <c r="O624">
        <f t="shared" si="181"/>
        <v>0</v>
      </c>
      <c r="P624" t="e">
        <f t="shared" si="189"/>
        <v>#N/A</v>
      </c>
      <c r="Q624" t="e">
        <f t="shared" si="190"/>
        <v>#N/A</v>
      </c>
      <c r="R624" t="e">
        <f>VLOOKUP(S624,mortality!$A$4:$G$76,prot_model!T624+2,FALSE)</f>
        <v>#N/A</v>
      </c>
      <c r="S624">
        <f t="shared" si="182"/>
        <v>99</v>
      </c>
      <c r="T624">
        <f t="shared" si="183"/>
        <v>5</v>
      </c>
      <c r="V624">
        <f>discount_curve!K613</f>
        <v>0.55686993577328392</v>
      </c>
    </row>
    <row r="625" spans="1:22" x14ac:dyDescent="0.55000000000000004">
      <c r="A625">
        <f t="shared" si="173"/>
        <v>607</v>
      </c>
      <c r="B625">
        <f t="shared" si="174"/>
        <v>0</v>
      </c>
      <c r="C625">
        <f t="shared" si="175"/>
        <v>0</v>
      </c>
      <c r="D625">
        <f t="shared" si="184"/>
        <v>0</v>
      </c>
      <c r="E625">
        <f t="shared" si="176"/>
        <v>0</v>
      </c>
      <c r="F625">
        <f t="shared" si="177"/>
        <v>0</v>
      </c>
      <c r="G625">
        <v>0</v>
      </c>
      <c r="H625">
        <f t="shared" si="185"/>
        <v>8.3333333333333329E-2</v>
      </c>
      <c r="I625">
        <f t="shared" si="186"/>
        <v>100000</v>
      </c>
      <c r="J625">
        <f t="shared" si="187"/>
        <v>100000</v>
      </c>
      <c r="K625">
        <f t="shared" si="178"/>
        <v>2.6915880290736047</v>
      </c>
      <c r="L625">
        <f t="shared" si="179"/>
        <v>0</v>
      </c>
      <c r="M625">
        <f t="shared" si="180"/>
        <v>50</v>
      </c>
      <c r="N625">
        <f t="shared" si="188"/>
        <v>0</v>
      </c>
      <c r="O625">
        <f t="shared" si="181"/>
        <v>0</v>
      </c>
      <c r="P625" t="e">
        <f t="shared" si="189"/>
        <v>#N/A</v>
      </c>
      <c r="Q625" t="e">
        <f t="shared" si="190"/>
        <v>#N/A</v>
      </c>
      <c r="R625" t="e">
        <f>VLOOKUP(S625,mortality!$A$4:$G$76,prot_model!T625+2,FALSE)</f>
        <v>#N/A</v>
      </c>
      <c r="S625">
        <f t="shared" si="182"/>
        <v>99</v>
      </c>
      <c r="T625">
        <f t="shared" si="183"/>
        <v>5</v>
      </c>
      <c r="V625">
        <f>discount_curve!K614</f>
        <v>0.55633223384016772</v>
      </c>
    </row>
    <row r="626" spans="1:22" x14ac:dyDescent="0.55000000000000004">
      <c r="A626">
        <f t="shared" si="173"/>
        <v>608</v>
      </c>
      <c r="B626">
        <f t="shared" si="174"/>
        <v>0</v>
      </c>
      <c r="C626">
        <f t="shared" si="175"/>
        <v>0</v>
      </c>
      <c r="D626">
        <f t="shared" si="184"/>
        <v>0</v>
      </c>
      <c r="E626">
        <f t="shared" si="176"/>
        <v>0</v>
      </c>
      <c r="F626">
        <f t="shared" si="177"/>
        <v>0</v>
      </c>
      <c r="G626">
        <v>0</v>
      </c>
      <c r="H626">
        <f t="shared" si="185"/>
        <v>8.3333333333333329E-2</v>
      </c>
      <c r="I626">
        <f t="shared" si="186"/>
        <v>100000</v>
      </c>
      <c r="J626">
        <f t="shared" si="187"/>
        <v>100000</v>
      </c>
      <c r="K626">
        <f t="shared" si="178"/>
        <v>2.6915880290736047</v>
      </c>
      <c r="L626">
        <f t="shared" si="179"/>
        <v>0</v>
      </c>
      <c r="M626">
        <f t="shared" si="180"/>
        <v>50</v>
      </c>
      <c r="N626">
        <f t="shared" si="188"/>
        <v>0</v>
      </c>
      <c r="O626">
        <f t="shared" si="181"/>
        <v>0</v>
      </c>
      <c r="P626" t="e">
        <f t="shared" si="189"/>
        <v>#N/A</v>
      </c>
      <c r="Q626" t="e">
        <f t="shared" si="190"/>
        <v>#N/A</v>
      </c>
      <c r="R626" t="e">
        <f>VLOOKUP(S626,mortality!$A$4:$G$76,prot_model!T626+2,FALSE)</f>
        <v>#N/A</v>
      </c>
      <c r="S626">
        <f t="shared" si="182"/>
        <v>99</v>
      </c>
      <c r="T626">
        <f t="shared" si="183"/>
        <v>5</v>
      </c>
      <c r="V626">
        <f>discount_curve!K615</f>
        <v>0.5557950511007631</v>
      </c>
    </row>
    <row r="627" spans="1:22" x14ac:dyDescent="0.55000000000000004">
      <c r="A627">
        <f t="shared" si="173"/>
        <v>609</v>
      </c>
      <c r="B627">
        <f t="shared" si="174"/>
        <v>0</v>
      </c>
      <c r="C627">
        <f t="shared" si="175"/>
        <v>0</v>
      </c>
      <c r="D627">
        <f t="shared" si="184"/>
        <v>0</v>
      </c>
      <c r="E627">
        <f t="shared" si="176"/>
        <v>0</v>
      </c>
      <c r="F627">
        <f t="shared" si="177"/>
        <v>0</v>
      </c>
      <c r="G627">
        <v>0</v>
      </c>
      <c r="H627">
        <f t="shared" si="185"/>
        <v>8.3333333333333329E-2</v>
      </c>
      <c r="I627">
        <f t="shared" si="186"/>
        <v>100000</v>
      </c>
      <c r="J627">
        <f t="shared" si="187"/>
        <v>100000</v>
      </c>
      <c r="K627">
        <f t="shared" si="178"/>
        <v>2.6915880290736047</v>
      </c>
      <c r="L627">
        <f t="shared" si="179"/>
        <v>0</v>
      </c>
      <c r="M627">
        <f t="shared" si="180"/>
        <v>50</v>
      </c>
      <c r="N627">
        <f t="shared" si="188"/>
        <v>0</v>
      </c>
      <c r="O627">
        <f t="shared" si="181"/>
        <v>0</v>
      </c>
      <c r="P627" t="e">
        <f t="shared" si="189"/>
        <v>#N/A</v>
      </c>
      <c r="Q627" t="e">
        <f t="shared" si="190"/>
        <v>#N/A</v>
      </c>
      <c r="R627" t="e">
        <f>VLOOKUP(S627,mortality!$A$4:$G$76,prot_model!T627+2,FALSE)</f>
        <v>#N/A</v>
      </c>
      <c r="S627">
        <f t="shared" si="182"/>
        <v>99</v>
      </c>
      <c r="T627">
        <f t="shared" si="183"/>
        <v>5</v>
      </c>
      <c r="V627">
        <f>discount_curve!K616</f>
        <v>0.55525838705374775</v>
      </c>
    </row>
    <row r="628" spans="1:22" x14ac:dyDescent="0.55000000000000004">
      <c r="A628">
        <f t="shared" si="173"/>
        <v>610</v>
      </c>
      <c r="B628">
        <f t="shared" si="174"/>
        <v>0</v>
      </c>
      <c r="C628">
        <f t="shared" si="175"/>
        <v>0</v>
      </c>
      <c r="D628">
        <f t="shared" si="184"/>
        <v>0</v>
      </c>
      <c r="E628">
        <f t="shared" si="176"/>
        <v>0</v>
      </c>
      <c r="F628">
        <f t="shared" si="177"/>
        <v>0</v>
      </c>
      <c r="G628">
        <v>0</v>
      </c>
      <c r="H628">
        <f t="shared" si="185"/>
        <v>8.3333333333333329E-2</v>
      </c>
      <c r="I628">
        <f t="shared" si="186"/>
        <v>100000</v>
      </c>
      <c r="J628">
        <f t="shared" si="187"/>
        <v>100000</v>
      </c>
      <c r="K628">
        <f t="shared" si="178"/>
        <v>2.6915880290736047</v>
      </c>
      <c r="L628">
        <f t="shared" si="179"/>
        <v>0</v>
      </c>
      <c r="M628">
        <f t="shared" si="180"/>
        <v>50</v>
      </c>
      <c r="N628">
        <f t="shared" si="188"/>
        <v>0</v>
      </c>
      <c r="O628">
        <f t="shared" si="181"/>
        <v>0</v>
      </c>
      <c r="P628" t="e">
        <f t="shared" si="189"/>
        <v>#N/A</v>
      </c>
      <c r="Q628" t="e">
        <f t="shared" si="190"/>
        <v>#N/A</v>
      </c>
      <c r="R628" t="e">
        <f>VLOOKUP(S628,mortality!$A$4:$G$76,prot_model!T628+2,FALSE)</f>
        <v>#N/A</v>
      </c>
      <c r="S628">
        <f t="shared" si="182"/>
        <v>99</v>
      </c>
      <c r="T628">
        <f t="shared" si="183"/>
        <v>5</v>
      </c>
      <c r="V628">
        <f>discount_curve!K617</f>
        <v>0.55472224119828306</v>
      </c>
    </row>
    <row r="629" spans="1:22" x14ac:dyDescent="0.55000000000000004">
      <c r="A629">
        <f t="shared" si="173"/>
        <v>611</v>
      </c>
      <c r="B629">
        <f t="shared" si="174"/>
        <v>0</v>
      </c>
      <c r="C629">
        <f t="shared" si="175"/>
        <v>0</v>
      </c>
      <c r="D629">
        <f t="shared" si="184"/>
        <v>0</v>
      </c>
      <c r="E629">
        <f t="shared" si="176"/>
        <v>0</v>
      </c>
      <c r="F629">
        <f t="shared" si="177"/>
        <v>0</v>
      </c>
      <c r="G629">
        <v>0</v>
      </c>
      <c r="H629">
        <f t="shared" si="185"/>
        <v>8.3333333333333329E-2</v>
      </c>
      <c r="I629">
        <f t="shared" si="186"/>
        <v>100000</v>
      </c>
      <c r="J629">
        <f t="shared" si="187"/>
        <v>100000</v>
      </c>
      <c r="K629">
        <f t="shared" si="178"/>
        <v>2.6915880290736047</v>
      </c>
      <c r="L629">
        <f t="shared" si="179"/>
        <v>0</v>
      </c>
      <c r="M629">
        <f t="shared" si="180"/>
        <v>50</v>
      </c>
      <c r="N629">
        <f t="shared" si="188"/>
        <v>0</v>
      </c>
      <c r="O629">
        <f t="shared" si="181"/>
        <v>0</v>
      </c>
      <c r="P629" t="e">
        <f t="shared" si="189"/>
        <v>#N/A</v>
      </c>
      <c r="Q629" t="e">
        <f t="shared" si="190"/>
        <v>#N/A</v>
      </c>
      <c r="R629" t="e">
        <f>VLOOKUP(S629,mortality!$A$4:$G$76,prot_model!T629+2,FALSE)</f>
        <v>#N/A</v>
      </c>
      <c r="S629">
        <f t="shared" si="182"/>
        <v>99</v>
      </c>
      <c r="T629">
        <f t="shared" si="183"/>
        <v>5</v>
      </c>
      <c r="V629">
        <f>discount_curve!K618</f>
        <v>0.55418661303401384</v>
      </c>
    </row>
    <row r="630" spans="1:22" x14ac:dyDescent="0.55000000000000004">
      <c r="A630">
        <f t="shared" si="173"/>
        <v>612</v>
      </c>
      <c r="B630">
        <f t="shared" si="174"/>
        <v>0</v>
      </c>
      <c r="C630">
        <f t="shared" si="175"/>
        <v>0</v>
      </c>
      <c r="D630">
        <f t="shared" si="184"/>
        <v>0</v>
      </c>
      <c r="E630">
        <f t="shared" si="176"/>
        <v>0</v>
      </c>
      <c r="F630">
        <f t="shared" si="177"/>
        <v>0</v>
      </c>
      <c r="G630">
        <v>0</v>
      </c>
      <c r="H630">
        <f t="shared" si="185"/>
        <v>8.3333333333333329E-2</v>
      </c>
      <c r="I630">
        <f t="shared" si="186"/>
        <v>100000</v>
      </c>
      <c r="J630">
        <f t="shared" si="187"/>
        <v>100000</v>
      </c>
      <c r="K630">
        <f t="shared" si="178"/>
        <v>2.7454197896550765</v>
      </c>
      <c r="L630">
        <f t="shared" si="179"/>
        <v>0</v>
      </c>
      <c r="M630">
        <f t="shared" si="180"/>
        <v>51</v>
      </c>
      <c r="N630">
        <f t="shared" si="188"/>
        <v>0</v>
      </c>
      <c r="O630">
        <f t="shared" si="181"/>
        <v>0</v>
      </c>
      <c r="P630" t="e">
        <f t="shared" si="189"/>
        <v>#N/A</v>
      </c>
      <c r="Q630" t="e">
        <f t="shared" si="190"/>
        <v>#N/A</v>
      </c>
      <c r="R630" t="e">
        <f>VLOOKUP(S630,mortality!$A$4:$G$76,prot_model!T630+2,FALSE)</f>
        <v>#N/A</v>
      </c>
      <c r="S630">
        <f t="shared" si="182"/>
        <v>100</v>
      </c>
      <c r="T630">
        <f t="shared" si="183"/>
        <v>5</v>
      </c>
      <c r="V630">
        <f>discount_curve!K619</f>
        <v>0.55058997839156876</v>
      </c>
    </row>
    <row r="631" spans="1:22" x14ac:dyDescent="0.55000000000000004">
      <c r="A631">
        <f t="shared" si="173"/>
        <v>613</v>
      </c>
      <c r="B631">
        <f t="shared" si="174"/>
        <v>0</v>
      </c>
      <c r="C631">
        <f t="shared" si="175"/>
        <v>0</v>
      </c>
      <c r="D631">
        <f t="shared" si="184"/>
        <v>0</v>
      </c>
      <c r="E631">
        <f t="shared" si="176"/>
        <v>0</v>
      </c>
      <c r="F631">
        <f t="shared" si="177"/>
        <v>0</v>
      </c>
      <c r="G631">
        <v>0</v>
      </c>
      <c r="H631">
        <f t="shared" si="185"/>
        <v>8.3333333333333329E-2</v>
      </c>
      <c r="I631">
        <f t="shared" si="186"/>
        <v>100000</v>
      </c>
      <c r="J631">
        <f t="shared" si="187"/>
        <v>100000</v>
      </c>
      <c r="K631">
        <f t="shared" si="178"/>
        <v>2.7454197896550765</v>
      </c>
      <c r="L631">
        <f t="shared" si="179"/>
        <v>0</v>
      </c>
      <c r="M631">
        <f t="shared" si="180"/>
        <v>51</v>
      </c>
      <c r="N631">
        <f t="shared" si="188"/>
        <v>0</v>
      </c>
      <c r="O631">
        <f t="shared" si="181"/>
        <v>0</v>
      </c>
      <c r="P631" t="e">
        <f t="shared" si="189"/>
        <v>#N/A</v>
      </c>
      <c r="Q631" t="e">
        <f t="shared" si="190"/>
        <v>#N/A</v>
      </c>
      <c r="R631" t="e">
        <f>VLOOKUP(S631,mortality!$A$4:$G$76,prot_model!T631+2,FALSE)</f>
        <v>#N/A</v>
      </c>
      <c r="S631">
        <f t="shared" si="182"/>
        <v>100</v>
      </c>
      <c r="T631">
        <f t="shared" si="183"/>
        <v>5</v>
      </c>
      <c r="V631">
        <f>discount_curve!K620</f>
        <v>0.55005335646014308</v>
      </c>
    </row>
    <row r="632" spans="1:22" x14ac:dyDescent="0.55000000000000004">
      <c r="A632">
        <f t="shared" si="173"/>
        <v>614</v>
      </c>
      <c r="B632">
        <f t="shared" si="174"/>
        <v>0</v>
      </c>
      <c r="C632">
        <f t="shared" si="175"/>
        <v>0</v>
      </c>
      <c r="D632">
        <f t="shared" si="184"/>
        <v>0</v>
      </c>
      <c r="E632">
        <f t="shared" si="176"/>
        <v>0</v>
      </c>
      <c r="F632">
        <f t="shared" si="177"/>
        <v>0</v>
      </c>
      <c r="G632">
        <v>0</v>
      </c>
      <c r="H632">
        <f t="shared" si="185"/>
        <v>8.3333333333333329E-2</v>
      </c>
      <c r="I632">
        <f t="shared" si="186"/>
        <v>100000</v>
      </c>
      <c r="J632">
        <f t="shared" si="187"/>
        <v>100000</v>
      </c>
      <c r="K632">
        <f t="shared" si="178"/>
        <v>2.7454197896550765</v>
      </c>
      <c r="L632">
        <f t="shared" si="179"/>
        <v>0</v>
      </c>
      <c r="M632">
        <f t="shared" si="180"/>
        <v>51</v>
      </c>
      <c r="N632">
        <f t="shared" si="188"/>
        <v>0</v>
      </c>
      <c r="O632">
        <f t="shared" si="181"/>
        <v>0</v>
      </c>
      <c r="P632" t="e">
        <f t="shared" si="189"/>
        <v>#N/A</v>
      </c>
      <c r="Q632" t="e">
        <f t="shared" si="190"/>
        <v>#N/A</v>
      </c>
      <c r="R632" t="e">
        <f>VLOOKUP(S632,mortality!$A$4:$G$76,prot_model!T632+2,FALSE)</f>
        <v>#N/A</v>
      </c>
      <c r="S632">
        <f t="shared" si="182"/>
        <v>100</v>
      </c>
      <c r="T632">
        <f t="shared" si="183"/>
        <v>5</v>
      </c>
      <c r="V632">
        <f>discount_curve!K621</f>
        <v>0.54951725753696079</v>
      </c>
    </row>
    <row r="633" spans="1:22" x14ac:dyDescent="0.55000000000000004">
      <c r="A633">
        <f t="shared" si="173"/>
        <v>615</v>
      </c>
      <c r="B633">
        <f t="shared" si="174"/>
        <v>0</v>
      </c>
      <c r="C633">
        <f t="shared" si="175"/>
        <v>0</v>
      </c>
      <c r="D633">
        <f t="shared" si="184"/>
        <v>0</v>
      </c>
      <c r="E633">
        <f t="shared" si="176"/>
        <v>0</v>
      </c>
      <c r="F633">
        <f t="shared" si="177"/>
        <v>0</v>
      </c>
      <c r="G633">
        <v>0</v>
      </c>
      <c r="H633">
        <f t="shared" si="185"/>
        <v>8.3333333333333329E-2</v>
      </c>
      <c r="I633">
        <f t="shared" si="186"/>
        <v>100000</v>
      </c>
      <c r="J633">
        <f t="shared" si="187"/>
        <v>100000</v>
      </c>
      <c r="K633">
        <f t="shared" si="178"/>
        <v>2.7454197896550765</v>
      </c>
      <c r="L633">
        <f t="shared" si="179"/>
        <v>0</v>
      </c>
      <c r="M633">
        <f t="shared" si="180"/>
        <v>51</v>
      </c>
      <c r="N633">
        <f t="shared" si="188"/>
        <v>0</v>
      </c>
      <c r="O633">
        <f t="shared" si="181"/>
        <v>0</v>
      </c>
      <c r="P633" t="e">
        <f t="shared" si="189"/>
        <v>#N/A</v>
      </c>
      <c r="Q633" t="e">
        <f t="shared" si="190"/>
        <v>#N/A</v>
      </c>
      <c r="R633" t="e">
        <f>VLOOKUP(S633,mortality!$A$4:$G$76,prot_model!T633+2,FALSE)</f>
        <v>#N/A</v>
      </c>
      <c r="S633">
        <f t="shared" si="182"/>
        <v>100</v>
      </c>
      <c r="T633">
        <f t="shared" si="183"/>
        <v>5</v>
      </c>
      <c r="V633">
        <f>discount_curve!K622</f>
        <v>0.54898168111228141</v>
      </c>
    </row>
    <row r="634" spans="1:22" x14ac:dyDescent="0.55000000000000004">
      <c r="A634">
        <f t="shared" si="173"/>
        <v>616</v>
      </c>
      <c r="B634">
        <f t="shared" si="174"/>
        <v>0</v>
      </c>
      <c r="C634">
        <f t="shared" si="175"/>
        <v>0</v>
      </c>
      <c r="D634">
        <f t="shared" si="184"/>
        <v>0</v>
      </c>
      <c r="E634">
        <f t="shared" si="176"/>
        <v>0</v>
      </c>
      <c r="F634">
        <f t="shared" si="177"/>
        <v>0</v>
      </c>
      <c r="G634">
        <v>0</v>
      </c>
      <c r="H634">
        <f t="shared" si="185"/>
        <v>8.3333333333333329E-2</v>
      </c>
      <c r="I634">
        <f t="shared" si="186"/>
        <v>100000</v>
      </c>
      <c r="J634">
        <f t="shared" si="187"/>
        <v>100000</v>
      </c>
      <c r="K634">
        <f t="shared" si="178"/>
        <v>2.7454197896550765</v>
      </c>
      <c r="L634">
        <f t="shared" si="179"/>
        <v>0</v>
      </c>
      <c r="M634">
        <f t="shared" si="180"/>
        <v>51</v>
      </c>
      <c r="N634">
        <f t="shared" si="188"/>
        <v>0</v>
      </c>
      <c r="O634">
        <f t="shared" si="181"/>
        <v>0</v>
      </c>
      <c r="P634" t="e">
        <f t="shared" si="189"/>
        <v>#N/A</v>
      </c>
      <c r="Q634" t="e">
        <f t="shared" si="190"/>
        <v>#N/A</v>
      </c>
      <c r="R634" t="e">
        <f>VLOOKUP(S634,mortality!$A$4:$G$76,prot_model!T634+2,FALSE)</f>
        <v>#N/A</v>
      </c>
      <c r="S634">
        <f t="shared" si="182"/>
        <v>100</v>
      </c>
      <c r="T634">
        <f t="shared" si="183"/>
        <v>5</v>
      </c>
      <c r="V634">
        <f>discount_curve!K623</f>
        <v>0.54844662667686239</v>
      </c>
    </row>
    <row r="635" spans="1:22" x14ac:dyDescent="0.55000000000000004">
      <c r="A635">
        <f t="shared" si="173"/>
        <v>617</v>
      </c>
      <c r="B635">
        <f t="shared" si="174"/>
        <v>0</v>
      </c>
      <c r="C635">
        <f t="shared" si="175"/>
        <v>0</v>
      </c>
      <c r="D635">
        <f t="shared" si="184"/>
        <v>0</v>
      </c>
      <c r="E635">
        <f t="shared" si="176"/>
        <v>0</v>
      </c>
      <c r="F635">
        <f t="shared" si="177"/>
        <v>0</v>
      </c>
      <c r="G635">
        <v>0</v>
      </c>
      <c r="H635">
        <f t="shared" si="185"/>
        <v>8.3333333333333329E-2</v>
      </c>
      <c r="I635">
        <f t="shared" si="186"/>
        <v>100000</v>
      </c>
      <c r="J635">
        <f t="shared" si="187"/>
        <v>100000</v>
      </c>
      <c r="K635">
        <f t="shared" si="178"/>
        <v>2.7454197896550765</v>
      </c>
      <c r="L635">
        <f t="shared" si="179"/>
        <v>0</v>
      </c>
      <c r="M635">
        <f t="shared" si="180"/>
        <v>51</v>
      </c>
      <c r="N635">
        <f t="shared" si="188"/>
        <v>0</v>
      </c>
      <c r="O635">
        <f t="shared" si="181"/>
        <v>0</v>
      </c>
      <c r="P635" t="e">
        <f t="shared" si="189"/>
        <v>#N/A</v>
      </c>
      <c r="Q635" t="e">
        <f t="shared" si="190"/>
        <v>#N/A</v>
      </c>
      <c r="R635" t="e">
        <f>VLOOKUP(S635,mortality!$A$4:$G$76,prot_model!T635+2,FALSE)</f>
        <v>#N/A</v>
      </c>
      <c r="S635">
        <f t="shared" si="182"/>
        <v>100</v>
      </c>
      <c r="T635">
        <f t="shared" si="183"/>
        <v>5</v>
      </c>
      <c r="V635">
        <f>discount_curve!K624</f>
        <v>0.54791209372195648</v>
      </c>
    </row>
    <row r="636" spans="1:22" x14ac:dyDescent="0.55000000000000004">
      <c r="A636">
        <f t="shared" si="173"/>
        <v>618</v>
      </c>
      <c r="B636">
        <f t="shared" si="174"/>
        <v>0</v>
      </c>
      <c r="C636">
        <f t="shared" si="175"/>
        <v>0</v>
      </c>
      <c r="D636">
        <f t="shared" si="184"/>
        <v>0</v>
      </c>
      <c r="E636">
        <f t="shared" si="176"/>
        <v>0</v>
      </c>
      <c r="F636">
        <f t="shared" si="177"/>
        <v>0</v>
      </c>
      <c r="G636">
        <v>0</v>
      </c>
      <c r="H636">
        <f t="shared" si="185"/>
        <v>8.3333333333333329E-2</v>
      </c>
      <c r="I636">
        <f t="shared" si="186"/>
        <v>100000</v>
      </c>
      <c r="J636">
        <f t="shared" si="187"/>
        <v>100000</v>
      </c>
      <c r="K636">
        <f t="shared" si="178"/>
        <v>2.7454197896550765</v>
      </c>
      <c r="L636">
        <f t="shared" si="179"/>
        <v>0</v>
      </c>
      <c r="M636">
        <f t="shared" si="180"/>
        <v>51</v>
      </c>
      <c r="N636">
        <f t="shared" si="188"/>
        <v>0</v>
      </c>
      <c r="O636">
        <f t="shared" si="181"/>
        <v>0</v>
      </c>
      <c r="P636" t="e">
        <f t="shared" si="189"/>
        <v>#N/A</v>
      </c>
      <c r="Q636" t="e">
        <f t="shared" si="190"/>
        <v>#N/A</v>
      </c>
      <c r="R636" t="e">
        <f>VLOOKUP(S636,mortality!$A$4:$G$76,prot_model!T636+2,FALSE)</f>
        <v>#N/A</v>
      </c>
      <c r="S636">
        <f t="shared" si="182"/>
        <v>100</v>
      </c>
      <c r="T636">
        <f t="shared" si="183"/>
        <v>5</v>
      </c>
      <c r="V636">
        <f>discount_curve!K625</f>
        <v>0.54737808173931313</v>
      </c>
    </row>
    <row r="637" spans="1:22" x14ac:dyDescent="0.55000000000000004">
      <c r="A637">
        <f t="shared" si="173"/>
        <v>619</v>
      </c>
      <c r="B637">
        <f t="shared" si="174"/>
        <v>0</v>
      </c>
      <c r="C637">
        <f t="shared" si="175"/>
        <v>0</v>
      </c>
      <c r="D637">
        <f t="shared" si="184"/>
        <v>0</v>
      </c>
      <c r="E637">
        <f t="shared" si="176"/>
        <v>0</v>
      </c>
      <c r="F637">
        <f t="shared" si="177"/>
        <v>0</v>
      </c>
      <c r="G637">
        <v>0</v>
      </c>
      <c r="H637">
        <f t="shared" si="185"/>
        <v>8.3333333333333329E-2</v>
      </c>
      <c r="I637">
        <f t="shared" si="186"/>
        <v>100000</v>
      </c>
      <c r="J637">
        <f t="shared" si="187"/>
        <v>100000</v>
      </c>
      <c r="K637">
        <f t="shared" si="178"/>
        <v>2.7454197896550765</v>
      </c>
      <c r="L637">
        <f t="shared" si="179"/>
        <v>0</v>
      </c>
      <c r="M637">
        <f t="shared" si="180"/>
        <v>51</v>
      </c>
      <c r="N637">
        <f t="shared" si="188"/>
        <v>0</v>
      </c>
      <c r="O637">
        <f t="shared" si="181"/>
        <v>0</v>
      </c>
      <c r="P637" t="e">
        <f t="shared" si="189"/>
        <v>#N/A</v>
      </c>
      <c r="Q637" t="e">
        <f t="shared" si="190"/>
        <v>#N/A</v>
      </c>
      <c r="R637" t="e">
        <f>VLOOKUP(S637,mortality!$A$4:$G$76,prot_model!T637+2,FALSE)</f>
        <v>#N/A</v>
      </c>
      <c r="S637">
        <f t="shared" si="182"/>
        <v>100</v>
      </c>
      <c r="T637">
        <f t="shared" si="183"/>
        <v>5</v>
      </c>
      <c r="V637">
        <f>discount_curve!K626</f>
        <v>0.54684459022117637</v>
      </c>
    </row>
    <row r="638" spans="1:22" x14ac:dyDescent="0.55000000000000004">
      <c r="A638">
        <f t="shared" si="173"/>
        <v>620</v>
      </c>
      <c r="B638">
        <f t="shared" si="174"/>
        <v>0</v>
      </c>
      <c r="C638">
        <f t="shared" si="175"/>
        <v>0</v>
      </c>
      <c r="D638">
        <f t="shared" si="184"/>
        <v>0</v>
      </c>
      <c r="E638">
        <f t="shared" si="176"/>
        <v>0</v>
      </c>
      <c r="F638">
        <f t="shared" si="177"/>
        <v>0</v>
      </c>
      <c r="G638">
        <v>0</v>
      </c>
      <c r="H638">
        <f t="shared" si="185"/>
        <v>8.3333333333333329E-2</v>
      </c>
      <c r="I638">
        <f t="shared" si="186"/>
        <v>100000</v>
      </c>
      <c r="J638">
        <f t="shared" si="187"/>
        <v>100000</v>
      </c>
      <c r="K638">
        <f t="shared" si="178"/>
        <v>2.7454197896550765</v>
      </c>
      <c r="L638">
        <f t="shared" si="179"/>
        <v>0</v>
      </c>
      <c r="M638">
        <f t="shared" si="180"/>
        <v>51</v>
      </c>
      <c r="N638">
        <f t="shared" si="188"/>
        <v>0</v>
      </c>
      <c r="O638">
        <f t="shared" si="181"/>
        <v>0</v>
      </c>
      <c r="P638" t="e">
        <f t="shared" si="189"/>
        <v>#N/A</v>
      </c>
      <c r="Q638" t="e">
        <f t="shared" si="190"/>
        <v>#N/A</v>
      </c>
      <c r="R638" t="e">
        <f>VLOOKUP(S638,mortality!$A$4:$G$76,prot_model!T638+2,FALSE)</f>
        <v>#N/A</v>
      </c>
      <c r="S638">
        <f t="shared" si="182"/>
        <v>100</v>
      </c>
      <c r="T638">
        <f t="shared" si="183"/>
        <v>5</v>
      </c>
      <c r="V638">
        <f>discount_curve!K627</f>
        <v>0.54631161866028577</v>
      </c>
    </row>
    <row r="639" spans="1:22" x14ac:dyDescent="0.55000000000000004">
      <c r="A639">
        <f t="shared" si="173"/>
        <v>621</v>
      </c>
      <c r="B639">
        <f t="shared" si="174"/>
        <v>0</v>
      </c>
      <c r="C639">
        <f t="shared" si="175"/>
        <v>0</v>
      </c>
      <c r="D639">
        <f t="shared" si="184"/>
        <v>0</v>
      </c>
      <c r="E639">
        <f t="shared" si="176"/>
        <v>0</v>
      </c>
      <c r="F639">
        <f t="shared" si="177"/>
        <v>0</v>
      </c>
      <c r="G639">
        <v>0</v>
      </c>
      <c r="H639">
        <f t="shared" si="185"/>
        <v>8.3333333333333329E-2</v>
      </c>
      <c r="I639">
        <f t="shared" si="186"/>
        <v>100000</v>
      </c>
      <c r="J639">
        <f t="shared" si="187"/>
        <v>100000</v>
      </c>
      <c r="K639">
        <f t="shared" si="178"/>
        <v>2.7454197896550765</v>
      </c>
      <c r="L639">
        <f t="shared" si="179"/>
        <v>0</v>
      </c>
      <c r="M639">
        <f t="shared" si="180"/>
        <v>51</v>
      </c>
      <c r="N639">
        <f t="shared" si="188"/>
        <v>0</v>
      </c>
      <c r="O639">
        <f t="shared" si="181"/>
        <v>0</v>
      </c>
      <c r="P639" t="e">
        <f t="shared" si="189"/>
        <v>#N/A</v>
      </c>
      <c r="Q639" t="e">
        <f t="shared" si="190"/>
        <v>#N/A</v>
      </c>
      <c r="R639" t="e">
        <f>VLOOKUP(S639,mortality!$A$4:$G$76,prot_model!T639+2,FALSE)</f>
        <v>#N/A</v>
      </c>
      <c r="S639">
        <f t="shared" si="182"/>
        <v>100</v>
      </c>
      <c r="T639">
        <f t="shared" si="183"/>
        <v>5</v>
      </c>
      <c r="V639">
        <f>discount_curve!K628</f>
        <v>0.54577916654987468</v>
      </c>
    </row>
    <row r="640" spans="1:22" x14ac:dyDescent="0.55000000000000004">
      <c r="A640">
        <f t="shared" si="173"/>
        <v>622</v>
      </c>
      <c r="B640">
        <f t="shared" si="174"/>
        <v>0</v>
      </c>
      <c r="C640">
        <f t="shared" si="175"/>
        <v>0</v>
      </c>
      <c r="D640">
        <f t="shared" si="184"/>
        <v>0</v>
      </c>
      <c r="E640">
        <f t="shared" si="176"/>
        <v>0</v>
      </c>
      <c r="F640">
        <f t="shared" si="177"/>
        <v>0</v>
      </c>
      <c r="G640">
        <v>0</v>
      </c>
      <c r="H640">
        <f t="shared" si="185"/>
        <v>8.3333333333333329E-2</v>
      </c>
      <c r="I640">
        <f t="shared" si="186"/>
        <v>100000</v>
      </c>
      <c r="J640">
        <f t="shared" si="187"/>
        <v>100000</v>
      </c>
      <c r="K640">
        <f t="shared" si="178"/>
        <v>2.7454197896550765</v>
      </c>
      <c r="L640">
        <f t="shared" si="179"/>
        <v>0</v>
      </c>
      <c r="M640">
        <f t="shared" si="180"/>
        <v>51</v>
      </c>
      <c r="N640">
        <f t="shared" si="188"/>
        <v>0</v>
      </c>
      <c r="O640">
        <f t="shared" si="181"/>
        <v>0</v>
      </c>
      <c r="P640" t="e">
        <f t="shared" si="189"/>
        <v>#N/A</v>
      </c>
      <c r="Q640" t="e">
        <f t="shared" si="190"/>
        <v>#N/A</v>
      </c>
      <c r="R640" t="e">
        <f>VLOOKUP(S640,mortality!$A$4:$G$76,prot_model!T640+2,FALSE)</f>
        <v>#N/A</v>
      </c>
      <c r="S640">
        <f t="shared" si="182"/>
        <v>100</v>
      </c>
      <c r="T640">
        <f t="shared" si="183"/>
        <v>5</v>
      </c>
      <c r="V640">
        <f>discount_curve!K629</f>
        <v>0.5452472333836712</v>
      </c>
    </row>
    <row r="641" spans="1:22" x14ac:dyDescent="0.55000000000000004">
      <c r="A641">
        <f t="shared" si="173"/>
        <v>623</v>
      </c>
      <c r="B641">
        <f t="shared" si="174"/>
        <v>0</v>
      </c>
      <c r="C641">
        <f t="shared" si="175"/>
        <v>0</v>
      </c>
      <c r="D641">
        <f t="shared" si="184"/>
        <v>0</v>
      </c>
      <c r="E641">
        <f t="shared" si="176"/>
        <v>0</v>
      </c>
      <c r="F641">
        <f t="shared" si="177"/>
        <v>0</v>
      </c>
      <c r="G641">
        <v>0</v>
      </c>
      <c r="H641">
        <f t="shared" si="185"/>
        <v>8.3333333333333329E-2</v>
      </c>
      <c r="I641">
        <f t="shared" si="186"/>
        <v>100000</v>
      </c>
      <c r="J641">
        <f t="shared" si="187"/>
        <v>100000</v>
      </c>
      <c r="K641">
        <f t="shared" si="178"/>
        <v>2.7454197896550765</v>
      </c>
      <c r="L641">
        <f t="shared" si="179"/>
        <v>0</v>
      </c>
      <c r="M641">
        <f t="shared" si="180"/>
        <v>51</v>
      </c>
      <c r="N641">
        <f t="shared" si="188"/>
        <v>0</v>
      </c>
      <c r="O641">
        <f t="shared" si="181"/>
        <v>0</v>
      </c>
      <c r="P641" t="e">
        <f t="shared" si="189"/>
        <v>#N/A</v>
      </c>
      <c r="Q641" t="e">
        <f t="shared" si="190"/>
        <v>#N/A</v>
      </c>
      <c r="R641" t="e">
        <f>VLOOKUP(S641,mortality!$A$4:$G$76,prot_model!T641+2,FALSE)</f>
        <v>#N/A</v>
      </c>
      <c r="S641">
        <f t="shared" si="182"/>
        <v>100</v>
      </c>
      <c r="T641">
        <f t="shared" si="183"/>
        <v>5</v>
      </c>
      <c r="V641">
        <f>discount_curve!K630</f>
        <v>0.54471581865589569</v>
      </c>
    </row>
    <row r="642" spans="1:22" x14ac:dyDescent="0.55000000000000004">
      <c r="A642">
        <f t="shared" si="173"/>
        <v>624</v>
      </c>
      <c r="B642">
        <f t="shared" si="174"/>
        <v>0</v>
      </c>
      <c r="C642">
        <f t="shared" si="175"/>
        <v>0</v>
      </c>
      <c r="D642">
        <f t="shared" si="184"/>
        <v>0</v>
      </c>
      <c r="E642">
        <f t="shared" si="176"/>
        <v>0</v>
      </c>
      <c r="F642">
        <f t="shared" si="177"/>
        <v>0</v>
      </c>
      <c r="G642">
        <v>0</v>
      </c>
      <c r="H642">
        <f t="shared" si="185"/>
        <v>8.3333333333333329E-2</v>
      </c>
      <c r="I642">
        <f t="shared" si="186"/>
        <v>100000</v>
      </c>
      <c r="J642">
        <f t="shared" si="187"/>
        <v>100000</v>
      </c>
      <c r="K642">
        <f t="shared" si="178"/>
        <v>2.8003281854481785</v>
      </c>
      <c r="L642">
        <f t="shared" si="179"/>
        <v>0</v>
      </c>
      <c r="M642">
        <f t="shared" si="180"/>
        <v>52</v>
      </c>
      <c r="N642">
        <f t="shared" si="188"/>
        <v>0</v>
      </c>
      <c r="O642">
        <f t="shared" si="181"/>
        <v>0</v>
      </c>
      <c r="P642" t="e">
        <f t="shared" si="189"/>
        <v>#N/A</v>
      </c>
      <c r="Q642" t="e">
        <f t="shared" si="190"/>
        <v>#N/A</v>
      </c>
      <c r="R642" t="e">
        <f>VLOOKUP(S642,mortality!$A$4:$G$76,prot_model!T642+2,FALSE)</f>
        <v>#N/A</v>
      </c>
      <c r="S642">
        <f t="shared" si="182"/>
        <v>101</v>
      </c>
      <c r="T642">
        <f t="shared" si="183"/>
        <v>5</v>
      </c>
      <c r="V642">
        <f>discount_curve!K631</f>
        <v>0.53972867324720475</v>
      </c>
    </row>
    <row r="643" spans="1:22" x14ac:dyDescent="0.55000000000000004">
      <c r="A643">
        <f t="shared" ref="A643:A657" si="191">A642+1</f>
        <v>625</v>
      </c>
      <c r="B643">
        <f t="shared" ref="B643:B657" si="192">C643-E643-F643</f>
        <v>0</v>
      </c>
      <c r="C643">
        <f t="shared" ref="C643:C657" si="193">H643*L643</f>
        <v>0</v>
      </c>
      <c r="D643">
        <f t="shared" si="184"/>
        <v>0</v>
      </c>
      <c r="E643">
        <f t="shared" ref="E643:E657" si="194">J643*N643</f>
        <v>0</v>
      </c>
      <c r="F643">
        <f t="shared" ref="F643:F657" si="195">L643*$F$6/12*K643</f>
        <v>0</v>
      </c>
      <c r="G643">
        <v>0</v>
      </c>
      <c r="H643">
        <f t="shared" si="185"/>
        <v>8.3333333333333329E-2</v>
      </c>
      <c r="I643">
        <f t="shared" si="186"/>
        <v>100000</v>
      </c>
      <c r="J643">
        <f t="shared" si="187"/>
        <v>100000</v>
      </c>
      <c r="K643">
        <f t="shared" ref="K643:K657" si="196">(1+$F$5)^FLOOR(A643/12,1)</f>
        <v>2.8003281854481785</v>
      </c>
      <c r="L643">
        <f t="shared" ref="L643:L657" si="197">IF(A643=0,$C$11,IF(A643=$C$9*12+1,0,L642-N642-O642))</f>
        <v>0</v>
      </c>
      <c r="M643">
        <f t="shared" ref="M643:M657" si="198">FLOOR(A643/12,1)</f>
        <v>52</v>
      </c>
      <c r="N643">
        <f t="shared" si="188"/>
        <v>0</v>
      </c>
      <c r="O643">
        <f t="shared" ref="O643:O657" si="199">L643*(1-(1-$F$7)^(1/12))</f>
        <v>0</v>
      </c>
      <c r="P643" t="e">
        <f t="shared" si="189"/>
        <v>#N/A</v>
      </c>
      <c r="Q643" t="e">
        <f t="shared" si="190"/>
        <v>#N/A</v>
      </c>
      <c r="R643" t="e">
        <f>VLOOKUP(S643,mortality!$A$4:$G$76,prot_model!T643+2,FALSE)</f>
        <v>#N/A</v>
      </c>
      <c r="S643">
        <f t="shared" ref="S643:S657" si="200">$C$8+M643</f>
        <v>101</v>
      </c>
      <c r="T643">
        <f t="shared" ref="T643:T657" si="201">MIN(M643,5)</f>
        <v>5</v>
      </c>
      <c r="V643">
        <f>discount_curve!K632</f>
        <v>0.53919553195250691</v>
      </c>
    </row>
    <row r="644" spans="1:22" x14ac:dyDescent="0.55000000000000004">
      <c r="A644">
        <f t="shared" si="191"/>
        <v>626</v>
      </c>
      <c r="B644">
        <f t="shared" si="192"/>
        <v>0</v>
      </c>
      <c r="C644">
        <f t="shared" si="193"/>
        <v>0</v>
      </c>
      <c r="D644">
        <f t="shared" si="184"/>
        <v>0</v>
      </c>
      <c r="E644">
        <f t="shared" si="194"/>
        <v>0</v>
      </c>
      <c r="F644">
        <f t="shared" si="195"/>
        <v>0</v>
      </c>
      <c r="G644">
        <v>0</v>
      </c>
      <c r="H644">
        <f t="shared" si="185"/>
        <v>8.3333333333333329E-2</v>
      </c>
      <c r="I644">
        <f t="shared" si="186"/>
        <v>100000</v>
      </c>
      <c r="J644">
        <f t="shared" si="187"/>
        <v>100000</v>
      </c>
      <c r="K644">
        <f t="shared" si="196"/>
        <v>2.8003281854481785</v>
      </c>
      <c r="L644">
        <f t="shared" si="197"/>
        <v>0</v>
      </c>
      <c r="M644">
        <f t="shared" si="198"/>
        <v>52</v>
      </c>
      <c r="N644">
        <f t="shared" si="188"/>
        <v>0</v>
      </c>
      <c r="O644">
        <f t="shared" si="199"/>
        <v>0</v>
      </c>
      <c r="P644" t="e">
        <f t="shared" si="189"/>
        <v>#N/A</v>
      </c>
      <c r="Q644" t="e">
        <f t="shared" si="190"/>
        <v>#N/A</v>
      </c>
      <c r="R644" t="e">
        <f>VLOOKUP(S644,mortality!$A$4:$G$76,prot_model!T644+2,FALSE)</f>
        <v>#N/A</v>
      </c>
      <c r="S644">
        <f t="shared" si="200"/>
        <v>101</v>
      </c>
      <c r="T644">
        <f t="shared" si="201"/>
        <v>5</v>
      </c>
      <c r="V644">
        <f>discount_curve!K633</f>
        <v>0.53866291729212412</v>
      </c>
    </row>
    <row r="645" spans="1:22" x14ac:dyDescent="0.55000000000000004">
      <c r="A645">
        <f t="shared" si="191"/>
        <v>627</v>
      </c>
      <c r="B645">
        <f t="shared" si="192"/>
        <v>0</v>
      </c>
      <c r="C645">
        <f t="shared" si="193"/>
        <v>0</v>
      </c>
      <c r="D645">
        <f t="shared" si="184"/>
        <v>0</v>
      </c>
      <c r="E645">
        <f t="shared" si="194"/>
        <v>0</v>
      </c>
      <c r="F645">
        <f t="shared" si="195"/>
        <v>0</v>
      </c>
      <c r="G645">
        <v>0</v>
      </c>
      <c r="H645">
        <f t="shared" si="185"/>
        <v>8.3333333333333329E-2</v>
      </c>
      <c r="I645">
        <f t="shared" si="186"/>
        <v>100000</v>
      </c>
      <c r="J645">
        <f t="shared" si="187"/>
        <v>100000</v>
      </c>
      <c r="K645">
        <f t="shared" si="196"/>
        <v>2.8003281854481785</v>
      </c>
      <c r="L645">
        <f t="shared" si="197"/>
        <v>0</v>
      </c>
      <c r="M645">
        <f t="shared" si="198"/>
        <v>52</v>
      </c>
      <c r="N645">
        <f t="shared" si="188"/>
        <v>0</v>
      </c>
      <c r="O645">
        <f t="shared" si="199"/>
        <v>0</v>
      </c>
      <c r="P645" t="e">
        <f t="shared" si="189"/>
        <v>#N/A</v>
      </c>
      <c r="Q645" t="e">
        <f t="shared" si="190"/>
        <v>#N/A</v>
      </c>
      <c r="R645" t="e">
        <f>VLOOKUP(S645,mortality!$A$4:$G$76,prot_model!T645+2,FALSE)</f>
        <v>#N/A</v>
      </c>
      <c r="S645">
        <f t="shared" si="200"/>
        <v>101</v>
      </c>
      <c r="T645">
        <f t="shared" si="201"/>
        <v>5</v>
      </c>
      <c r="V645">
        <f>discount_curve!K634</f>
        <v>0.5381308287458495</v>
      </c>
    </row>
    <row r="646" spans="1:22" x14ac:dyDescent="0.55000000000000004">
      <c r="A646">
        <f t="shared" si="191"/>
        <v>628</v>
      </c>
      <c r="B646">
        <f t="shared" si="192"/>
        <v>0</v>
      </c>
      <c r="C646">
        <f t="shared" si="193"/>
        <v>0</v>
      </c>
      <c r="D646">
        <f t="shared" si="184"/>
        <v>0</v>
      </c>
      <c r="E646">
        <f t="shared" si="194"/>
        <v>0</v>
      </c>
      <c r="F646">
        <f t="shared" si="195"/>
        <v>0</v>
      </c>
      <c r="G646">
        <v>0</v>
      </c>
      <c r="H646">
        <f t="shared" si="185"/>
        <v>8.3333333333333329E-2</v>
      </c>
      <c r="I646">
        <f t="shared" si="186"/>
        <v>100000</v>
      </c>
      <c r="J646">
        <f t="shared" si="187"/>
        <v>100000</v>
      </c>
      <c r="K646">
        <f t="shared" si="196"/>
        <v>2.8003281854481785</v>
      </c>
      <c r="L646">
        <f t="shared" si="197"/>
        <v>0</v>
      </c>
      <c r="M646">
        <f t="shared" si="198"/>
        <v>52</v>
      </c>
      <c r="N646">
        <f t="shared" si="188"/>
        <v>0</v>
      </c>
      <c r="O646">
        <f t="shared" si="199"/>
        <v>0</v>
      </c>
      <c r="P646" t="e">
        <f t="shared" si="189"/>
        <v>#N/A</v>
      </c>
      <c r="Q646" t="e">
        <f t="shared" si="190"/>
        <v>#N/A</v>
      </c>
      <c r="R646" t="e">
        <f>VLOOKUP(S646,mortality!$A$4:$G$76,prot_model!T646+2,FALSE)</f>
        <v>#N/A</v>
      </c>
      <c r="S646">
        <f t="shared" si="200"/>
        <v>101</v>
      </c>
      <c r="T646">
        <f t="shared" si="201"/>
        <v>5</v>
      </c>
      <c r="V646">
        <f>discount_curve!K635</f>
        <v>0.53759926579399042</v>
      </c>
    </row>
    <row r="647" spans="1:22" x14ac:dyDescent="0.55000000000000004">
      <c r="A647">
        <f t="shared" si="191"/>
        <v>629</v>
      </c>
      <c r="B647">
        <f t="shared" si="192"/>
        <v>0</v>
      </c>
      <c r="C647">
        <f t="shared" si="193"/>
        <v>0</v>
      </c>
      <c r="D647">
        <f t="shared" si="184"/>
        <v>0</v>
      </c>
      <c r="E647">
        <f t="shared" si="194"/>
        <v>0</v>
      </c>
      <c r="F647">
        <f t="shared" si="195"/>
        <v>0</v>
      </c>
      <c r="G647">
        <v>0</v>
      </c>
      <c r="H647">
        <f t="shared" si="185"/>
        <v>8.3333333333333329E-2</v>
      </c>
      <c r="I647">
        <f t="shared" si="186"/>
        <v>100000</v>
      </c>
      <c r="J647">
        <f t="shared" si="187"/>
        <v>100000</v>
      </c>
      <c r="K647">
        <f t="shared" si="196"/>
        <v>2.8003281854481785</v>
      </c>
      <c r="L647">
        <f t="shared" si="197"/>
        <v>0</v>
      </c>
      <c r="M647">
        <f t="shared" si="198"/>
        <v>52</v>
      </c>
      <c r="N647">
        <f t="shared" si="188"/>
        <v>0</v>
      </c>
      <c r="O647">
        <f t="shared" si="199"/>
        <v>0</v>
      </c>
      <c r="P647" t="e">
        <f t="shared" si="189"/>
        <v>#N/A</v>
      </c>
      <c r="Q647" t="e">
        <f t="shared" si="190"/>
        <v>#N/A</v>
      </c>
      <c r="R647" t="e">
        <f>VLOOKUP(S647,mortality!$A$4:$G$76,prot_model!T647+2,FALSE)</f>
        <v>#N/A</v>
      </c>
      <c r="S647">
        <f t="shared" si="200"/>
        <v>101</v>
      </c>
      <c r="T647">
        <f t="shared" si="201"/>
        <v>5</v>
      </c>
      <c r="V647">
        <f>discount_curve!K636</f>
        <v>0.53706822791736686</v>
      </c>
    </row>
    <row r="648" spans="1:22" x14ac:dyDescent="0.55000000000000004">
      <c r="A648">
        <f t="shared" si="191"/>
        <v>630</v>
      </c>
      <c r="B648">
        <f t="shared" si="192"/>
        <v>0</v>
      </c>
      <c r="C648">
        <f t="shared" si="193"/>
        <v>0</v>
      </c>
      <c r="D648">
        <f t="shared" si="184"/>
        <v>0</v>
      </c>
      <c r="E648">
        <f t="shared" si="194"/>
        <v>0</v>
      </c>
      <c r="F648">
        <f t="shared" si="195"/>
        <v>0</v>
      </c>
      <c r="G648">
        <v>0</v>
      </c>
      <c r="H648">
        <f t="shared" si="185"/>
        <v>8.3333333333333329E-2</v>
      </c>
      <c r="I648">
        <f t="shared" si="186"/>
        <v>100000</v>
      </c>
      <c r="J648">
        <f t="shared" si="187"/>
        <v>100000</v>
      </c>
      <c r="K648">
        <f t="shared" si="196"/>
        <v>2.8003281854481785</v>
      </c>
      <c r="L648">
        <f t="shared" si="197"/>
        <v>0</v>
      </c>
      <c r="M648">
        <f t="shared" si="198"/>
        <v>52</v>
      </c>
      <c r="N648">
        <f t="shared" si="188"/>
        <v>0</v>
      </c>
      <c r="O648">
        <f t="shared" si="199"/>
        <v>0</v>
      </c>
      <c r="P648" t="e">
        <f t="shared" si="189"/>
        <v>#N/A</v>
      </c>
      <c r="Q648" t="e">
        <f t="shared" si="190"/>
        <v>#N/A</v>
      </c>
      <c r="R648" t="e">
        <f>VLOOKUP(S648,mortality!$A$4:$G$76,prot_model!T648+2,FALSE)</f>
        <v>#N/A</v>
      </c>
      <c r="S648">
        <f t="shared" si="200"/>
        <v>101</v>
      </c>
      <c r="T648">
        <f t="shared" si="201"/>
        <v>5</v>
      </c>
      <c r="V648">
        <f>discount_curve!K637</f>
        <v>0.53653771459731259</v>
      </c>
    </row>
    <row r="649" spans="1:22" x14ac:dyDescent="0.55000000000000004">
      <c r="A649">
        <f t="shared" si="191"/>
        <v>631</v>
      </c>
      <c r="B649">
        <f t="shared" si="192"/>
        <v>0</v>
      </c>
      <c r="C649">
        <f t="shared" si="193"/>
        <v>0</v>
      </c>
      <c r="D649">
        <f t="shared" si="184"/>
        <v>0</v>
      </c>
      <c r="E649">
        <f t="shared" si="194"/>
        <v>0</v>
      </c>
      <c r="F649">
        <f t="shared" si="195"/>
        <v>0</v>
      </c>
      <c r="G649">
        <v>0</v>
      </c>
      <c r="H649">
        <f t="shared" si="185"/>
        <v>8.3333333333333329E-2</v>
      </c>
      <c r="I649">
        <f t="shared" si="186"/>
        <v>100000</v>
      </c>
      <c r="J649">
        <f t="shared" si="187"/>
        <v>100000</v>
      </c>
      <c r="K649">
        <f t="shared" si="196"/>
        <v>2.8003281854481785</v>
      </c>
      <c r="L649">
        <f t="shared" si="197"/>
        <v>0</v>
      </c>
      <c r="M649">
        <f t="shared" si="198"/>
        <v>52</v>
      </c>
      <c r="N649">
        <f t="shared" si="188"/>
        <v>0</v>
      </c>
      <c r="O649">
        <f t="shared" si="199"/>
        <v>0</v>
      </c>
      <c r="P649" t="e">
        <f t="shared" si="189"/>
        <v>#N/A</v>
      </c>
      <c r="Q649" t="e">
        <f t="shared" si="190"/>
        <v>#N/A</v>
      </c>
      <c r="R649" t="e">
        <f>VLOOKUP(S649,mortality!$A$4:$G$76,prot_model!T649+2,FALSE)</f>
        <v>#N/A</v>
      </c>
      <c r="S649">
        <f t="shared" si="200"/>
        <v>101</v>
      </c>
      <c r="T649">
        <f t="shared" si="201"/>
        <v>5</v>
      </c>
      <c r="V649">
        <f>discount_curve!K638</f>
        <v>0.53600772531567298</v>
      </c>
    </row>
    <row r="650" spans="1:22" x14ac:dyDescent="0.55000000000000004">
      <c r="A650">
        <f t="shared" si="191"/>
        <v>632</v>
      </c>
      <c r="B650">
        <f t="shared" si="192"/>
        <v>0</v>
      </c>
      <c r="C650">
        <f t="shared" si="193"/>
        <v>0</v>
      </c>
      <c r="D650">
        <f t="shared" si="184"/>
        <v>0</v>
      </c>
      <c r="E650">
        <f t="shared" si="194"/>
        <v>0</v>
      </c>
      <c r="F650">
        <f t="shared" si="195"/>
        <v>0</v>
      </c>
      <c r="G650">
        <v>0</v>
      </c>
      <c r="H650">
        <f t="shared" si="185"/>
        <v>8.3333333333333329E-2</v>
      </c>
      <c r="I650">
        <f t="shared" si="186"/>
        <v>100000</v>
      </c>
      <c r="J650">
        <f t="shared" si="187"/>
        <v>100000</v>
      </c>
      <c r="K650">
        <f t="shared" si="196"/>
        <v>2.8003281854481785</v>
      </c>
      <c r="L650">
        <f t="shared" si="197"/>
        <v>0</v>
      </c>
      <c r="M650">
        <f t="shared" si="198"/>
        <v>52</v>
      </c>
      <c r="N650">
        <f t="shared" si="188"/>
        <v>0</v>
      </c>
      <c r="O650">
        <f t="shared" si="199"/>
        <v>0</v>
      </c>
      <c r="P650" t="e">
        <f t="shared" si="189"/>
        <v>#N/A</v>
      </c>
      <c r="Q650" t="e">
        <f t="shared" si="190"/>
        <v>#N/A</v>
      </c>
      <c r="R650" t="e">
        <f>VLOOKUP(S650,mortality!$A$4:$G$76,prot_model!T650+2,FALSE)</f>
        <v>#N/A</v>
      </c>
      <c r="S650">
        <f t="shared" si="200"/>
        <v>101</v>
      </c>
      <c r="T650">
        <f t="shared" si="201"/>
        <v>5</v>
      </c>
      <c r="V650">
        <f>discount_curve!K639</f>
        <v>0.53547825955480566</v>
      </c>
    </row>
    <row r="651" spans="1:22" x14ac:dyDescent="0.55000000000000004">
      <c r="A651">
        <f t="shared" si="191"/>
        <v>633</v>
      </c>
      <c r="B651">
        <f t="shared" si="192"/>
        <v>0</v>
      </c>
      <c r="C651">
        <f t="shared" si="193"/>
        <v>0</v>
      </c>
      <c r="D651">
        <f t="shared" si="184"/>
        <v>0</v>
      </c>
      <c r="E651">
        <f t="shared" si="194"/>
        <v>0</v>
      </c>
      <c r="F651">
        <f t="shared" si="195"/>
        <v>0</v>
      </c>
      <c r="G651">
        <v>0</v>
      </c>
      <c r="H651">
        <f t="shared" si="185"/>
        <v>8.3333333333333329E-2</v>
      </c>
      <c r="I651">
        <f t="shared" si="186"/>
        <v>100000</v>
      </c>
      <c r="J651">
        <f t="shared" si="187"/>
        <v>100000</v>
      </c>
      <c r="K651">
        <f t="shared" si="196"/>
        <v>2.8003281854481785</v>
      </c>
      <c r="L651">
        <f t="shared" si="197"/>
        <v>0</v>
      </c>
      <c r="M651">
        <f t="shared" si="198"/>
        <v>52</v>
      </c>
      <c r="N651">
        <f t="shared" si="188"/>
        <v>0</v>
      </c>
      <c r="O651">
        <f t="shared" si="199"/>
        <v>0</v>
      </c>
      <c r="P651" t="e">
        <f t="shared" si="189"/>
        <v>#N/A</v>
      </c>
      <c r="Q651" t="e">
        <f t="shared" si="190"/>
        <v>#N/A</v>
      </c>
      <c r="R651" t="e">
        <f>VLOOKUP(S651,mortality!$A$4:$G$76,prot_model!T651+2,FALSE)</f>
        <v>#N/A</v>
      </c>
      <c r="S651">
        <f t="shared" si="200"/>
        <v>101</v>
      </c>
      <c r="T651">
        <f t="shared" si="201"/>
        <v>5</v>
      </c>
      <c r="V651">
        <f>discount_curve!K640</f>
        <v>0.53494931679757918</v>
      </c>
    </row>
    <row r="652" spans="1:22" x14ac:dyDescent="0.55000000000000004">
      <c r="A652">
        <f t="shared" si="191"/>
        <v>634</v>
      </c>
      <c r="B652">
        <f t="shared" si="192"/>
        <v>0</v>
      </c>
      <c r="C652">
        <f t="shared" si="193"/>
        <v>0</v>
      </c>
      <c r="D652">
        <f t="shared" si="184"/>
        <v>0</v>
      </c>
      <c r="E652">
        <f t="shared" si="194"/>
        <v>0</v>
      </c>
      <c r="F652">
        <f t="shared" si="195"/>
        <v>0</v>
      </c>
      <c r="G652">
        <v>0</v>
      </c>
      <c r="H652">
        <f t="shared" si="185"/>
        <v>8.3333333333333329E-2</v>
      </c>
      <c r="I652">
        <f t="shared" si="186"/>
        <v>100000</v>
      </c>
      <c r="J652">
        <f t="shared" si="187"/>
        <v>100000</v>
      </c>
      <c r="K652">
        <f t="shared" si="196"/>
        <v>2.8003281854481785</v>
      </c>
      <c r="L652">
        <f t="shared" si="197"/>
        <v>0</v>
      </c>
      <c r="M652">
        <f t="shared" si="198"/>
        <v>52</v>
      </c>
      <c r="N652">
        <f t="shared" si="188"/>
        <v>0</v>
      </c>
      <c r="O652">
        <f t="shared" si="199"/>
        <v>0</v>
      </c>
      <c r="P652" t="e">
        <f t="shared" si="189"/>
        <v>#N/A</v>
      </c>
      <c r="Q652" t="e">
        <f t="shared" si="190"/>
        <v>#N/A</v>
      </c>
      <c r="R652" t="e">
        <f>VLOOKUP(S652,mortality!$A$4:$G$76,prot_model!T652+2,FALSE)</f>
        <v>#N/A</v>
      </c>
      <c r="S652">
        <f t="shared" si="200"/>
        <v>101</v>
      </c>
      <c r="T652">
        <f t="shared" si="201"/>
        <v>5</v>
      </c>
      <c r="V652">
        <f>discount_curve!K641</f>
        <v>0.53442089652737323</v>
      </c>
    </row>
    <row r="653" spans="1:22" x14ac:dyDescent="0.55000000000000004">
      <c r="A653">
        <f t="shared" si="191"/>
        <v>635</v>
      </c>
      <c r="B653">
        <f t="shared" si="192"/>
        <v>0</v>
      </c>
      <c r="C653">
        <f t="shared" si="193"/>
        <v>0</v>
      </c>
      <c r="D653">
        <f t="shared" si="184"/>
        <v>0</v>
      </c>
      <c r="E653">
        <f t="shared" si="194"/>
        <v>0</v>
      </c>
      <c r="F653">
        <f t="shared" si="195"/>
        <v>0</v>
      </c>
      <c r="G653">
        <v>0</v>
      </c>
      <c r="H653">
        <f t="shared" si="185"/>
        <v>8.3333333333333329E-2</v>
      </c>
      <c r="I653">
        <f t="shared" si="186"/>
        <v>100000</v>
      </c>
      <c r="J653">
        <f t="shared" si="187"/>
        <v>100000</v>
      </c>
      <c r="K653">
        <f t="shared" si="196"/>
        <v>2.8003281854481785</v>
      </c>
      <c r="L653">
        <f t="shared" si="197"/>
        <v>0</v>
      </c>
      <c r="M653">
        <f t="shared" si="198"/>
        <v>52</v>
      </c>
      <c r="N653">
        <f t="shared" si="188"/>
        <v>0</v>
      </c>
      <c r="O653">
        <f t="shared" si="199"/>
        <v>0</v>
      </c>
      <c r="P653" t="e">
        <f t="shared" si="189"/>
        <v>#N/A</v>
      </c>
      <c r="Q653" t="e">
        <f t="shared" si="190"/>
        <v>#N/A</v>
      </c>
      <c r="R653" t="e">
        <f>VLOOKUP(S653,mortality!$A$4:$G$76,prot_model!T653+2,FALSE)</f>
        <v>#N/A</v>
      </c>
      <c r="S653">
        <f t="shared" si="200"/>
        <v>101</v>
      </c>
      <c r="T653">
        <f t="shared" si="201"/>
        <v>5</v>
      </c>
      <c r="V653">
        <f>discount_curve!K642</f>
        <v>0.53389299822807801</v>
      </c>
    </row>
    <row r="654" spans="1:22" x14ac:dyDescent="0.55000000000000004">
      <c r="A654">
        <f t="shared" si="191"/>
        <v>636</v>
      </c>
      <c r="B654">
        <f t="shared" si="192"/>
        <v>0</v>
      </c>
      <c r="C654">
        <f t="shared" si="193"/>
        <v>0</v>
      </c>
      <c r="D654">
        <f t="shared" si="184"/>
        <v>0</v>
      </c>
      <c r="E654">
        <f t="shared" si="194"/>
        <v>0</v>
      </c>
      <c r="F654">
        <f t="shared" si="195"/>
        <v>0</v>
      </c>
      <c r="G654">
        <v>0</v>
      </c>
      <c r="H654">
        <f t="shared" si="185"/>
        <v>8.3333333333333329E-2</v>
      </c>
      <c r="I654">
        <f t="shared" si="186"/>
        <v>100000</v>
      </c>
      <c r="J654">
        <f t="shared" si="187"/>
        <v>100000</v>
      </c>
      <c r="K654">
        <f t="shared" si="196"/>
        <v>2.8563347491571416</v>
      </c>
      <c r="L654">
        <f t="shared" si="197"/>
        <v>0</v>
      </c>
      <c r="M654">
        <f t="shared" si="198"/>
        <v>53</v>
      </c>
      <c r="N654">
        <f t="shared" si="188"/>
        <v>0</v>
      </c>
      <c r="O654">
        <f t="shared" si="199"/>
        <v>0</v>
      </c>
      <c r="P654" t="e">
        <f t="shared" si="189"/>
        <v>#N/A</v>
      </c>
      <c r="Q654" t="e">
        <f t="shared" si="190"/>
        <v>#N/A</v>
      </c>
      <c r="R654" t="e">
        <f>VLOOKUP(S654,mortality!$A$4:$G$76,prot_model!T654+2,FALSE)</f>
        <v>#N/A</v>
      </c>
      <c r="S654">
        <f t="shared" si="200"/>
        <v>102</v>
      </c>
      <c r="T654">
        <f t="shared" si="201"/>
        <v>5</v>
      </c>
      <c r="V654">
        <f>discount_curve!K643</f>
        <v>0.52725582860930742</v>
      </c>
    </row>
    <row r="655" spans="1:22" x14ac:dyDescent="0.55000000000000004">
      <c r="A655">
        <f t="shared" si="191"/>
        <v>637</v>
      </c>
      <c r="B655">
        <f t="shared" si="192"/>
        <v>0</v>
      </c>
      <c r="C655">
        <f t="shared" si="193"/>
        <v>0</v>
      </c>
      <c r="D655">
        <f t="shared" si="184"/>
        <v>0</v>
      </c>
      <c r="E655">
        <f t="shared" si="194"/>
        <v>0</v>
      </c>
      <c r="F655">
        <f t="shared" si="195"/>
        <v>0</v>
      </c>
      <c r="G655">
        <v>0</v>
      </c>
      <c r="H655">
        <f t="shared" si="185"/>
        <v>8.3333333333333329E-2</v>
      </c>
      <c r="I655">
        <f t="shared" si="186"/>
        <v>100000</v>
      </c>
      <c r="J655">
        <f t="shared" si="187"/>
        <v>100000</v>
      </c>
      <c r="K655">
        <f t="shared" si="196"/>
        <v>2.8563347491571416</v>
      </c>
      <c r="L655">
        <f t="shared" si="197"/>
        <v>0</v>
      </c>
      <c r="M655">
        <f t="shared" si="198"/>
        <v>53</v>
      </c>
      <c r="N655">
        <f t="shared" si="188"/>
        <v>0</v>
      </c>
      <c r="O655">
        <f t="shared" si="199"/>
        <v>0</v>
      </c>
      <c r="P655" t="e">
        <f t="shared" si="189"/>
        <v>#N/A</v>
      </c>
      <c r="Q655" t="e">
        <f t="shared" si="190"/>
        <v>#N/A</v>
      </c>
      <c r="R655" t="e">
        <f>VLOOKUP(S655,mortality!$A$4:$G$76,prot_model!T655+2,FALSE)</f>
        <v>#N/A</v>
      </c>
      <c r="S655">
        <f t="shared" si="200"/>
        <v>102</v>
      </c>
      <c r="T655">
        <f t="shared" si="201"/>
        <v>5</v>
      </c>
      <c r="V655">
        <f>discount_curve!K644</f>
        <v>0.52672546609107951</v>
      </c>
    </row>
    <row r="656" spans="1:22" x14ac:dyDescent="0.55000000000000004">
      <c r="A656">
        <f t="shared" si="191"/>
        <v>638</v>
      </c>
      <c r="B656">
        <f t="shared" si="192"/>
        <v>0</v>
      </c>
      <c r="C656">
        <f t="shared" si="193"/>
        <v>0</v>
      </c>
      <c r="D656">
        <f t="shared" si="184"/>
        <v>0</v>
      </c>
      <c r="E656">
        <f t="shared" si="194"/>
        <v>0</v>
      </c>
      <c r="F656">
        <f t="shared" si="195"/>
        <v>0</v>
      </c>
      <c r="G656">
        <v>0</v>
      </c>
      <c r="H656">
        <f t="shared" si="185"/>
        <v>8.3333333333333329E-2</v>
      </c>
      <c r="I656">
        <f t="shared" si="186"/>
        <v>100000</v>
      </c>
      <c r="J656">
        <f t="shared" si="187"/>
        <v>100000</v>
      </c>
      <c r="K656">
        <f t="shared" si="196"/>
        <v>2.8563347491571416</v>
      </c>
      <c r="L656">
        <f t="shared" si="197"/>
        <v>0</v>
      </c>
      <c r="M656">
        <f t="shared" si="198"/>
        <v>53</v>
      </c>
      <c r="N656">
        <f t="shared" si="188"/>
        <v>0</v>
      </c>
      <c r="O656">
        <f t="shared" si="199"/>
        <v>0</v>
      </c>
      <c r="P656" t="e">
        <f t="shared" si="189"/>
        <v>#N/A</v>
      </c>
      <c r="Q656" t="e">
        <f t="shared" si="190"/>
        <v>#N/A</v>
      </c>
      <c r="R656" t="e">
        <f>VLOOKUP(S656,mortality!$A$4:$G$76,prot_model!T656+2,FALSE)</f>
        <v>#N/A</v>
      </c>
      <c r="S656">
        <f t="shared" si="200"/>
        <v>102</v>
      </c>
      <c r="T656">
        <f t="shared" si="201"/>
        <v>5</v>
      </c>
      <c r="V656">
        <f>discount_curve!K645</f>
        <v>0.52619563706036454</v>
      </c>
    </row>
    <row r="657" spans="1:22" x14ac:dyDescent="0.55000000000000004">
      <c r="A657">
        <f t="shared" si="191"/>
        <v>639</v>
      </c>
      <c r="B657">
        <f t="shared" si="192"/>
        <v>0</v>
      </c>
      <c r="C657">
        <f t="shared" si="193"/>
        <v>0</v>
      </c>
      <c r="D657">
        <f t="shared" si="184"/>
        <v>0</v>
      </c>
      <c r="E657">
        <f t="shared" si="194"/>
        <v>0</v>
      </c>
      <c r="F657">
        <f t="shared" si="195"/>
        <v>0</v>
      </c>
      <c r="G657">
        <v>0</v>
      </c>
      <c r="H657">
        <f t="shared" si="185"/>
        <v>8.3333333333333329E-2</v>
      </c>
      <c r="I657">
        <f t="shared" si="186"/>
        <v>100000</v>
      </c>
      <c r="J657">
        <f t="shared" si="187"/>
        <v>100000</v>
      </c>
      <c r="K657">
        <f t="shared" si="196"/>
        <v>2.8563347491571416</v>
      </c>
      <c r="L657">
        <f t="shared" si="197"/>
        <v>0</v>
      </c>
      <c r="M657">
        <f t="shared" si="198"/>
        <v>53</v>
      </c>
      <c r="N657">
        <f t="shared" si="188"/>
        <v>0</v>
      </c>
      <c r="O657">
        <f t="shared" si="199"/>
        <v>0</v>
      </c>
      <c r="P657" t="e">
        <f t="shared" si="189"/>
        <v>#N/A</v>
      </c>
      <c r="Q657" t="e">
        <f t="shared" si="190"/>
        <v>#N/A</v>
      </c>
      <c r="R657" t="e">
        <f>VLOOKUP(S657,mortality!$A$4:$G$76,prot_model!T657+2,FALSE)</f>
        <v>#N/A</v>
      </c>
      <c r="S657">
        <f t="shared" si="200"/>
        <v>102</v>
      </c>
      <c r="T657">
        <f t="shared" si="201"/>
        <v>5</v>
      </c>
      <c r="V657">
        <f>discount_curve!K646</f>
        <v>0.52566634098053178</v>
      </c>
    </row>
    <row r="658" spans="1:22" x14ac:dyDescent="0.55000000000000004">
      <c r="A658">
        <f t="shared" ref="A658:A675" si="202">A657+1</f>
        <v>640</v>
      </c>
      <c r="B658">
        <f t="shared" ref="B658:B675" si="203">C658-E658-F658</f>
        <v>0</v>
      </c>
      <c r="C658">
        <f t="shared" ref="C658:C675" si="204">H658*L658</f>
        <v>0</v>
      </c>
      <c r="D658">
        <f t="shared" ref="D658:D721" si="205">MAX($C$7*((1+$F$11)^$F$13-(1+$F$11)^A658)/((1+$F$11)^$F$13-1),0)</f>
        <v>0</v>
      </c>
      <c r="E658">
        <f t="shared" ref="E658:E675" si="206">J658*N658</f>
        <v>0</v>
      </c>
      <c r="F658">
        <f t="shared" ref="F658:F675" si="207">L658*$F$6/12*K658</f>
        <v>0</v>
      </c>
      <c r="G658">
        <v>0</v>
      </c>
      <c r="H658">
        <f t="shared" si="185"/>
        <v>8.3333333333333329E-2</v>
      </c>
      <c r="I658">
        <f t="shared" si="186"/>
        <v>100000</v>
      </c>
      <c r="J658">
        <f t="shared" si="187"/>
        <v>100000</v>
      </c>
      <c r="K658">
        <f t="shared" ref="K658:K675" si="208">(1+$F$5)^FLOOR(A658/12,1)</f>
        <v>2.8563347491571416</v>
      </c>
      <c r="L658">
        <f t="shared" ref="L658:L675" si="209">IF(A658=0,$C$11,IF(A658=$C$9*12+1,0,L657-N657-O657))</f>
        <v>0</v>
      </c>
      <c r="M658">
        <f t="shared" ref="M658:M675" si="210">FLOOR(A658/12,1)</f>
        <v>53</v>
      </c>
      <c r="N658">
        <f t="shared" si="188"/>
        <v>0</v>
      </c>
      <c r="O658">
        <f t="shared" ref="O658:O675" si="211">L658*(1-(1-$F$7)^(1/12))</f>
        <v>0</v>
      </c>
      <c r="P658" t="e">
        <f t="shared" si="189"/>
        <v>#N/A</v>
      </c>
      <c r="Q658" t="e">
        <f t="shared" si="190"/>
        <v>#N/A</v>
      </c>
      <c r="R658" t="e">
        <f>VLOOKUP(S658,mortality!$A$4:$G$76,prot_model!T658+2,FALSE)</f>
        <v>#N/A</v>
      </c>
      <c r="S658">
        <f t="shared" ref="S658:S675" si="212">$C$8+M658</f>
        <v>102</v>
      </c>
      <c r="T658">
        <f t="shared" ref="T658:T675" si="213">MIN(M658,5)</f>
        <v>5</v>
      </c>
      <c r="V658">
        <f>discount_curve!K647</f>
        <v>0.52513757731549005</v>
      </c>
    </row>
    <row r="659" spans="1:22" x14ac:dyDescent="0.55000000000000004">
      <c r="A659">
        <f t="shared" si="202"/>
        <v>641</v>
      </c>
      <c r="B659">
        <f t="shared" si="203"/>
        <v>0</v>
      </c>
      <c r="C659">
        <f t="shared" si="204"/>
        <v>0</v>
      </c>
      <c r="D659">
        <f t="shared" si="205"/>
        <v>0</v>
      </c>
      <c r="E659">
        <f t="shared" si="206"/>
        <v>0</v>
      </c>
      <c r="F659">
        <f t="shared" si="207"/>
        <v>0</v>
      </c>
      <c r="G659">
        <v>0</v>
      </c>
      <c r="H659">
        <f t="shared" ref="H659:H722" si="214">$C$6/12</f>
        <v>8.3333333333333329E-2</v>
      </c>
      <c r="I659">
        <f t="shared" ref="I659:I722" si="215">IF(A659=0,$C$7,IF($C$10="level",$C$7,IF($C$10="decreasing",D659,"KeyError")))</f>
        <v>100000</v>
      </c>
      <c r="J659">
        <f t="shared" ref="J659:J722" si="216">I659</f>
        <v>100000</v>
      </c>
      <c r="K659">
        <f t="shared" si="208"/>
        <v>2.8563347491571416</v>
      </c>
      <c r="L659">
        <f t="shared" si="209"/>
        <v>0</v>
      </c>
      <c r="M659">
        <f t="shared" si="210"/>
        <v>53</v>
      </c>
      <c r="N659">
        <f t="shared" ref="N659:N722" si="217">IFERROR(L659*P659,0)</f>
        <v>0</v>
      </c>
      <c r="O659">
        <f t="shared" si="211"/>
        <v>0</v>
      </c>
      <c r="P659" t="e">
        <f t="shared" ref="P659:P722" si="218">1-(1-Q659)^(1/12)</f>
        <v>#N/A</v>
      </c>
      <c r="Q659" t="e">
        <f t="shared" ref="Q659:Q722" si="219">MAX(0,MIN(1,R659*(1+$C$12)))</f>
        <v>#N/A</v>
      </c>
      <c r="R659" t="e">
        <f>VLOOKUP(S659,mortality!$A$4:$G$76,prot_model!T659+2,FALSE)</f>
        <v>#N/A</v>
      </c>
      <c r="S659">
        <f t="shared" si="212"/>
        <v>102</v>
      </c>
      <c r="T659">
        <f t="shared" si="213"/>
        <v>5</v>
      </c>
      <c r="V659">
        <f>discount_curve!K648</f>
        <v>0.5246093455296873</v>
      </c>
    </row>
    <row r="660" spans="1:22" x14ac:dyDescent="0.55000000000000004">
      <c r="A660">
        <f t="shared" si="202"/>
        <v>642</v>
      </c>
      <c r="B660">
        <f t="shared" si="203"/>
        <v>0</v>
      </c>
      <c r="C660">
        <f t="shared" si="204"/>
        <v>0</v>
      </c>
      <c r="D660">
        <f t="shared" si="205"/>
        <v>0</v>
      </c>
      <c r="E660">
        <f t="shared" si="206"/>
        <v>0</v>
      </c>
      <c r="F660">
        <f t="shared" si="207"/>
        <v>0</v>
      </c>
      <c r="G660">
        <v>0</v>
      </c>
      <c r="H660">
        <f t="shared" si="214"/>
        <v>8.3333333333333329E-2</v>
      </c>
      <c r="I660">
        <f t="shared" si="215"/>
        <v>100000</v>
      </c>
      <c r="J660">
        <f t="shared" si="216"/>
        <v>100000</v>
      </c>
      <c r="K660">
        <f t="shared" si="208"/>
        <v>2.8563347491571416</v>
      </c>
      <c r="L660">
        <f t="shared" si="209"/>
        <v>0</v>
      </c>
      <c r="M660">
        <f t="shared" si="210"/>
        <v>53</v>
      </c>
      <c r="N660">
        <f t="shared" si="217"/>
        <v>0</v>
      </c>
      <c r="O660">
        <f t="shared" si="211"/>
        <v>0</v>
      </c>
      <c r="P660" t="e">
        <f t="shared" si="218"/>
        <v>#N/A</v>
      </c>
      <c r="Q660" t="e">
        <f t="shared" si="219"/>
        <v>#N/A</v>
      </c>
      <c r="R660" t="e">
        <f>VLOOKUP(S660,mortality!$A$4:$G$76,prot_model!T660+2,FALSE)</f>
        <v>#N/A</v>
      </c>
      <c r="S660">
        <f t="shared" si="212"/>
        <v>102</v>
      </c>
      <c r="T660">
        <f t="shared" si="213"/>
        <v>5</v>
      </c>
      <c r="V660">
        <f>discount_curve!K649</f>
        <v>0.52408164508811061</v>
      </c>
    </row>
    <row r="661" spans="1:22" x14ac:dyDescent="0.55000000000000004">
      <c r="A661">
        <f t="shared" si="202"/>
        <v>643</v>
      </c>
      <c r="B661">
        <f t="shared" si="203"/>
        <v>0</v>
      </c>
      <c r="C661">
        <f t="shared" si="204"/>
        <v>0</v>
      </c>
      <c r="D661">
        <f t="shared" si="205"/>
        <v>0</v>
      </c>
      <c r="E661">
        <f t="shared" si="206"/>
        <v>0</v>
      </c>
      <c r="F661">
        <f t="shared" si="207"/>
        <v>0</v>
      </c>
      <c r="G661">
        <v>0</v>
      </c>
      <c r="H661">
        <f t="shared" si="214"/>
        <v>8.3333333333333329E-2</v>
      </c>
      <c r="I661">
        <f t="shared" si="215"/>
        <v>100000</v>
      </c>
      <c r="J661">
        <f t="shared" si="216"/>
        <v>100000</v>
      </c>
      <c r="K661">
        <f t="shared" si="208"/>
        <v>2.8563347491571416</v>
      </c>
      <c r="L661">
        <f t="shared" si="209"/>
        <v>0</v>
      </c>
      <c r="M661">
        <f t="shared" si="210"/>
        <v>53</v>
      </c>
      <c r="N661">
        <f t="shared" si="217"/>
        <v>0</v>
      </c>
      <c r="O661">
        <f t="shared" si="211"/>
        <v>0</v>
      </c>
      <c r="P661" t="e">
        <f t="shared" si="218"/>
        <v>#N/A</v>
      </c>
      <c r="Q661" t="e">
        <f t="shared" si="219"/>
        <v>#N/A</v>
      </c>
      <c r="R661" t="e">
        <f>VLOOKUP(S661,mortality!$A$4:$G$76,prot_model!T661+2,FALSE)</f>
        <v>#N/A</v>
      </c>
      <c r="S661">
        <f t="shared" si="212"/>
        <v>102</v>
      </c>
      <c r="T661">
        <f t="shared" si="213"/>
        <v>5</v>
      </c>
      <c r="V661">
        <f>discount_curve!K650</f>
        <v>0.52355447545628486</v>
      </c>
    </row>
    <row r="662" spans="1:22" x14ac:dyDescent="0.55000000000000004">
      <c r="A662">
        <f t="shared" si="202"/>
        <v>644</v>
      </c>
      <c r="B662">
        <f t="shared" si="203"/>
        <v>0</v>
      </c>
      <c r="C662">
        <f t="shared" si="204"/>
        <v>0</v>
      </c>
      <c r="D662">
        <f t="shared" si="205"/>
        <v>0</v>
      </c>
      <c r="E662">
        <f t="shared" si="206"/>
        <v>0</v>
      </c>
      <c r="F662">
        <f t="shared" si="207"/>
        <v>0</v>
      </c>
      <c r="G662">
        <v>0</v>
      </c>
      <c r="H662">
        <f t="shared" si="214"/>
        <v>8.3333333333333329E-2</v>
      </c>
      <c r="I662">
        <f t="shared" si="215"/>
        <v>100000</v>
      </c>
      <c r="J662">
        <f t="shared" si="216"/>
        <v>100000</v>
      </c>
      <c r="K662">
        <f t="shared" si="208"/>
        <v>2.8563347491571416</v>
      </c>
      <c r="L662">
        <f t="shared" si="209"/>
        <v>0</v>
      </c>
      <c r="M662">
        <f t="shared" si="210"/>
        <v>53</v>
      </c>
      <c r="N662">
        <f t="shared" si="217"/>
        <v>0</v>
      </c>
      <c r="O662">
        <f t="shared" si="211"/>
        <v>0</v>
      </c>
      <c r="P662" t="e">
        <f t="shared" si="218"/>
        <v>#N/A</v>
      </c>
      <c r="Q662" t="e">
        <f t="shared" si="219"/>
        <v>#N/A</v>
      </c>
      <c r="R662" t="e">
        <f>VLOOKUP(S662,mortality!$A$4:$G$76,prot_model!T662+2,FALSE)</f>
        <v>#N/A</v>
      </c>
      <c r="S662">
        <f t="shared" si="212"/>
        <v>102</v>
      </c>
      <c r="T662">
        <f t="shared" si="213"/>
        <v>5</v>
      </c>
      <c r="V662">
        <f>discount_curve!K651</f>
        <v>0.5230278361002727</v>
      </c>
    </row>
    <row r="663" spans="1:22" x14ac:dyDescent="0.55000000000000004">
      <c r="A663">
        <f t="shared" si="202"/>
        <v>645</v>
      </c>
      <c r="B663">
        <f t="shared" si="203"/>
        <v>0</v>
      </c>
      <c r="C663">
        <f t="shared" si="204"/>
        <v>0</v>
      </c>
      <c r="D663">
        <f t="shared" si="205"/>
        <v>0</v>
      </c>
      <c r="E663">
        <f t="shared" si="206"/>
        <v>0</v>
      </c>
      <c r="F663">
        <f t="shared" si="207"/>
        <v>0</v>
      </c>
      <c r="G663">
        <v>0</v>
      </c>
      <c r="H663">
        <f t="shared" si="214"/>
        <v>8.3333333333333329E-2</v>
      </c>
      <c r="I663">
        <f t="shared" si="215"/>
        <v>100000</v>
      </c>
      <c r="J663">
        <f t="shared" si="216"/>
        <v>100000</v>
      </c>
      <c r="K663">
        <f t="shared" si="208"/>
        <v>2.8563347491571416</v>
      </c>
      <c r="L663">
        <f t="shared" si="209"/>
        <v>0</v>
      </c>
      <c r="M663">
        <f t="shared" si="210"/>
        <v>53</v>
      </c>
      <c r="N663">
        <f t="shared" si="217"/>
        <v>0</v>
      </c>
      <c r="O663">
        <f t="shared" si="211"/>
        <v>0</v>
      </c>
      <c r="P663" t="e">
        <f t="shared" si="218"/>
        <v>#N/A</v>
      </c>
      <c r="Q663" t="e">
        <f t="shared" si="219"/>
        <v>#N/A</v>
      </c>
      <c r="R663" t="e">
        <f>VLOOKUP(S663,mortality!$A$4:$G$76,prot_model!T663+2,FALSE)</f>
        <v>#N/A</v>
      </c>
      <c r="S663">
        <f t="shared" si="212"/>
        <v>102</v>
      </c>
      <c r="T663">
        <f t="shared" si="213"/>
        <v>5</v>
      </c>
      <c r="V663">
        <f>discount_curve!K652</f>
        <v>0.5225017264866737</v>
      </c>
    </row>
    <row r="664" spans="1:22" x14ac:dyDescent="0.55000000000000004">
      <c r="A664">
        <f t="shared" si="202"/>
        <v>646</v>
      </c>
      <c r="B664">
        <f t="shared" si="203"/>
        <v>0</v>
      </c>
      <c r="C664">
        <f t="shared" si="204"/>
        <v>0</v>
      </c>
      <c r="D664">
        <f t="shared" si="205"/>
        <v>0</v>
      </c>
      <c r="E664">
        <f t="shared" si="206"/>
        <v>0</v>
      </c>
      <c r="F664">
        <f t="shared" si="207"/>
        <v>0</v>
      </c>
      <c r="G664">
        <v>0</v>
      </c>
      <c r="H664">
        <f t="shared" si="214"/>
        <v>8.3333333333333329E-2</v>
      </c>
      <c r="I664">
        <f t="shared" si="215"/>
        <v>100000</v>
      </c>
      <c r="J664">
        <f t="shared" si="216"/>
        <v>100000</v>
      </c>
      <c r="K664">
        <f t="shared" si="208"/>
        <v>2.8563347491571416</v>
      </c>
      <c r="L664">
        <f t="shared" si="209"/>
        <v>0</v>
      </c>
      <c r="M664">
        <f t="shared" si="210"/>
        <v>53</v>
      </c>
      <c r="N664">
        <f t="shared" si="217"/>
        <v>0</v>
      </c>
      <c r="O664">
        <f t="shared" si="211"/>
        <v>0</v>
      </c>
      <c r="P664" t="e">
        <f t="shared" si="218"/>
        <v>#N/A</v>
      </c>
      <c r="Q664" t="e">
        <f t="shared" si="219"/>
        <v>#N/A</v>
      </c>
      <c r="R664" t="e">
        <f>VLOOKUP(S664,mortality!$A$4:$G$76,prot_model!T664+2,FALSE)</f>
        <v>#N/A</v>
      </c>
      <c r="S664">
        <f t="shared" si="212"/>
        <v>102</v>
      </c>
      <c r="T664">
        <f t="shared" si="213"/>
        <v>5</v>
      </c>
      <c r="V664">
        <f>discount_curve!K653</f>
        <v>0.5219761460826241</v>
      </c>
    </row>
    <row r="665" spans="1:22" x14ac:dyDescent="0.55000000000000004">
      <c r="A665">
        <f t="shared" si="202"/>
        <v>647</v>
      </c>
      <c r="B665">
        <f t="shared" si="203"/>
        <v>0</v>
      </c>
      <c r="C665">
        <f t="shared" si="204"/>
        <v>0</v>
      </c>
      <c r="D665">
        <f t="shared" si="205"/>
        <v>0</v>
      </c>
      <c r="E665">
        <f t="shared" si="206"/>
        <v>0</v>
      </c>
      <c r="F665">
        <f t="shared" si="207"/>
        <v>0</v>
      </c>
      <c r="G665">
        <v>0</v>
      </c>
      <c r="H665">
        <f t="shared" si="214"/>
        <v>8.3333333333333329E-2</v>
      </c>
      <c r="I665">
        <f t="shared" si="215"/>
        <v>100000</v>
      </c>
      <c r="J665">
        <f t="shared" si="216"/>
        <v>100000</v>
      </c>
      <c r="K665">
        <f t="shared" si="208"/>
        <v>2.8563347491571416</v>
      </c>
      <c r="L665">
        <f t="shared" si="209"/>
        <v>0</v>
      </c>
      <c r="M665">
        <f t="shared" si="210"/>
        <v>53</v>
      </c>
      <c r="N665">
        <f t="shared" si="217"/>
        <v>0</v>
      </c>
      <c r="O665">
        <f t="shared" si="211"/>
        <v>0</v>
      </c>
      <c r="P665" t="e">
        <f t="shared" si="218"/>
        <v>#N/A</v>
      </c>
      <c r="Q665" t="e">
        <f t="shared" si="219"/>
        <v>#N/A</v>
      </c>
      <c r="R665" t="e">
        <f>VLOOKUP(S665,mortality!$A$4:$G$76,prot_model!T665+2,FALSE)</f>
        <v>#N/A</v>
      </c>
      <c r="S665">
        <f t="shared" si="212"/>
        <v>102</v>
      </c>
      <c r="T665">
        <f t="shared" si="213"/>
        <v>5</v>
      </c>
      <c r="V665">
        <f>discount_curve!K654</f>
        <v>0.52145109435579662</v>
      </c>
    </row>
    <row r="666" spans="1:22" x14ac:dyDescent="0.55000000000000004">
      <c r="A666">
        <f t="shared" si="202"/>
        <v>648</v>
      </c>
      <c r="B666">
        <f t="shared" si="203"/>
        <v>0</v>
      </c>
      <c r="C666">
        <f t="shared" si="204"/>
        <v>0</v>
      </c>
      <c r="D666">
        <f t="shared" si="205"/>
        <v>0</v>
      </c>
      <c r="E666">
        <f t="shared" si="206"/>
        <v>0</v>
      </c>
      <c r="F666">
        <f t="shared" si="207"/>
        <v>0</v>
      </c>
      <c r="G666">
        <v>0</v>
      </c>
      <c r="H666">
        <f t="shared" si="214"/>
        <v>8.3333333333333329E-2</v>
      </c>
      <c r="I666">
        <f t="shared" si="215"/>
        <v>100000</v>
      </c>
      <c r="J666">
        <f t="shared" si="216"/>
        <v>100000</v>
      </c>
      <c r="K666">
        <f t="shared" si="208"/>
        <v>2.9134614441402849</v>
      </c>
      <c r="L666">
        <f t="shared" si="209"/>
        <v>0</v>
      </c>
      <c r="M666">
        <f t="shared" si="210"/>
        <v>54</v>
      </c>
      <c r="N666">
        <f t="shared" si="217"/>
        <v>0</v>
      </c>
      <c r="O666">
        <f t="shared" si="211"/>
        <v>0</v>
      </c>
      <c r="P666" t="e">
        <f t="shared" si="218"/>
        <v>#N/A</v>
      </c>
      <c r="Q666" t="e">
        <f t="shared" si="219"/>
        <v>#N/A</v>
      </c>
      <c r="R666" t="e">
        <f>VLOOKUP(S666,mortality!$A$4:$G$76,prot_model!T666+2,FALSE)</f>
        <v>#N/A</v>
      </c>
      <c r="S666">
        <f t="shared" si="212"/>
        <v>103</v>
      </c>
      <c r="T666">
        <f t="shared" si="213"/>
        <v>5</v>
      </c>
      <c r="V666">
        <f>discount_curve!K655</f>
        <v>0.51375135969029262</v>
      </c>
    </row>
    <row r="667" spans="1:22" x14ac:dyDescent="0.55000000000000004">
      <c r="A667">
        <f t="shared" si="202"/>
        <v>649</v>
      </c>
      <c r="B667">
        <f t="shared" si="203"/>
        <v>0</v>
      </c>
      <c r="C667">
        <f t="shared" si="204"/>
        <v>0</v>
      </c>
      <c r="D667">
        <f t="shared" si="205"/>
        <v>0</v>
      </c>
      <c r="E667">
        <f t="shared" si="206"/>
        <v>0</v>
      </c>
      <c r="F667">
        <f t="shared" si="207"/>
        <v>0</v>
      </c>
      <c r="G667">
        <v>0</v>
      </c>
      <c r="H667">
        <f t="shared" si="214"/>
        <v>8.3333333333333329E-2</v>
      </c>
      <c r="I667">
        <f t="shared" si="215"/>
        <v>100000</v>
      </c>
      <c r="J667">
        <f t="shared" si="216"/>
        <v>100000</v>
      </c>
      <c r="K667">
        <f t="shared" si="208"/>
        <v>2.9134614441402849</v>
      </c>
      <c r="L667">
        <f t="shared" si="209"/>
        <v>0</v>
      </c>
      <c r="M667">
        <f t="shared" si="210"/>
        <v>54</v>
      </c>
      <c r="N667">
        <f t="shared" si="217"/>
        <v>0</v>
      </c>
      <c r="O667">
        <f t="shared" si="211"/>
        <v>0</v>
      </c>
      <c r="P667" t="e">
        <f t="shared" si="218"/>
        <v>#N/A</v>
      </c>
      <c r="Q667" t="e">
        <f t="shared" si="219"/>
        <v>#N/A</v>
      </c>
      <c r="R667" t="e">
        <f>VLOOKUP(S667,mortality!$A$4:$G$76,prot_model!T667+2,FALSE)</f>
        <v>#N/A</v>
      </c>
      <c r="S667">
        <f t="shared" si="212"/>
        <v>103</v>
      </c>
      <c r="T667">
        <f t="shared" si="213"/>
        <v>5</v>
      </c>
      <c r="V667">
        <f>discount_curve!K656</f>
        <v>0.51322359614480617</v>
      </c>
    </row>
    <row r="668" spans="1:22" x14ac:dyDescent="0.55000000000000004">
      <c r="A668">
        <f t="shared" si="202"/>
        <v>650</v>
      </c>
      <c r="B668">
        <f t="shared" si="203"/>
        <v>0</v>
      </c>
      <c r="C668">
        <f t="shared" si="204"/>
        <v>0</v>
      </c>
      <c r="D668">
        <f t="shared" si="205"/>
        <v>0</v>
      </c>
      <c r="E668">
        <f t="shared" si="206"/>
        <v>0</v>
      </c>
      <c r="F668">
        <f t="shared" si="207"/>
        <v>0</v>
      </c>
      <c r="G668">
        <v>0</v>
      </c>
      <c r="H668">
        <f t="shared" si="214"/>
        <v>8.3333333333333329E-2</v>
      </c>
      <c r="I668">
        <f t="shared" si="215"/>
        <v>100000</v>
      </c>
      <c r="J668">
        <f t="shared" si="216"/>
        <v>100000</v>
      </c>
      <c r="K668">
        <f t="shared" si="208"/>
        <v>2.9134614441402849</v>
      </c>
      <c r="L668">
        <f t="shared" si="209"/>
        <v>0</v>
      </c>
      <c r="M668">
        <f t="shared" si="210"/>
        <v>54</v>
      </c>
      <c r="N668">
        <f t="shared" si="217"/>
        <v>0</v>
      </c>
      <c r="O668">
        <f t="shared" si="211"/>
        <v>0</v>
      </c>
      <c r="P668" t="e">
        <f t="shared" si="218"/>
        <v>#N/A</v>
      </c>
      <c r="Q668" t="e">
        <f t="shared" si="219"/>
        <v>#N/A</v>
      </c>
      <c r="R668" t="e">
        <f>VLOOKUP(S668,mortality!$A$4:$G$76,prot_model!T668+2,FALSE)</f>
        <v>#N/A</v>
      </c>
      <c r="S668">
        <f t="shared" si="212"/>
        <v>103</v>
      </c>
      <c r="T668">
        <f t="shared" si="213"/>
        <v>5</v>
      </c>
      <c r="V668">
        <f>discount_curve!K657</f>
        <v>0.51269637475722285</v>
      </c>
    </row>
    <row r="669" spans="1:22" x14ac:dyDescent="0.55000000000000004">
      <c r="A669">
        <f t="shared" si="202"/>
        <v>651</v>
      </c>
      <c r="B669">
        <f t="shared" si="203"/>
        <v>0</v>
      </c>
      <c r="C669">
        <f t="shared" si="204"/>
        <v>0</v>
      </c>
      <c r="D669">
        <f t="shared" si="205"/>
        <v>0</v>
      </c>
      <c r="E669">
        <f t="shared" si="206"/>
        <v>0</v>
      </c>
      <c r="F669">
        <f t="shared" si="207"/>
        <v>0</v>
      </c>
      <c r="G669">
        <v>0</v>
      </c>
      <c r="H669">
        <f t="shared" si="214"/>
        <v>8.3333333333333329E-2</v>
      </c>
      <c r="I669">
        <f t="shared" si="215"/>
        <v>100000</v>
      </c>
      <c r="J669">
        <f t="shared" si="216"/>
        <v>100000</v>
      </c>
      <c r="K669">
        <f t="shared" si="208"/>
        <v>2.9134614441402849</v>
      </c>
      <c r="L669">
        <f t="shared" si="209"/>
        <v>0</v>
      </c>
      <c r="M669">
        <f t="shared" si="210"/>
        <v>54</v>
      </c>
      <c r="N669">
        <f t="shared" si="217"/>
        <v>0</v>
      </c>
      <c r="O669">
        <f t="shared" si="211"/>
        <v>0</v>
      </c>
      <c r="P669" t="e">
        <f t="shared" si="218"/>
        <v>#N/A</v>
      </c>
      <c r="Q669" t="e">
        <f t="shared" si="219"/>
        <v>#N/A</v>
      </c>
      <c r="R669" t="e">
        <f>VLOOKUP(S669,mortality!$A$4:$G$76,prot_model!T669+2,FALSE)</f>
        <v>#N/A</v>
      </c>
      <c r="S669">
        <f t="shared" si="212"/>
        <v>103</v>
      </c>
      <c r="T669">
        <f t="shared" si="213"/>
        <v>5</v>
      </c>
      <c r="V669">
        <f>discount_curve!K658</f>
        <v>0.51216969497059794</v>
      </c>
    </row>
    <row r="670" spans="1:22" x14ac:dyDescent="0.55000000000000004">
      <c r="A670">
        <f t="shared" si="202"/>
        <v>652</v>
      </c>
      <c r="B670">
        <f t="shared" si="203"/>
        <v>0</v>
      </c>
      <c r="C670">
        <f t="shared" si="204"/>
        <v>0</v>
      </c>
      <c r="D670">
        <f t="shared" si="205"/>
        <v>0</v>
      </c>
      <c r="E670">
        <f t="shared" si="206"/>
        <v>0</v>
      </c>
      <c r="F670">
        <f t="shared" si="207"/>
        <v>0</v>
      </c>
      <c r="G670">
        <v>0</v>
      </c>
      <c r="H670">
        <f t="shared" si="214"/>
        <v>8.3333333333333329E-2</v>
      </c>
      <c r="I670">
        <f t="shared" si="215"/>
        <v>100000</v>
      </c>
      <c r="J670">
        <f t="shared" si="216"/>
        <v>100000</v>
      </c>
      <c r="K670">
        <f t="shared" si="208"/>
        <v>2.9134614441402849</v>
      </c>
      <c r="L670">
        <f t="shared" si="209"/>
        <v>0</v>
      </c>
      <c r="M670">
        <f t="shared" si="210"/>
        <v>54</v>
      </c>
      <c r="N670">
        <f t="shared" si="217"/>
        <v>0</v>
      </c>
      <c r="O670">
        <f t="shared" si="211"/>
        <v>0</v>
      </c>
      <c r="P670" t="e">
        <f t="shared" si="218"/>
        <v>#N/A</v>
      </c>
      <c r="Q670" t="e">
        <f t="shared" si="219"/>
        <v>#N/A</v>
      </c>
      <c r="R670" t="e">
        <f>VLOOKUP(S670,mortality!$A$4:$G$76,prot_model!T670+2,FALSE)</f>
        <v>#N/A</v>
      </c>
      <c r="S670">
        <f t="shared" si="212"/>
        <v>103</v>
      </c>
      <c r="T670">
        <f t="shared" si="213"/>
        <v>5</v>
      </c>
      <c r="V670">
        <f>discount_curve!K659</f>
        <v>0.51164355622855839</v>
      </c>
    </row>
    <row r="671" spans="1:22" x14ac:dyDescent="0.55000000000000004">
      <c r="A671">
        <f t="shared" si="202"/>
        <v>653</v>
      </c>
      <c r="B671">
        <f t="shared" si="203"/>
        <v>0</v>
      </c>
      <c r="C671">
        <f t="shared" si="204"/>
        <v>0</v>
      </c>
      <c r="D671">
        <f t="shared" si="205"/>
        <v>0</v>
      </c>
      <c r="E671">
        <f t="shared" si="206"/>
        <v>0</v>
      </c>
      <c r="F671">
        <f t="shared" si="207"/>
        <v>0</v>
      </c>
      <c r="G671">
        <v>0</v>
      </c>
      <c r="H671">
        <f t="shared" si="214"/>
        <v>8.3333333333333329E-2</v>
      </c>
      <c r="I671">
        <f t="shared" si="215"/>
        <v>100000</v>
      </c>
      <c r="J671">
        <f t="shared" si="216"/>
        <v>100000</v>
      </c>
      <c r="K671">
        <f t="shared" si="208"/>
        <v>2.9134614441402849</v>
      </c>
      <c r="L671">
        <f t="shared" si="209"/>
        <v>0</v>
      </c>
      <c r="M671">
        <f t="shared" si="210"/>
        <v>54</v>
      </c>
      <c r="N671">
        <f t="shared" si="217"/>
        <v>0</v>
      </c>
      <c r="O671">
        <f t="shared" si="211"/>
        <v>0</v>
      </c>
      <c r="P671" t="e">
        <f t="shared" si="218"/>
        <v>#N/A</v>
      </c>
      <c r="Q671" t="e">
        <f t="shared" si="219"/>
        <v>#N/A</v>
      </c>
      <c r="R671" t="e">
        <f>VLOOKUP(S671,mortality!$A$4:$G$76,prot_model!T671+2,FALSE)</f>
        <v>#N/A</v>
      </c>
      <c r="S671">
        <f t="shared" si="212"/>
        <v>103</v>
      </c>
      <c r="T671">
        <f t="shared" si="213"/>
        <v>5</v>
      </c>
      <c r="V671">
        <f>discount_curve!K660</f>
        <v>0.51111795797530357</v>
      </c>
    </row>
    <row r="672" spans="1:22" x14ac:dyDescent="0.55000000000000004">
      <c r="A672">
        <f t="shared" si="202"/>
        <v>654</v>
      </c>
      <c r="B672">
        <f t="shared" si="203"/>
        <v>0</v>
      </c>
      <c r="C672">
        <f t="shared" si="204"/>
        <v>0</v>
      </c>
      <c r="D672">
        <f t="shared" si="205"/>
        <v>0</v>
      </c>
      <c r="E672">
        <f t="shared" si="206"/>
        <v>0</v>
      </c>
      <c r="F672">
        <f t="shared" si="207"/>
        <v>0</v>
      </c>
      <c r="G672">
        <v>0</v>
      </c>
      <c r="H672">
        <f t="shared" si="214"/>
        <v>8.3333333333333329E-2</v>
      </c>
      <c r="I672">
        <f t="shared" si="215"/>
        <v>100000</v>
      </c>
      <c r="J672">
        <f t="shared" si="216"/>
        <v>100000</v>
      </c>
      <c r="K672">
        <f t="shared" si="208"/>
        <v>2.9134614441402849</v>
      </c>
      <c r="L672">
        <f t="shared" si="209"/>
        <v>0</v>
      </c>
      <c r="M672">
        <f t="shared" si="210"/>
        <v>54</v>
      </c>
      <c r="N672">
        <f t="shared" si="217"/>
        <v>0</v>
      </c>
      <c r="O672">
        <f t="shared" si="211"/>
        <v>0</v>
      </c>
      <c r="P672" t="e">
        <f t="shared" si="218"/>
        <v>#N/A</v>
      </c>
      <c r="Q672" t="e">
        <f t="shared" si="219"/>
        <v>#N/A</v>
      </c>
      <c r="R672" t="e">
        <f>VLOOKUP(S672,mortality!$A$4:$G$76,prot_model!T672+2,FALSE)</f>
        <v>#N/A</v>
      </c>
      <c r="S672">
        <f t="shared" si="212"/>
        <v>103</v>
      </c>
      <c r="T672">
        <f t="shared" si="213"/>
        <v>5</v>
      </c>
      <c r="V672">
        <f>discount_curve!K661</f>
        <v>0.51059289965560306</v>
      </c>
    </row>
    <row r="673" spans="1:22" x14ac:dyDescent="0.55000000000000004">
      <c r="A673">
        <f t="shared" si="202"/>
        <v>655</v>
      </c>
      <c r="B673">
        <f t="shared" si="203"/>
        <v>0</v>
      </c>
      <c r="C673">
        <f t="shared" si="204"/>
        <v>0</v>
      </c>
      <c r="D673">
        <f t="shared" si="205"/>
        <v>0</v>
      </c>
      <c r="E673">
        <f t="shared" si="206"/>
        <v>0</v>
      </c>
      <c r="F673">
        <f t="shared" si="207"/>
        <v>0</v>
      </c>
      <c r="G673">
        <v>0</v>
      </c>
      <c r="H673">
        <f t="shared" si="214"/>
        <v>8.3333333333333329E-2</v>
      </c>
      <c r="I673">
        <f t="shared" si="215"/>
        <v>100000</v>
      </c>
      <c r="J673">
        <f t="shared" si="216"/>
        <v>100000</v>
      </c>
      <c r="K673">
        <f t="shared" si="208"/>
        <v>2.9134614441402849</v>
      </c>
      <c r="L673">
        <f t="shared" si="209"/>
        <v>0</v>
      </c>
      <c r="M673">
        <f t="shared" si="210"/>
        <v>54</v>
      </c>
      <c r="N673">
        <f t="shared" si="217"/>
        <v>0</v>
      </c>
      <c r="O673">
        <f t="shared" si="211"/>
        <v>0</v>
      </c>
      <c r="P673" t="e">
        <f t="shared" si="218"/>
        <v>#N/A</v>
      </c>
      <c r="Q673" t="e">
        <f t="shared" si="219"/>
        <v>#N/A</v>
      </c>
      <c r="R673" t="e">
        <f>VLOOKUP(S673,mortality!$A$4:$G$76,prot_model!T673+2,FALSE)</f>
        <v>#N/A</v>
      </c>
      <c r="S673">
        <f t="shared" si="212"/>
        <v>103</v>
      </c>
      <c r="T673">
        <f t="shared" si="213"/>
        <v>5</v>
      </c>
      <c r="V673">
        <f>discount_curve!K662</f>
        <v>0.51006838071479677</v>
      </c>
    </row>
    <row r="674" spans="1:22" x14ac:dyDescent="0.55000000000000004">
      <c r="A674">
        <f t="shared" si="202"/>
        <v>656</v>
      </c>
      <c r="B674">
        <f t="shared" si="203"/>
        <v>0</v>
      </c>
      <c r="C674">
        <f t="shared" si="204"/>
        <v>0</v>
      </c>
      <c r="D674">
        <f t="shared" si="205"/>
        <v>0</v>
      </c>
      <c r="E674">
        <f t="shared" si="206"/>
        <v>0</v>
      </c>
      <c r="F674">
        <f t="shared" si="207"/>
        <v>0</v>
      </c>
      <c r="G674">
        <v>0</v>
      </c>
      <c r="H674">
        <f t="shared" si="214"/>
        <v>8.3333333333333329E-2</v>
      </c>
      <c r="I674">
        <f t="shared" si="215"/>
        <v>100000</v>
      </c>
      <c r="J674">
        <f t="shared" si="216"/>
        <v>100000</v>
      </c>
      <c r="K674">
        <f t="shared" si="208"/>
        <v>2.9134614441402849</v>
      </c>
      <c r="L674">
        <f t="shared" si="209"/>
        <v>0</v>
      </c>
      <c r="M674">
        <f t="shared" si="210"/>
        <v>54</v>
      </c>
      <c r="N674">
        <f t="shared" si="217"/>
        <v>0</v>
      </c>
      <c r="O674">
        <f t="shared" si="211"/>
        <v>0</v>
      </c>
      <c r="P674" t="e">
        <f t="shared" si="218"/>
        <v>#N/A</v>
      </c>
      <c r="Q674" t="e">
        <f t="shared" si="219"/>
        <v>#N/A</v>
      </c>
      <c r="R674" t="e">
        <f>VLOOKUP(S674,mortality!$A$4:$G$76,prot_model!T674+2,FALSE)</f>
        <v>#N/A</v>
      </c>
      <c r="S674">
        <f t="shared" si="212"/>
        <v>103</v>
      </c>
      <c r="T674">
        <f t="shared" si="213"/>
        <v>5</v>
      </c>
      <c r="V674">
        <f>discount_curve!K663</f>
        <v>0.50954440059879491</v>
      </c>
    </row>
    <row r="675" spans="1:22" x14ac:dyDescent="0.55000000000000004">
      <c r="A675">
        <f t="shared" si="202"/>
        <v>657</v>
      </c>
      <c r="B675">
        <f t="shared" si="203"/>
        <v>0</v>
      </c>
      <c r="C675">
        <f t="shared" si="204"/>
        <v>0</v>
      </c>
      <c r="D675">
        <f t="shared" si="205"/>
        <v>0</v>
      </c>
      <c r="E675">
        <f t="shared" si="206"/>
        <v>0</v>
      </c>
      <c r="F675">
        <f t="shared" si="207"/>
        <v>0</v>
      </c>
      <c r="G675">
        <v>0</v>
      </c>
      <c r="H675">
        <f t="shared" si="214"/>
        <v>8.3333333333333329E-2</v>
      </c>
      <c r="I675">
        <f t="shared" si="215"/>
        <v>100000</v>
      </c>
      <c r="J675">
        <f t="shared" si="216"/>
        <v>100000</v>
      </c>
      <c r="K675">
        <f t="shared" si="208"/>
        <v>2.9134614441402849</v>
      </c>
      <c r="L675">
        <f t="shared" si="209"/>
        <v>0</v>
      </c>
      <c r="M675">
        <f t="shared" si="210"/>
        <v>54</v>
      </c>
      <c r="N675">
        <f t="shared" si="217"/>
        <v>0</v>
      </c>
      <c r="O675">
        <f t="shared" si="211"/>
        <v>0</v>
      </c>
      <c r="P675" t="e">
        <f t="shared" si="218"/>
        <v>#N/A</v>
      </c>
      <c r="Q675" t="e">
        <f t="shared" si="219"/>
        <v>#N/A</v>
      </c>
      <c r="R675" t="e">
        <f>VLOOKUP(S675,mortality!$A$4:$G$76,prot_model!T675+2,FALSE)</f>
        <v>#N/A</v>
      </c>
      <c r="S675">
        <f t="shared" si="212"/>
        <v>103</v>
      </c>
      <c r="T675">
        <f t="shared" si="213"/>
        <v>5</v>
      </c>
      <c r="V675">
        <f>discount_curve!K664</f>
        <v>0.5090209587540766</v>
      </c>
    </row>
    <row r="676" spans="1:22" x14ac:dyDescent="0.55000000000000004">
      <c r="A676">
        <f t="shared" ref="A676:A713" si="220">A675+1</f>
        <v>658</v>
      </c>
      <c r="B676">
        <f t="shared" ref="B676:B713" si="221">C676-E676-F676</f>
        <v>0</v>
      </c>
      <c r="C676">
        <f t="shared" ref="C676:C713" si="222">H676*L676</f>
        <v>0</v>
      </c>
      <c r="D676">
        <f t="shared" si="205"/>
        <v>0</v>
      </c>
      <c r="E676">
        <f t="shared" ref="E676:E713" si="223">J676*N676</f>
        <v>0</v>
      </c>
      <c r="F676">
        <f t="shared" ref="F676:F713" si="224">L676*$F$6/12*K676</f>
        <v>0</v>
      </c>
      <c r="G676">
        <v>0</v>
      </c>
      <c r="H676">
        <f t="shared" si="214"/>
        <v>8.3333333333333329E-2</v>
      </c>
      <c r="I676">
        <f t="shared" si="215"/>
        <v>100000</v>
      </c>
      <c r="J676">
        <f t="shared" si="216"/>
        <v>100000</v>
      </c>
      <c r="K676">
        <f t="shared" ref="K676:K713" si="225">(1+$F$5)^FLOOR(A676/12,1)</f>
        <v>2.9134614441402849</v>
      </c>
      <c r="L676">
        <f t="shared" ref="L676:L713" si="226">IF(A676=0,$C$11,IF(A676=$C$9*12+1,0,L675-N675-O675))</f>
        <v>0</v>
      </c>
      <c r="M676">
        <f t="shared" ref="M676:M713" si="227">FLOOR(A676/12,1)</f>
        <v>54</v>
      </c>
      <c r="N676">
        <f t="shared" si="217"/>
        <v>0</v>
      </c>
      <c r="O676">
        <f t="shared" ref="O676:O713" si="228">L676*(1-(1-$F$7)^(1/12))</f>
        <v>0</v>
      </c>
      <c r="P676" t="e">
        <f t="shared" si="218"/>
        <v>#N/A</v>
      </c>
      <c r="Q676" t="e">
        <f t="shared" si="219"/>
        <v>#N/A</v>
      </c>
      <c r="R676" t="e">
        <f>VLOOKUP(S676,mortality!$A$4:$G$76,prot_model!T676+2,FALSE)</f>
        <v>#N/A</v>
      </c>
      <c r="S676">
        <f t="shared" ref="S676:S713" si="229">$C$8+M676</f>
        <v>103</v>
      </c>
      <c r="T676">
        <f t="shared" ref="T676:T713" si="230">MIN(M676,5)</f>
        <v>5</v>
      </c>
      <c r="V676">
        <f>discount_curve!K665</f>
        <v>0.5084980546276896</v>
      </c>
    </row>
    <row r="677" spans="1:22" x14ac:dyDescent="0.55000000000000004">
      <c r="A677">
        <f t="shared" si="220"/>
        <v>659</v>
      </c>
      <c r="B677">
        <f t="shared" si="221"/>
        <v>0</v>
      </c>
      <c r="C677">
        <f t="shared" si="222"/>
        <v>0</v>
      </c>
      <c r="D677">
        <f t="shared" si="205"/>
        <v>0</v>
      </c>
      <c r="E677">
        <f t="shared" si="223"/>
        <v>0</v>
      </c>
      <c r="F677">
        <f t="shared" si="224"/>
        <v>0</v>
      </c>
      <c r="G677">
        <v>0</v>
      </c>
      <c r="H677">
        <f t="shared" si="214"/>
        <v>8.3333333333333329E-2</v>
      </c>
      <c r="I677">
        <f t="shared" si="215"/>
        <v>100000</v>
      </c>
      <c r="J677">
        <f t="shared" si="216"/>
        <v>100000</v>
      </c>
      <c r="K677">
        <f t="shared" si="225"/>
        <v>2.9134614441402849</v>
      </c>
      <c r="L677">
        <f t="shared" si="226"/>
        <v>0</v>
      </c>
      <c r="M677">
        <f t="shared" si="227"/>
        <v>54</v>
      </c>
      <c r="N677">
        <f t="shared" si="217"/>
        <v>0</v>
      </c>
      <c r="O677">
        <f t="shared" si="228"/>
        <v>0</v>
      </c>
      <c r="P677" t="e">
        <f t="shared" si="218"/>
        <v>#N/A</v>
      </c>
      <c r="Q677" t="e">
        <f t="shared" si="219"/>
        <v>#N/A</v>
      </c>
      <c r="R677" t="e">
        <f>VLOOKUP(S677,mortality!$A$4:$G$76,prot_model!T677+2,FALSE)</f>
        <v>#N/A</v>
      </c>
      <c r="S677">
        <f t="shared" si="229"/>
        <v>103</v>
      </c>
      <c r="T677">
        <f t="shared" si="230"/>
        <v>5</v>
      </c>
      <c r="V677">
        <f>discount_curve!K666</f>
        <v>0.50797568766724965</v>
      </c>
    </row>
    <row r="678" spans="1:22" x14ac:dyDescent="0.55000000000000004">
      <c r="A678">
        <f t="shared" si="220"/>
        <v>660</v>
      </c>
      <c r="B678">
        <f t="shared" si="221"/>
        <v>0</v>
      </c>
      <c r="C678">
        <f t="shared" si="222"/>
        <v>0</v>
      </c>
      <c r="D678">
        <f t="shared" si="205"/>
        <v>0</v>
      </c>
      <c r="E678">
        <f t="shared" si="223"/>
        <v>0</v>
      </c>
      <c r="F678">
        <f t="shared" si="224"/>
        <v>0</v>
      </c>
      <c r="G678">
        <v>0</v>
      </c>
      <c r="H678">
        <f t="shared" si="214"/>
        <v>8.3333333333333329E-2</v>
      </c>
      <c r="I678">
        <f t="shared" si="215"/>
        <v>100000</v>
      </c>
      <c r="J678">
        <f t="shared" si="216"/>
        <v>100000</v>
      </c>
      <c r="K678">
        <f t="shared" si="225"/>
        <v>2.9717306730230897</v>
      </c>
      <c r="L678">
        <f t="shared" si="226"/>
        <v>0</v>
      </c>
      <c r="M678">
        <f t="shared" si="227"/>
        <v>55</v>
      </c>
      <c r="N678">
        <f t="shared" si="217"/>
        <v>0</v>
      </c>
      <c r="O678">
        <f t="shared" si="228"/>
        <v>0</v>
      </c>
      <c r="P678" t="e">
        <f t="shared" si="218"/>
        <v>#N/A</v>
      </c>
      <c r="Q678" t="e">
        <f t="shared" si="219"/>
        <v>#N/A</v>
      </c>
      <c r="R678" t="e">
        <f>VLOOKUP(S678,mortality!$A$4:$G$76,prot_model!T678+2,FALSE)</f>
        <v>#N/A</v>
      </c>
      <c r="S678">
        <f t="shared" si="229"/>
        <v>104</v>
      </c>
      <c r="T678">
        <f t="shared" si="230"/>
        <v>5</v>
      </c>
      <c r="V678">
        <f>discount_curve!K667</f>
        <v>0.49952295570325533</v>
      </c>
    </row>
    <row r="679" spans="1:22" x14ac:dyDescent="0.55000000000000004">
      <c r="A679">
        <f t="shared" si="220"/>
        <v>661</v>
      </c>
      <c r="B679">
        <f t="shared" si="221"/>
        <v>0</v>
      </c>
      <c r="C679">
        <f t="shared" si="222"/>
        <v>0</v>
      </c>
      <c r="D679">
        <f t="shared" si="205"/>
        <v>0</v>
      </c>
      <c r="E679">
        <f t="shared" si="223"/>
        <v>0</v>
      </c>
      <c r="F679">
        <f t="shared" si="224"/>
        <v>0</v>
      </c>
      <c r="G679">
        <v>0</v>
      </c>
      <c r="H679">
        <f t="shared" si="214"/>
        <v>8.3333333333333329E-2</v>
      </c>
      <c r="I679">
        <f t="shared" si="215"/>
        <v>100000</v>
      </c>
      <c r="J679">
        <f t="shared" si="216"/>
        <v>100000</v>
      </c>
      <c r="K679">
        <f t="shared" si="225"/>
        <v>2.9717306730230897</v>
      </c>
      <c r="L679">
        <f t="shared" si="226"/>
        <v>0</v>
      </c>
      <c r="M679">
        <f t="shared" si="227"/>
        <v>55</v>
      </c>
      <c r="N679">
        <f t="shared" si="217"/>
        <v>0</v>
      </c>
      <c r="O679">
        <f t="shared" si="228"/>
        <v>0</v>
      </c>
      <c r="P679" t="e">
        <f t="shared" si="218"/>
        <v>#N/A</v>
      </c>
      <c r="Q679" t="e">
        <f t="shared" si="219"/>
        <v>#N/A</v>
      </c>
      <c r="R679" t="e">
        <f>VLOOKUP(S679,mortality!$A$4:$G$76,prot_model!T679+2,FALSE)</f>
        <v>#N/A</v>
      </c>
      <c r="S679">
        <f t="shared" si="229"/>
        <v>104</v>
      </c>
      <c r="T679">
        <f t="shared" si="230"/>
        <v>5</v>
      </c>
      <c r="V679">
        <f>discount_curve!K668</f>
        <v>0.49899789889769908</v>
      </c>
    </row>
    <row r="680" spans="1:22" x14ac:dyDescent="0.55000000000000004">
      <c r="A680">
        <f t="shared" si="220"/>
        <v>662</v>
      </c>
      <c r="B680">
        <f t="shared" si="221"/>
        <v>0</v>
      </c>
      <c r="C680">
        <f t="shared" si="222"/>
        <v>0</v>
      </c>
      <c r="D680">
        <f t="shared" si="205"/>
        <v>0</v>
      </c>
      <c r="E680">
        <f t="shared" si="223"/>
        <v>0</v>
      </c>
      <c r="F680">
        <f t="shared" si="224"/>
        <v>0</v>
      </c>
      <c r="G680">
        <v>0</v>
      </c>
      <c r="H680">
        <f t="shared" si="214"/>
        <v>8.3333333333333329E-2</v>
      </c>
      <c r="I680">
        <f t="shared" si="215"/>
        <v>100000</v>
      </c>
      <c r="J680">
        <f t="shared" si="216"/>
        <v>100000</v>
      </c>
      <c r="K680">
        <f t="shared" si="225"/>
        <v>2.9717306730230897</v>
      </c>
      <c r="L680">
        <f t="shared" si="226"/>
        <v>0</v>
      </c>
      <c r="M680">
        <f t="shared" si="227"/>
        <v>55</v>
      </c>
      <c r="N680">
        <f t="shared" si="217"/>
        <v>0</v>
      </c>
      <c r="O680">
        <f t="shared" si="228"/>
        <v>0</v>
      </c>
      <c r="P680" t="e">
        <f t="shared" si="218"/>
        <v>#N/A</v>
      </c>
      <c r="Q680" t="e">
        <f t="shared" si="219"/>
        <v>#N/A</v>
      </c>
      <c r="R680" t="e">
        <f>VLOOKUP(S680,mortality!$A$4:$G$76,prot_model!T680+2,FALSE)</f>
        <v>#N/A</v>
      </c>
      <c r="S680">
        <f t="shared" si="229"/>
        <v>104</v>
      </c>
      <c r="T680">
        <f t="shared" si="230"/>
        <v>5</v>
      </c>
      <c r="V680">
        <f>discount_curve!K669</f>
        <v>0.49847339398799834</v>
      </c>
    </row>
    <row r="681" spans="1:22" x14ac:dyDescent="0.55000000000000004">
      <c r="A681">
        <f t="shared" si="220"/>
        <v>663</v>
      </c>
      <c r="B681">
        <f t="shared" si="221"/>
        <v>0</v>
      </c>
      <c r="C681">
        <f t="shared" si="222"/>
        <v>0</v>
      </c>
      <c r="D681">
        <f t="shared" si="205"/>
        <v>0</v>
      </c>
      <c r="E681">
        <f t="shared" si="223"/>
        <v>0</v>
      </c>
      <c r="F681">
        <f t="shared" si="224"/>
        <v>0</v>
      </c>
      <c r="G681">
        <v>0</v>
      </c>
      <c r="H681">
        <f t="shared" si="214"/>
        <v>8.3333333333333329E-2</v>
      </c>
      <c r="I681">
        <f t="shared" si="215"/>
        <v>100000</v>
      </c>
      <c r="J681">
        <f t="shared" si="216"/>
        <v>100000</v>
      </c>
      <c r="K681">
        <f t="shared" si="225"/>
        <v>2.9717306730230897</v>
      </c>
      <c r="L681">
        <f t="shared" si="226"/>
        <v>0</v>
      </c>
      <c r="M681">
        <f t="shared" si="227"/>
        <v>55</v>
      </c>
      <c r="N681">
        <f t="shared" si="217"/>
        <v>0</v>
      </c>
      <c r="O681">
        <f t="shared" si="228"/>
        <v>0</v>
      </c>
      <c r="P681" t="e">
        <f t="shared" si="218"/>
        <v>#N/A</v>
      </c>
      <c r="Q681" t="e">
        <f t="shared" si="219"/>
        <v>#N/A</v>
      </c>
      <c r="R681" t="e">
        <f>VLOOKUP(S681,mortality!$A$4:$G$76,prot_model!T681+2,FALSE)</f>
        <v>#N/A</v>
      </c>
      <c r="S681">
        <f t="shared" si="229"/>
        <v>104</v>
      </c>
      <c r="T681">
        <f t="shared" si="230"/>
        <v>5</v>
      </c>
      <c r="V681">
        <f>discount_curve!K670</f>
        <v>0.49794944039404648</v>
      </c>
    </row>
    <row r="682" spans="1:22" x14ac:dyDescent="0.55000000000000004">
      <c r="A682">
        <f t="shared" si="220"/>
        <v>664</v>
      </c>
      <c r="B682">
        <f t="shared" si="221"/>
        <v>0</v>
      </c>
      <c r="C682">
        <f t="shared" si="222"/>
        <v>0</v>
      </c>
      <c r="D682">
        <f t="shared" si="205"/>
        <v>0</v>
      </c>
      <c r="E682">
        <f t="shared" si="223"/>
        <v>0</v>
      </c>
      <c r="F682">
        <f t="shared" si="224"/>
        <v>0</v>
      </c>
      <c r="G682">
        <v>0</v>
      </c>
      <c r="H682">
        <f t="shared" si="214"/>
        <v>8.3333333333333329E-2</v>
      </c>
      <c r="I682">
        <f t="shared" si="215"/>
        <v>100000</v>
      </c>
      <c r="J682">
        <f t="shared" si="216"/>
        <v>100000</v>
      </c>
      <c r="K682">
        <f t="shared" si="225"/>
        <v>2.9717306730230897</v>
      </c>
      <c r="L682">
        <f t="shared" si="226"/>
        <v>0</v>
      </c>
      <c r="M682">
        <f t="shared" si="227"/>
        <v>55</v>
      </c>
      <c r="N682">
        <f t="shared" si="217"/>
        <v>0</v>
      </c>
      <c r="O682">
        <f t="shared" si="228"/>
        <v>0</v>
      </c>
      <c r="P682" t="e">
        <f t="shared" si="218"/>
        <v>#N/A</v>
      </c>
      <c r="Q682" t="e">
        <f t="shared" si="219"/>
        <v>#N/A</v>
      </c>
      <c r="R682" t="e">
        <f>VLOOKUP(S682,mortality!$A$4:$G$76,prot_model!T682+2,FALSE)</f>
        <v>#N/A</v>
      </c>
      <c r="S682">
        <f t="shared" si="229"/>
        <v>104</v>
      </c>
      <c r="T682">
        <f t="shared" si="230"/>
        <v>5</v>
      </c>
      <c r="V682">
        <f>discount_curve!K671</f>
        <v>0.4974260375363464</v>
      </c>
    </row>
    <row r="683" spans="1:22" x14ac:dyDescent="0.55000000000000004">
      <c r="A683">
        <f t="shared" si="220"/>
        <v>665</v>
      </c>
      <c r="B683">
        <f t="shared" si="221"/>
        <v>0</v>
      </c>
      <c r="C683">
        <f t="shared" si="222"/>
        <v>0</v>
      </c>
      <c r="D683">
        <f t="shared" si="205"/>
        <v>0</v>
      </c>
      <c r="E683">
        <f t="shared" si="223"/>
        <v>0</v>
      </c>
      <c r="F683">
        <f t="shared" si="224"/>
        <v>0</v>
      </c>
      <c r="G683">
        <v>0</v>
      </c>
      <c r="H683">
        <f t="shared" si="214"/>
        <v>8.3333333333333329E-2</v>
      </c>
      <c r="I683">
        <f t="shared" si="215"/>
        <v>100000</v>
      </c>
      <c r="J683">
        <f t="shared" si="216"/>
        <v>100000</v>
      </c>
      <c r="K683">
        <f t="shared" si="225"/>
        <v>2.9717306730230897</v>
      </c>
      <c r="L683">
        <f t="shared" si="226"/>
        <v>0</v>
      </c>
      <c r="M683">
        <f t="shared" si="227"/>
        <v>55</v>
      </c>
      <c r="N683">
        <f t="shared" si="217"/>
        <v>0</v>
      </c>
      <c r="O683">
        <f t="shared" si="228"/>
        <v>0</v>
      </c>
      <c r="P683" t="e">
        <f t="shared" si="218"/>
        <v>#N/A</v>
      </c>
      <c r="Q683" t="e">
        <f t="shared" si="219"/>
        <v>#N/A</v>
      </c>
      <c r="R683" t="e">
        <f>VLOOKUP(S683,mortality!$A$4:$G$76,prot_model!T683+2,FALSE)</f>
        <v>#N/A</v>
      </c>
      <c r="S683">
        <f t="shared" si="229"/>
        <v>104</v>
      </c>
      <c r="T683">
        <f t="shared" si="230"/>
        <v>5</v>
      </c>
      <c r="V683">
        <f>discount_curve!K672</f>
        <v>0.49690318483601026</v>
      </c>
    </row>
    <row r="684" spans="1:22" x14ac:dyDescent="0.55000000000000004">
      <c r="A684">
        <f t="shared" si="220"/>
        <v>666</v>
      </c>
      <c r="B684">
        <f t="shared" si="221"/>
        <v>0</v>
      </c>
      <c r="C684">
        <f t="shared" si="222"/>
        <v>0</v>
      </c>
      <c r="D684">
        <f t="shared" si="205"/>
        <v>0</v>
      </c>
      <c r="E684">
        <f t="shared" si="223"/>
        <v>0</v>
      </c>
      <c r="F684">
        <f t="shared" si="224"/>
        <v>0</v>
      </c>
      <c r="G684">
        <v>0</v>
      </c>
      <c r="H684">
        <f t="shared" si="214"/>
        <v>8.3333333333333329E-2</v>
      </c>
      <c r="I684">
        <f t="shared" si="215"/>
        <v>100000</v>
      </c>
      <c r="J684">
        <f t="shared" si="216"/>
        <v>100000</v>
      </c>
      <c r="K684">
        <f t="shared" si="225"/>
        <v>2.9717306730230897</v>
      </c>
      <c r="L684">
        <f t="shared" si="226"/>
        <v>0</v>
      </c>
      <c r="M684">
        <f t="shared" si="227"/>
        <v>55</v>
      </c>
      <c r="N684">
        <f t="shared" si="217"/>
        <v>0</v>
      </c>
      <c r="O684">
        <f t="shared" si="228"/>
        <v>0</v>
      </c>
      <c r="P684" t="e">
        <f t="shared" si="218"/>
        <v>#N/A</v>
      </c>
      <c r="Q684" t="e">
        <f t="shared" si="219"/>
        <v>#N/A</v>
      </c>
      <c r="R684" t="e">
        <f>VLOOKUP(S684,mortality!$A$4:$G$76,prot_model!T684+2,FALSE)</f>
        <v>#N/A</v>
      </c>
      <c r="S684">
        <f t="shared" si="229"/>
        <v>104</v>
      </c>
      <c r="T684">
        <f t="shared" si="230"/>
        <v>5</v>
      </c>
      <c r="V684">
        <f>discount_curve!K673</f>
        <v>0.49638088171475825</v>
      </c>
    </row>
    <row r="685" spans="1:22" x14ac:dyDescent="0.55000000000000004">
      <c r="A685">
        <f t="shared" si="220"/>
        <v>667</v>
      </c>
      <c r="B685">
        <f t="shared" si="221"/>
        <v>0</v>
      </c>
      <c r="C685">
        <f t="shared" si="222"/>
        <v>0</v>
      </c>
      <c r="D685">
        <f t="shared" si="205"/>
        <v>0</v>
      </c>
      <c r="E685">
        <f t="shared" si="223"/>
        <v>0</v>
      </c>
      <c r="F685">
        <f t="shared" si="224"/>
        <v>0</v>
      </c>
      <c r="G685">
        <v>0</v>
      </c>
      <c r="H685">
        <f t="shared" si="214"/>
        <v>8.3333333333333329E-2</v>
      </c>
      <c r="I685">
        <f t="shared" si="215"/>
        <v>100000</v>
      </c>
      <c r="J685">
        <f t="shared" si="216"/>
        <v>100000</v>
      </c>
      <c r="K685">
        <f t="shared" si="225"/>
        <v>2.9717306730230897</v>
      </c>
      <c r="L685">
        <f t="shared" si="226"/>
        <v>0</v>
      </c>
      <c r="M685">
        <f t="shared" si="227"/>
        <v>55</v>
      </c>
      <c r="N685">
        <f t="shared" si="217"/>
        <v>0</v>
      </c>
      <c r="O685">
        <f t="shared" si="228"/>
        <v>0</v>
      </c>
      <c r="P685" t="e">
        <f t="shared" si="218"/>
        <v>#N/A</v>
      </c>
      <c r="Q685" t="e">
        <f t="shared" si="219"/>
        <v>#N/A</v>
      </c>
      <c r="R685" t="e">
        <f>VLOOKUP(S685,mortality!$A$4:$G$76,prot_model!T685+2,FALSE)</f>
        <v>#N/A</v>
      </c>
      <c r="S685">
        <f t="shared" si="229"/>
        <v>104</v>
      </c>
      <c r="T685">
        <f t="shared" si="230"/>
        <v>5</v>
      </c>
      <c r="V685">
        <f>discount_curve!K674</f>
        <v>0.49585912759491912</v>
      </c>
    </row>
    <row r="686" spans="1:22" x14ac:dyDescent="0.55000000000000004">
      <c r="A686">
        <f t="shared" si="220"/>
        <v>668</v>
      </c>
      <c r="B686">
        <f t="shared" si="221"/>
        <v>0</v>
      </c>
      <c r="C686">
        <f t="shared" si="222"/>
        <v>0</v>
      </c>
      <c r="D686">
        <f t="shared" si="205"/>
        <v>0</v>
      </c>
      <c r="E686">
        <f t="shared" si="223"/>
        <v>0</v>
      </c>
      <c r="F686">
        <f t="shared" si="224"/>
        <v>0</v>
      </c>
      <c r="G686">
        <v>0</v>
      </c>
      <c r="H686">
        <f t="shared" si="214"/>
        <v>8.3333333333333329E-2</v>
      </c>
      <c r="I686">
        <f t="shared" si="215"/>
        <v>100000</v>
      </c>
      <c r="J686">
        <f t="shared" si="216"/>
        <v>100000</v>
      </c>
      <c r="K686">
        <f t="shared" si="225"/>
        <v>2.9717306730230897</v>
      </c>
      <c r="L686">
        <f t="shared" si="226"/>
        <v>0</v>
      </c>
      <c r="M686">
        <f t="shared" si="227"/>
        <v>55</v>
      </c>
      <c r="N686">
        <f t="shared" si="217"/>
        <v>0</v>
      </c>
      <c r="O686">
        <f t="shared" si="228"/>
        <v>0</v>
      </c>
      <c r="P686" t="e">
        <f t="shared" si="218"/>
        <v>#N/A</v>
      </c>
      <c r="Q686" t="e">
        <f t="shared" si="219"/>
        <v>#N/A</v>
      </c>
      <c r="R686" t="e">
        <f>VLOOKUP(S686,mortality!$A$4:$G$76,prot_model!T686+2,FALSE)</f>
        <v>#N/A</v>
      </c>
      <c r="S686">
        <f t="shared" si="229"/>
        <v>104</v>
      </c>
      <c r="T686">
        <f t="shared" si="230"/>
        <v>5</v>
      </c>
      <c r="V686">
        <f>discount_curve!K675</f>
        <v>0.49533792189942827</v>
      </c>
    </row>
    <row r="687" spans="1:22" x14ac:dyDescent="0.55000000000000004">
      <c r="A687">
        <f t="shared" si="220"/>
        <v>669</v>
      </c>
      <c r="B687">
        <f t="shared" si="221"/>
        <v>0</v>
      </c>
      <c r="C687">
        <f t="shared" si="222"/>
        <v>0</v>
      </c>
      <c r="D687">
        <f t="shared" si="205"/>
        <v>0</v>
      </c>
      <c r="E687">
        <f t="shared" si="223"/>
        <v>0</v>
      </c>
      <c r="F687">
        <f t="shared" si="224"/>
        <v>0</v>
      </c>
      <c r="G687">
        <v>0</v>
      </c>
      <c r="H687">
        <f t="shared" si="214"/>
        <v>8.3333333333333329E-2</v>
      </c>
      <c r="I687">
        <f t="shared" si="215"/>
        <v>100000</v>
      </c>
      <c r="J687">
        <f t="shared" si="216"/>
        <v>100000</v>
      </c>
      <c r="K687">
        <f t="shared" si="225"/>
        <v>2.9717306730230897</v>
      </c>
      <c r="L687">
        <f t="shared" si="226"/>
        <v>0</v>
      </c>
      <c r="M687">
        <f t="shared" si="227"/>
        <v>55</v>
      </c>
      <c r="N687">
        <f t="shared" si="217"/>
        <v>0</v>
      </c>
      <c r="O687">
        <f t="shared" si="228"/>
        <v>0</v>
      </c>
      <c r="P687" t="e">
        <f t="shared" si="218"/>
        <v>#N/A</v>
      </c>
      <c r="Q687" t="e">
        <f t="shared" si="219"/>
        <v>#N/A</v>
      </c>
      <c r="R687" t="e">
        <f>VLOOKUP(S687,mortality!$A$4:$G$76,prot_model!T687+2,FALSE)</f>
        <v>#N/A</v>
      </c>
      <c r="S687">
        <f t="shared" si="229"/>
        <v>104</v>
      </c>
      <c r="T687">
        <f t="shared" si="230"/>
        <v>5</v>
      </c>
      <c r="V687">
        <f>discount_curve!K676</f>
        <v>0.49481726405182791</v>
      </c>
    </row>
    <row r="688" spans="1:22" x14ac:dyDescent="0.55000000000000004">
      <c r="A688">
        <f t="shared" si="220"/>
        <v>670</v>
      </c>
      <c r="B688">
        <f t="shared" si="221"/>
        <v>0</v>
      </c>
      <c r="C688">
        <f t="shared" si="222"/>
        <v>0</v>
      </c>
      <c r="D688">
        <f t="shared" si="205"/>
        <v>0</v>
      </c>
      <c r="E688">
        <f t="shared" si="223"/>
        <v>0</v>
      </c>
      <c r="F688">
        <f t="shared" si="224"/>
        <v>0</v>
      </c>
      <c r="G688">
        <v>0</v>
      </c>
      <c r="H688">
        <f t="shared" si="214"/>
        <v>8.3333333333333329E-2</v>
      </c>
      <c r="I688">
        <f t="shared" si="215"/>
        <v>100000</v>
      </c>
      <c r="J688">
        <f t="shared" si="216"/>
        <v>100000</v>
      </c>
      <c r="K688">
        <f t="shared" si="225"/>
        <v>2.9717306730230897</v>
      </c>
      <c r="L688">
        <f t="shared" si="226"/>
        <v>0</v>
      </c>
      <c r="M688">
        <f t="shared" si="227"/>
        <v>55</v>
      </c>
      <c r="N688">
        <f t="shared" si="217"/>
        <v>0</v>
      </c>
      <c r="O688">
        <f t="shared" si="228"/>
        <v>0</v>
      </c>
      <c r="P688" t="e">
        <f t="shared" si="218"/>
        <v>#N/A</v>
      </c>
      <c r="Q688" t="e">
        <f t="shared" si="219"/>
        <v>#N/A</v>
      </c>
      <c r="R688" t="e">
        <f>VLOOKUP(S688,mortality!$A$4:$G$76,prot_model!T688+2,FALSE)</f>
        <v>#N/A</v>
      </c>
      <c r="S688">
        <f t="shared" si="229"/>
        <v>104</v>
      </c>
      <c r="T688">
        <f t="shared" si="230"/>
        <v>5</v>
      </c>
      <c r="V688">
        <f>discount_curve!K677</f>
        <v>0.49429715347626607</v>
      </c>
    </row>
    <row r="689" spans="1:22" x14ac:dyDescent="0.55000000000000004">
      <c r="A689">
        <f t="shared" si="220"/>
        <v>671</v>
      </c>
      <c r="B689">
        <f t="shared" si="221"/>
        <v>0</v>
      </c>
      <c r="C689">
        <f t="shared" si="222"/>
        <v>0</v>
      </c>
      <c r="D689">
        <f t="shared" si="205"/>
        <v>0</v>
      </c>
      <c r="E689">
        <f t="shared" si="223"/>
        <v>0</v>
      </c>
      <c r="F689">
        <f t="shared" si="224"/>
        <v>0</v>
      </c>
      <c r="G689">
        <v>0</v>
      </c>
      <c r="H689">
        <f t="shared" si="214"/>
        <v>8.3333333333333329E-2</v>
      </c>
      <c r="I689">
        <f t="shared" si="215"/>
        <v>100000</v>
      </c>
      <c r="J689">
        <f t="shared" si="216"/>
        <v>100000</v>
      </c>
      <c r="K689">
        <f t="shared" si="225"/>
        <v>2.9717306730230897</v>
      </c>
      <c r="L689">
        <f t="shared" si="226"/>
        <v>0</v>
      </c>
      <c r="M689">
        <f t="shared" si="227"/>
        <v>55</v>
      </c>
      <c r="N689">
        <f t="shared" si="217"/>
        <v>0</v>
      </c>
      <c r="O689">
        <f t="shared" si="228"/>
        <v>0</v>
      </c>
      <c r="P689" t="e">
        <f t="shared" si="218"/>
        <v>#N/A</v>
      </c>
      <c r="Q689" t="e">
        <f t="shared" si="219"/>
        <v>#N/A</v>
      </c>
      <c r="R689" t="e">
        <f>VLOOKUP(S689,mortality!$A$4:$G$76,prot_model!T689+2,FALSE)</f>
        <v>#N/A</v>
      </c>
      <c r="S689">
        <f t="shared" si="229"/>
        <v>104</v>
      </c>
      <c r="T689">
        <f t="shared" si="230"/>
        <v>5</v>
      </c>
      <c r="V689">
        <f>discount_curve!K678</f>
        <v>0.4937775895974959</v>
      </c>
    </row>
    <row r="690" spans="1:22" x14ac:dyDescent="0.55000000000000004">
      <c r="A690">
        <f t="shared" si="220"/>
        <v>672</v>
      </c>
      <c r="B690">
        <f t="shared" si="221"/>
        <v>0</v>
      </c>
      <c r="C690">
        <f t="shared" si="222"/>
        <v>0</v>
      </c>
      <c r="D690">
        <f t="shared" si="205"/>
        <v>0</v>
      </c>
      <c r="E690">
        <f t="shared" si="223"/>
        <v>0</v>
      </c>
      <c r="F690">
        <f t="shared" si="224"/>
        <v>0</v>
      </c>
      <c r="G690">
        <v>0</v>
      </c>
      <c r="H690">
        <f t="shared" si="214"/>
        <v>8.3333333333333329E-2</v>
      </c>
      <c r="I690">
        <f t="shared" si="215"/>
        <v>100000</v>
      </c>
      <c r="J690">
        <f t="shared" si="216"/>
        <v>100000</v>
      </c>
      <c r="K690">
        <f t="shared" si="225"/>
        <v>3.0311652864835517</v>
      </c>
      <c r="L690">
        <f t="shared" si="226"/>
        <v>0</v>
      </c>
      <c r="M690">
        <f t="shared" si="227"/>
        <v>56</v>
      </c>
      <c r="N690">
        <f t="shared" si="217"/>
        <v>0</v>
      </c>
      <c r="O690">
        <f t="shared" si="228"/>
        <v>0</v>
      </c>
      <c r="P690" t="e">
        <f t="shared" si="218"/>
        <v>#N/A</v>
      </c>
      <c r="Q690" t="e">
        <f t="shared" si="219"/>
        <v>#N/A</v>
      </c>
      <c r="R690" t="e">
        <f>VLOOKUP(S690,mortality!$A$4:$G$76,prot_model!T690+2,FALSE)</f>
        <v>#N/A</v>
      </c>
      <c r="S690">
        <f t="shared" si="229"/>
        <v>105</v>
      </c>
      <c r="T690">
        <f t="shared" si="230"/>
        <v>5</v>
      </c>
      <c r="V690">
        <f>discount_curve!K679</f>
        <v>0.48487632254617102</v>
      </c>
    </row>
    <row r="691" spans="1:22" x14ac:dyDescent="0.55000000000000004">
      <c r="A691">
        <f t="shared" si="220"/>
        <v>673</v>
      </c>
      <c r="B691">
        <f t="shared" si="221"/>
        <v>0</v>
      </c>
      <c r="C691">
        <f t="shared" si="222"/>
        <v>0</v>
      </c>
      <c r="D691">
        <f t="shared" si="205"/>
        <v>0</v>
      </c>
      <c r="E691">
        <f t="shared" si="223"/>
        <v>0</v>
      </c>
      <c r="F691">
        <f t="shared" si="224"/>
        <v>0</v>
      </c>
      <c r="G691">
        <v>0</v>
      </c>
      <c r="H691">
        <f t="shared" si="214"/>
        <v>8.3333333333333329E-2</v>
      </c>
      <c r="I691">
        <f t="shared" si="215"/>
        <v>100000</v>
      </c>
      <c r="J691">
        <f t="shared" si="216"/>
        <v>100000</v>
      </c>
      <c r="K691">
        <f t="shared" si="225"/>
        <v>3.0311652864835517</v>
      </c>
      <c r="L691">
        <f t="shared" si="226"/>
        <v>0</v>
      </c>
      <c r="M691">
        <f t="shared" si="227"/>
        <v>56</v>
      </c>
      <c r="N691">
        <f t="shared" si="217"/>
        <v>0</v>
      </c>
      <c r="O691">
        <f t="shared" si="228"/>
        <v>0</v>
      </c>
      <c r="P691" t="e">
        <f t="shared" si="218"/>
        <v>#N/A</v>
      </c>
      <c r="Q691" t="e">
        <f t="shared" si="219"/>
        <v>#N/A</v>
      </c>
      <c r="R691" t="e">
        <f>VLOOKUP(S691,mortality!$A$4:$G$76,prot_model!T691+2,FALSE)</f>
        <v>#N/A</v>
      </c>
      <c r="S691">
        <f t="shared" si="229"/>
        <v>105</v>
      </c>
      <c r="T691">
        <f t="shared" si="230"/>
        <v>5</v>
      </c>
      <c r="V691">
        <f>discount_curve!K680</f>
        <v>0.48435430722058859</v>
      </c>
    </row>
    <row r="692" spans="1:22" x14ac:dyDescent="0.55000000000000004">
      <c r="A692">
        <f t="shared" si="220"/>
        <v>674</v>
      </c>
      <c r="B692">
        <f t="shared" si="221"/>
        <v>0</v>
      </c>
      <c r="C692">
        <f t="shared" si="222"/>
        <v>0</v>
      </c>
      <c r="D692">
        <f t="shared" si="205"/>
        <v>0</v>
      </c>
      <c r="E692">
        <f t="shared" si="223"/>
        <v>0</v>
      </c>
      <c r="F692">
        <f t="shared" si="224"/>
        <v>0</v>
      </c>
      <c r="G692">
        <v>0</v>
      </c>
      <c r="H692">
        <f t="shared" si="214"/>
        <v>8.3333333333333329E-2</v>
      </c>
      <c r="I692">
        <f t="shared" si="215"/>
        <v>100000</v>
      </c>
      <c r="J692">
        <f t="shared" si="216"/>
        <v>100000</v>
      </c>
      <c r="K692">
        <f t="shared" si="225"/>
        <v>3.0311652864835517</v>
      </c>
      <c r="L692">
        <f t="shared" si="226"/>
        <v>0</v>
      </c>
      <c r="M692">
        <f t="shared" si="227"/>
        <v>56</v>
      </c>
      <c r="N692">
        <f t="shared" si="217"/>
        <v>0</v>
      </c>
      <c r="O692">
        <f t="shared" si="228"/>
        <v>0</v>
      </c>
      <c r="P692" t="e">
        <f t="shared" si="218"/>
        <v>#N/A</v>
      </c>
      <c r="Q692" t="e">
        <f t="shared" si="219"/>
        <v>#N/A</v>
      </c>
      <c r="R692" t="e">
        <f>VLOOKUP(S692,mortality!$A$4:$G$76,prot_model!T692+2,FALSE)</f>
        <v>#N/A</v>
      </c>
      <c r="S692">
        <f t="shared" si="229"/>
        <v>105</v>
      </c>
      <c r="T692">
        <f t="shared" si="230"/>
        <v>5</v>
      </c>
      <c r="V692">
        <f>discount_curve!K681</f>
        <v>0.48383285389398917</v>
      </c>
    </row>
    <row r="693" spans="1:22" x14ac:dyDescent="0.55000000000000004">
      <c r="A693">
        <f t="shared" si="220"/>
        <v>675</v>
      </c>
      <c r="B693">
        <f t="shared" si="221"/>
        <v>0</v>
      </c>
      <c r="C693">
        <f t="shared" si="222"/>
        <v>0</v>
      </c>
      <c r="D693">
        <f t="shared" si="205"/>
        <v>0</v>
      </c>
      <c r="E693">
        <f t="shared" si="223"/>
        <v>0</v>
      </c>
      <c r="F693">
        <f t="shared" si="224"/>
        <v>0</v>
      </c>
      <c r="G693">
        <v>0</v>
      </c>
      <c r="H693">
        <f t="shared" si="214"/>
        <v>8.3333333333333329E-2</v>
      </c>
      <c r="I693">
        <f t="shared" si="215"/>
        <v>100000</v>
      </c>
      <c r="J693">
        <f t="shared" si="216"/>
        <v>100000</v>
      </c>
      <c r="K693">
        <f t="shared" si="225"/>
        <v>3.0311652864835517</v>
      </c>
      <c r="L693">
        <f t="shared" si="226"/>
        <v>0</v>
      </c>
      <c r="M693">
        <f t="shared" si="227"/>
        <v>56</v>
      </c>
      <c r="N693">
        <f t="shared" si="217"/>
        <v>0</v>
      </c>
      <c r="O693">
        <f t="shared" si="228"/>
        <v>0</v>
      </c>
      <c r="P693" t="e">
        <f t="shared" si="218"/>
        <v>#N/A</v>
      </c>
      <c r="Q693" t="e">
        <f t="shared" si="219"/>
        <v>#N/A</v>
      </c>
      <c r="R693" t="e">
        <f>VLOOKUP(S693,mortality!$A$4:$G$76,prot_model!T693+2,FALSE)</f>
        <v>#N/A</v>
      </c>
      <c r="S693">
        <f t="shared" si="229"/>
        <v>105</v>
      </c>
      <c r="T693">
        <f t="shared" si="230"/>
        <v>5</v>
      </c>
      <c r="V693">
        <f>discount_curve!K682</f>
        <v>0.48331196196132742</v>
      </c>
    </row>
    <row r="694" spans="1:22" x14ac:dyDescent="0.55000000000000004">
      <c r="A694">
        <f t="shared" si="220"/>
        <v>676</v>
      </c>
      <c r="B694">
        <f t="shared" si="221"/>
        <v>0</v>
      </c>
      <c r="C694">
        <f t="shared" si="222"/>
        <v>0</v>
      </c>
      <c r="D694">
        <f t="shared" si="205"/>
        <v>0</v>
      </c>
      <c r="E694">
        <f t="shared" si="223"/>
        <v>0</v>
      </c>
      <c r="F694">
        <f t="shared" si="224"/>
        <v>0</v>
      </c>
      <c r="G694">
        <v>0</v>
      </c>
      <c r="H694">
        <f t="shared" si="214"/>
        <v>8.3333333333333329E-2</v>
      </c>
      <c r="I694">
        <f t="shared" si="215"/>
        <v>100000</v>
      </c>
      <c r="J694">
        <f t="shared" si="216"/>
        <v>100000</v>
      </c>
      <c r="K694">
        <f t="shared" si="225"/>
        <v>3.0311652864835517</v>
      </c>
      <c r="L694">
        <f t="shared" si="226"/>
        <v>0</v>
      </c>
      <c r="M694">
        <f t="shared" si="227"/>
        <v>56</v>
      </c>
      <c r="N694">
        <f t="shared" si="217"/>
        <v>0</v>
      </c>
      <c r="O694">
        <f t="shared" si="228"/>
        <v>0</v>
      </c>
      <c r="P694" t="e">
        <f t="shared" si="218"/>
        <v>#N/A</v>
      </c>
      <c r="Q694" t="e">
        <f t="shared" si="219"/>
        <v>#N/A</v>
      </c>
      <c r="R694" t="e">
        <f>VLOOKUP(S694,mortality!$A$4:$G$76,prot_model!T694+2,FALSE)</f>
        <v>#N/A</v>
      </c>
      <c r="S694">
        <f t="shared" si="229"/>
        <v>105</v>
      </c>
      <c r="T694">
        <f t="shared" si="230"/>
        <v>5</v>
      </c>
      <c r="V694">
        <f>discount_curve!K683</f>
        <v>0.48279163081820997</v>
      </c>
    </row>
    <row r="695" spans="1:22" x14ac:dyDescent="0.55000000000000004">
      <c r="A695">
        <f t="shared" si="220"/>
        <v>677</v>
      </c>
      <c r="B695">
        <f t="shared" si="221"/>
        <v>0</v>
      </c>
      <c r="C695">
        <f t="shared" si="222"/>
        <v>0</v>
      </c>
      <c r="D695">
        <f t="shared" si="205"/>
        <v>0</v>
      </c>
      <c r="E695">
        <f t="shared" si="223"/>
        <v>0</v>
      </c>
      <c r="F695">
        <f t="shared" si="224"/>
        <v>0</v>
      </c>
      <c r="G695">
        <v>0</v>
      </c>
      <c r="H695">
        <f t="shared" si="214"/>
        <v>8.3333333333333329E-2</v>
      </c>
      <c r="I695">
        <f t="shared" si="215"/>
        <v>100000</v>
      </c>
      <c r="J695">
        <f t="shared" si="216"/>
        <v>100000</v>
      </c>
      <c r="K695">
        <f t="shared" si="225"/>
        <v>3.0311652864835517</v>
      </c>
      <c r="L695">
        <f t="shared" si="226"/>
        <v>0</v>
      </c>
      <c r="M695">
        <f t="shared" si="227"/>
        <v>56</v>
      </c>
      <c r="N695">
        <f t="shared" si="217"/>
        <v>0</v>
      </c>
      <c r="O695">
        <f t="shared" si="228"/>
        <v>0</v>
      </c>
      <c r="P695" t="e">
        <f t="shared" si="218"/>
        <v>#N/A</v>
      </c>
      <c r="Q695" t="e">
        <f t="shared" si="219"/>
        <v>#N/A</v>
      </c>
      <c r="R695" t="e">
        <f>VLOOKUP(S695,mortality!$A$4:$G$76,prot_model!T695+2,FALSE)</f>
        <v>#N/A</v>
      </c>
      <c r="S695">
        <f t="shared" si="229"/>
        <v>105</v>
      </c>
      <c r="T695">
        <f t="shared" si="230"/>
        <v>5</v>
      </c>
      <c r="V695">
        <f>discount_curve!K684</f>
        <v>0.48227185986089333</v>
      </c>
    </row>
    <row r="696" spans="1:22" x14ac:dyDescent="0.55000000000000004">
      <c r="A696">
        <f t="shared" si="220"/>
        <v>678</v>
      </c>
      <c r="B696">
        <f t="shared" si="221"/>
        <v>0</v>
      </c>
      <c r="C696">
        <f t="shared" si="222"/>
        <v>0</v>
      </c>
      <c r="D696">
        <f t="shared" si="205"/>
        <v>0</v>
      </c>
      <c r="E696">
        <f t="shared" si="223"/>
        <v>0</v>
      </c>
      <c r="F696">
        <f t="shared" si="224"/>
        <v>0</v>
      </c>
      <c r="G696">
        <v>0</v>
      </c>
      <c r="H696">
        <f t="shared" si="214"/>
        <v>8.3333333333333329E-2</v>
      </c>
      <c r="I696">
        <f t="shared" si="215"/>
        <v>100000</v>
      </c>
      <c r="J696">
        <f t="shared" si="216"/>
        <v>100000</v>
      </c>
      <c r="K696">
        <f t="shared" si="225"/>
        <v>3.0311652864835517</v>
      </c>
      <c r="L696">
        <f t="shared" si="226"/>
        <v>0</v>
      </c>
      <c r="M696">
        <f t="shared" si="227"/>
        <v>56</v>
      </c>
      <c r="N696">
        <f t="shared" si="217"/>
        <v>0</v>
      </c>
      <c r="O696">
        <f t="shared" si="228"/>
        <v>0</v>
      </c>
      <c r="P696" t="e">
        <f t="shared" si="218"/>
        <v>#N/A</v>
      </c>
      <c r="Q696" t="e">
        <f t="shared" si="219"/>
        <v>#N/A</v>
      </c>
      <c r="R696" t="e">
        <f>VLOOKUP(S696,mortality!$A$4:$G$76,prot_model!T696+2,FALSE)</f>
        <v>#N/A</v>
      </c>
      <c r="S696">
        <f t="shared" si="229"/>
        <v>105</v>
      </c>
      <c r="T696">
        <f t="shared" si="230"/>
        <v>5</v>
      </c>
      <c r="V696">
        <f>discount_curve!K685</f>
        <v>0.48175264848628424</v>
      </c>
    </row>
    <row r="697" spans="1:22" x14ac:dyDescent="0.55000000000000004">
      <c r="A697">
        <f t="shared" si="220"/>
        <v>679</v>
      </c>
      <c r="B697">
        <f t="shared" si="221"/>
        <v>0</v>
      </c>
      <c r="C697">
        <f t="shared" si="222"/>
        <v>0</v>
      </c>
      <c r="D697">
        <f t="shared" si="205"/>
        <v>0</v>
      </c>
      <c r="E697">
        <f t="shared" si="223"/>
        <v>0</v>
      </c>
      <c r="F697">
        <f t="shared" si="224"/>
        <v>0</v>
      </c>
      <c r="G697">
        <v>0</v>
      </c>
      <c r="H697">
        <f t="shared" si="214"/>
        <v>8.3333333333333329E-2</v>
      </c>
      <c r="I697">
        <f t="shared" si="215"/>
        <v>100000</v>
      </c>
      <c r="J697">
        <f t="shared" si="216"/>
        <v>100000</v>
      </c>
      <c r="K697">
        <f t="shared" si="225"/>
        <v>3.0311652864835517</v>
      </c>
      <c r="L697">
        <f t="shared" si="226"/>
        <v>0</v>
      </c>
      <c r="M697">
        <f t="shared" si="227"/>
        <v>56</v>
      </c>
      <c r="N697">
        <f t="shared" si="217"/>
        <v>0</v>
      </c>
      <c r="O697">
        <f t="shared" si="228"/>
        <v>0</v>
      </c>
      <c r="P697" t="e">
        <f t="shared" si="218"/>
        <v>#N/A</v>
      </c>
      <c r="Q697" t="e">
        <f t="shared" si="219"/>
        <v>#N/A</v>
      </c>
      <c r="R697" t="e">
        <f>VLOOKUP(S697,mortality!$A$4:$G$76,prot_model!T697+2,FALSE)</f>
        <v>#N/A</v>
      </c>
      <c r="S697">
        <f t="shared" si="229"/>
        <v>105</v>
      </c>
      <c r="T697">
        <f t="shared" si="230"/>
        <v>5</v>
      </c>
      <c r="V697">
        <f>discount_curve!K686</f>
        <v>0.48123399609193929</v>
      </c>
    </row>
    <row r="698" spans="1:22" x14ac:dyDescent="0.55000000000000004">
      <c r="A698">
        <f t="shared" si="220"/>
        <v>680</v>
      </c>
      <c r="B698">
        <f t="shared" si="221"/>
        <v>0</v>
      </c>
      <c r="C698">
        <f t="shared" si="222"/>
        <v>0</v>
      </c>
      <c r="D698">
        <f t="shared" si="205"/>
        <v>0</v>
      </c>
      <c r="E698">
        <f t="shared" si="223"/>
        <v>0</v>
      </c>
      <c r="F698">
        <f t="shared" si="224"/>
        <v>0</v>
      </c>
      <c r="G698">
        <v>0</v>
      </c>
      <c r="H698">
        <f t="shared" si="214"/>
        <v>8.3333333333333329E-2</v>
      </c>
      <c r="I698">
        <f t="shared" si="215"/>
        <v>100000</v>
      </c>
      <c r="J698">
        <f t="shared" si="216"/>
        <v>100000</v>
      </c>
      <c r="K698">
        <f t="shared" si="225"/>
        <v>3.0311652864835517</v>
      </c>
      <c r="L698">
        <f t="shared" si="226"/>
        <v>0</v>
      </c>
      <c r="M698">
        <f t="shared" si="227"/>
        <v>56</v>
      </c>
      <c r="N698">
        <f t="shared" si="217"/>
        <v>0</v>
      </c>
      <c r="O698">
        <f t="shared" si="228"/>
        <v>0</v>
      </c>
      <c r="P698" t="e">
        <f t="shared" si="218"/>
        <v>#N/A</v>
      </c>
      <c r="Q698" t="e">
        <f t="shared" si="219"/>
        <v>#N/A</v>
      </c>
      <c r="R698" t="e">
        <f>VLOOKUP(S698,mortality!$A$4:$G$76,prot_model!T698+2,FALSE)</f>
        <v>#N/A</v>
      </c>
      <c r="S698">
        <f t="shared" si="229"/>
        <v>105</v>
      </c>
      <c r="T698">
        <f t="shared" si="230"/>
        <v>5</v>
      </c>
      <c r="V698">
        <f>discount_curve!K687</f>
        <v>0.48071590207606313</v>
      </c>
    </row>
    <row r="699" spans="1:22" x14ac:dyDescent="0.55000000000000004">
      <c r="A699">
        <f t="shared" si="220"/>
        <v>681</v>
      </c>
      <c r="B699">
        <f t="shared" si="221"/>
        <v>0</v>
      </c>
      <c r="C699">
        <f t="shared" si="222"/>
        <v>0</v>
      </c>
      <c r="D699">
        <f t="shared" si="205"/>
        <v>0</v>
      </c>
      <c r="E699">
        <f t="shared" si="223"/>
        <v>0</v>
      </c>
      <c r="F699">
        <f t="shared" si="224"/>
        <v>0</v>
      </c>
      <c r="G699">
        <v>0</v>
      </c>
      <c r="H699">
        <f t="shared" si="214"/>
        <v>8.3333333333333329E-2</v>
      </c>
      <c r="I699">
        <f t="shared" si="215"/>
        <v>100000</v>
      </c>
      <c r="J699">
        <f t="shared" si="216"/>
        <v>100000</v>
      </c>
      <c r="K699">
        <f t="shared" si="225"/>
        <v>3.0311652864835517</v>
      </c>
      <c r="L699">
        <f t="shared" si="226"/>
        <v>0</v>
      </c>
      <c r="M699">
        <f t="shared" si="227"/>
        <v>56</v>
      </c>
      <c r="N699">
        <f t="shared" si="217"/>
        <v>0</v>
      </c>
      <c r="O699">
        <f t="shared" si="228"/>
        <v>0</v>
      </c>
      <c r="P699" t="e">
        <f t="shared" si="218"/>
        <v>#N/A</v>
      </c>
      <c r="Q699" t="e">
        <f t="shared" si="219"/>
        <v>#N/A</v>
      </c>
      <c r="R699" t="e">
        <f>VLOOKUP(S699,mortality!$A$4:$G$76,prot_model!T699+2,FALSE)</f>
        <v>#N/A</v>
      </c>
      <c r="S699">
        <f t="shared" si="229"/>
        <v>105</v>
      </c>
      <c r="T699">
        <f t="shared" si="230"/>
        <v>5</v>
      </c>
      <c r="V699">
        <f>discount_curve!K688</f>
        <v>0.48019836583750819</v>
      </c>
    </row>
    <row r="700" spans="1:22" x14ac:dyDescent="0.55000000000000004">
      <c r="A700">
        <f t="shared" si="220"/>
        <v>682</v>
      </c>
      <c r="B700">
        <f t="shared" si="221"/>
        <v>0</v>
      </c>
      <c r="C700">
        <f t="shared" si="222"/>
        <v>0</v>
      </c>
      <c r="D700">
        <f t="shared" si="205"/>
        <v>0</v>
      </c>
      <c r="E700">
        <f t="shared" si="223"/>
        <v>0</v>
      </c>
      <c r="F700">
        <f t="shared" si="224"/>
        <v>0</v>
      </c>
      <c r="G700">
        <v>0</v>
      </c>
      <c r="H700">
        <f t="shared" si="214"/>
        <v>8.3333333333333329E-2</v>
      </c>
      <c r="I700">
        <f t="shared" si="215"/>
        <v>100000</v>
      </c>
      <c r="J700">
        <f t="shared" si="216"/>
        <v>100000</v>
      </c>
      <c r="K700">
        <f t="shared" si="225"/>
        <v>3.0311652864835517</v>
      </c>
      <c r="L700">
        <f t="shared" si="226"/>
        <v>0</v>
      </c>
      <c r="M700">
        <f t="shared" si="227"/>
        <v>56</v>
      </c>
      <c r="N700">
        <f t="shared" si="217"/>
        <v>0</v>
      </c>
      <c r="O700">
        <f t="shared" si="228"/>
        <v>0</v>
      </c>
      <c r="P700" t="e">
        <f t="shared" si="218"/>
        <v>#N/A</v>
      </c>
      <c r="Q700" t="e">
        <f t="shared" si="219"/>
        <v>#N/A</v>
      </c>
      <c r="R700" t="e">
        <f>VLOOKUP(S700,mortality!$A$4:$G$76,prot_model!T700+2,FALSE)</f>
        <v>#N/A</v>
      </c>
      <c r="S700">
        <f t="shared" si="229"/>
        <v>105</v>
      </c>
      <c r="T700">
        <f t="shared" si="230"/>
        <v>5</v>
      </c>
      <c r="V700">
        <f>discount_curve!K689</f>
        <v>0.47968138677577438</v>
      </c>
    </row>
    <row r="701" spans="1:22" x14ac:dyDescent="0.55000000000000004">
      <c r="A701">
        <f t="shared" si="220"/>
        <v>683</v>
      </c>
      <c r="B701">
        <f t="shared" si="221"/>
        <v>0</v>
      </c>
      <c r="C701">
        <f t="shared" si="222"/>
        <v>0</v>
      </c>
      <c r="D701">
        <f t="shared" si="205"/>
        <v>0</v>
      </c>
      <c r="E701">
        <f t="shared" si="223"/>
        <v>0</v>
      </c>
      <c r="F701">
        <f t="shared" si="224"/>
        <v>0</v>
      </c>
      <c r="G701">
        <v>0</v>
      </c>
      <c r="H701">
        <f t="shared" si="214"/>
        <v>8.3333333333333329E-2</v>
      </c>
      <c r="I701">
        <f t="shared" si="215"/>
        <v>100000</v>
      </c>
      <c r="J701">
        <f t="shared" si="216"/>
        <v>100000</v>
      </c>
      <c r="K701">
        <f t="shared" si="225"/>
        <v>3.0311652864835517</v>
      </c>
      <c r="L701">
        <f t="shared" si="226"/>
        <v>0</v>
      </c>
      <c r="M701">
        <f t="shared" si="227"/>
        <v>56</v>
      </c>
      <c r="N701">
        <f t="shared" si="217"/>
        <v>0</v>
      </c>
      <c r="O701">
        <f t="shared" si="228"/>
        <v>0</v>
      </c>
      <c r="P701" t="e">
        <f t="shared" si="218"/>
        <v>#N/A</v>
      </c>
      <c r="Q701" t="e">
        <f t="shared" si="219"/>
        <v>#N/A</v>
      </c>
      <c r="R701" t="e">
        <f>VLOOKUP(S701,mortality!$A$4:$G$76,prot_model!T701+2,FALSE)</f>
        <v>#N/A</v>
      </c>
      <c r="S701">
        <f t="shared" si="229"/>
        <v>105</v>
      </c>
      <c r="T701">
        <f t="shared" si="230"/>
        <v>5</v>
      </c>
      <c r="V701">
        <f>discount_curve!K690</f>
        <v>0.47916496429100819</v>
      </c>
    </row>
    <row r="702" spans="1:22" x14ac:dyDescent="0.55000000000000004">
      <c r="A702">
        <f t="shared" si="220"/>
        <v>684</v>
      </c>
      <c r="B702">
        <f t="shared" si="221"/>
        <v>0</v>
      </c>
      <c r="C702">
        <f t="shared" si="222"/>
        <v>0</v>
      </c>
      <c r="D702">
        <f t="shared" si="205"/>
        <v>0</v>
      </c>
      <c r="E702">
        <f t="shared" si="223"/>
        <v>0</v>
      </c>
      <c r="F702">
        <f t="shared" si="224"/>
        <v>0</v>
      </c>
      <c r="G702">
        <v>0</v>
      </c>
      <c r="H702">
        <f t="shared" si="214"/>
        <v>8.3333333333333329E-2</v>
      </c>
      <c r="I702">
        <f t="shared" si="215"/>
        <v>100000</v>
      </c>
      <c r="J702">
        <f t="shared" si="216"/>
        <v>100000</v>
      </c>
      <c r="K702">
        <f t="shared" si="225"/>
        <v>3.0917885922132227</v>
      </c>
      <c r="L702">
        <f t="shared" si="226"/>
        <v>0</v>
      </c>
      <c r="M702">
        <f t="shared" si="227"/>
        <v>57</v>
      </c>
      <c r="N702">
        <f t="shared" si="217"/>
        <v>0</v>
      </c>
      <c r="O702">
        <f t="shared" si="228"/>
        <v>0</v>
      </c>
      <c r="P702" t="e">
        <f t="shared" si="218"/>
        <v>#N/A</v>
      </c>
      <c r="Q702" t="e">
        <f t="shared" si="219"/>
        <v>#N/A</v>
      </c>
      <c r="R702" t="e">
        <f>VLOOKUP(S702,mortality!$A$4:$G$76,prot_model!T702+2,FALSE)</f>
        <v>#N/A</v>
      </c>
      <c r="S702">
        <f t="shared" si="229"/>
        <v>106</v>
      </c>
      <c r="T702">
        <f t="shared" si="230"/>
        <v>5</v>
      </c>
      <c r="V702">
        <f>discount_curve!K691</f>
        <v>0.47010912778960701</v>
      </c>
    </row>
    <row r="703" spans="1:22" x14ac:dyDescent="0.55000000000000004">
      <c r="A703">
        <f t="shared" si="220"/>
        <v>685</v>
      </c>
      <c r="B703">
        <f t="shared" si="221"/>
        <v>0</v>
      </c>
      <c r="C703">
        <f t="shared" si="222"/>
        <v>0</v>
      </c>
      <c r="D703">
        <f t="shared" si="205"/>
        <v>0</v>
      </c>
      <c r="E703">
        <f t="shared" si="223"/>
        <v>0</v>
      </c>
      <c r="F703">
        <f t="shared" si="224"/>
        <v>0</v>
      </c>
      <c r="G703">
        <v>0</v>
      </c>
      <c r="H703">
        <f t="shared" si="214"/>
        <v>8.3333333333333329E-2</v>
      </c>
      <c r="I703">
        <f t="shared" si="215"/>
        <v>100000</v>
      </c>
      <c r="J703">
        <f t="shared" si="216"/>
        <v>100000</v>
      </c>
      <c r="K703">
        <f t="shared" si="225"/>
        <v>3.0917885922132227</v>
      </c>
      <c r="L703">
        <f t="shared" si="226"/>
        <v>0</v>
      </c>
      <c r="M703">
        <f t="shared" si="227"/>
        <v>57</v>
      </c>
      <c r="N703">
        <f t="shared" si="217"/>
        <v>0</v>
      </c>
      <c r="O703">
        <f t="shared" si="228"/>
        <v>0</v>
      </c>
      <c r="P703" t="e">
        <f t="shared" si="218"/>
        <v>#N/A</v>
      </c>
      <c r="Q703" t="e">
        <f t="shared" si="219"/>
        <v>#N/A</v>
      </c>
      <c r="R703" t="e">
        <f>VLOOKUP(S703,mortality!$A$4:$G$76,prot_model!T703+2,FALSE)</f>
        <v>#N/A</v>
      </c>
      <c r="S703">
        <f t="shared" si="229"/>
        <v>106</v>
      </c>
      <c r="T703">
        <f t="shared" si="230"/>
        <v>5</v>
      </c>
      <c r="V703">
        <f>discount_curve!K692</f>
        <v>0.46959065094540647</v>
      </c>
    </row>
    <row r="704" spans="1:22" x14ac:dyDescent="0.55000000000000004">
      <c r="A704">
        <f t="shared" si="220"/>
        <v>686</v>
      </c>
      <c r="B704">
        <f t="shared" si="221"/>
        <v>0</v>
      </c>
      <c r="C704">
        <f t="shared" si="222"/>
        <v>0</v>
      </c>
      <c r="D704">
        <f t="shared" si="205"/>
        <v>0</v>
      </c>
      <c r="E704">
        <f t="shared" si="223"/>
        <v>0</v>
      </c>
      <c r="F704">
        <f t="shared" si="224"/>
        <v>0</v>
      </c>
      <c r="G704">
        <v>0</v>
      </c>
      <c r="H704">
        <f t="shared" si="214"/>
        <v>8.3333333333333329E-2</v>
      </c>
      <c r="I704">
        <f t="shared" si="215"/>
        <v>100000</v>
      </c>
      <c r="J704">
        <f t="shared" si="216"/>
        <v>100000</v>
      </c>
      <c r="K704">
        <f t="shared" si="225"/>
        <v>3.0917885922132227</v>
      </c>
      <c r="L704">
        <f t="shared" si="226"/>
        <v>0</v>
      </c>
      <c r="M704">
        <f t="shared" si="227"/>
        <v>57</v>
      </c>
      <c r="N704">
        <f t="shared" si="217"/>
        <v>0</v>
      </c>
      <c r="O704">
        <f t="shared" si="228"/>
        <v>0</v>
      </c>
      <c r="P704" t="e">
        <f t="shared" si="218"/>
        <v>#N/A</v>
      </c>
      <c r="Q704" t="e">
        <f t="shared" si="219"/>
        <v>#N/A</v>
      </c>
      <c r="R704" t="e">
        <f>VLOOKUP(S704,mortality!$A$4:$G$76,prot_model!T704+2,FALSE)</f>
        <v>#N/A</v>
      </c>
      <c r="S704">
        <f t="shared" si="229"/>
        <v>106</v>
      </c>
      <c r="T704">
        <f t="shared" si="230"/>
        <v>5</v>
      </c>
      <c r="V704">
        <f>discount_curve!K693</f>
        <v>0.46907274592213449</v>
      </c>
    </row>
    <row r="705" spans="1:22" x14ac:dyDescent="0.55000000000000004">
      <c r="A705">
        <f t="shared" si="220"/>
        <v>687</v>
      </c>
      <c r="B705">
        <f t="shared" si="221"/>
        <v>0</v>
      </c>
      <c r="C705">
        <f t="shared" si="222"/>
        <v>0</v>
      </c>
      <c r="D705">
        <f t="shared" si="205"/>
        <v>0</v>
      </c>
      <c r="E705">
        <f t="shared" si="223"/>
        <v>0</v>
      </c>
      <c r="F705">
        <f t="shared" si="224"/>
        <v>0</v>
      </c>
      <c r="G705">
        <v>0</v>
      </c>
      <c r="H705">
        <f t="shared" si="214"/>
        <v>8.3333333333333329E-2</v>
      </c>
      <c r="I705">
        <f t="shared" si="215"/>
        <v>100000</v>
      </c>
      <c r="J705">
        <f t="shared" si="216"/>
        <v>100000</v>
      </c>
      <c r="K705">
        <f t="shared" si="225"/>
        <v>3.0917885922132227</v>
      </c>
      <c r="L705">
        <f t="shared" si="226"/>
        <v>0</v>
      </c>
      <c r="M705">
        <f t="shared" si="227"/>
        <v>57</v>
      </c>
      <c r="N705">
        <f t="shared" si="217"/>
        <v>0</v>
      </c>
      <c r="O705">
        <f t="shared" si="228"/>
        <v>0</v>
      </c>
      <c r="P705" t="e">
        <f t="shared" si="218"/>
        <v>#N/A</v>
      </c>
      <c r="Q705" t="e">
        <f t="shared" si="219"/>
        <v>#N/A</v>
      </c>
      <c r="R705" t="e">
        <f>VLOOKUP(S705,mortality!$A$4:$G$76,prot_model!T705+2,FALSE)</f>
        <v>#N/A</v>
      </c>
      <c r="S705">
        <f t="shared" si="229"/>
        <v>106</v>
      </c>
      <c r="T705">
        <f t="shared" si="230"/>
        <v>5</v>
      </c>
      <c r="V705">
        <f>discount_curve!K694</f>
        <v>0.46855541208913765</v>
      </c>
    </row>
    <row r="706" spans="1:22" x14ac:dyDescent="0.55000000000000004">
      <c r="A706">
        <f t="shared" si="220"/>
        <v>688</v>
      </c>
      <c r="B706">
        <f t="shared" si="221"/>
        <v>0</v>
      </c>
      <c r="C706">
        <f t="shared" si="222"/>
        <v>0</v>
      </c>
      <c r="D706">
        <f t="shared" si="205"/>
        <v>0</v>
      </c>
      <c r="E706">
        <f t="shared" si="223"/>
        <v>0</v>
      </c>
      <c r="F706">
        <f t="shared" si="224"/>
        <v>0</v>
      </c>
      <c r="G706">
        <v>0</v>
      </c>
      <c r="H706">
        <f t="shared" si="214"/>
        <v>8.3333333333333329E-2</v>
      </c>
      <c r="I706">
        <f t="shared" si="215"/>
        <v>100000</v>
      </c>
      <c r="J706">
        <f t="shared" si="216"/>
        <v>100000</v>
      </c>
      <c r="K706">
        <f t="shared" si="225"/>
        <v>3.0917885922132227</v>
      </c>
      <c r="L706">
        <f t="shared" si="226"/>
        <v>0</v>
      </c>
      <c r="M706">
        <f t="shared" si="227"/>
        <v>57</v>
      </c>
      <c r="N706">
        <f t="shared" si="217"/>
        <v>0</v>
      </c>
      <c r="O706">
        <f t="shared" si="228"/>
        <v>0</v>
      </c>
      <c r="P706" t="e">
        <f t="shared" si="218"/>
        <v>#N/A</v>
      </c>
      <c r="Q706" t="e">
        <f t="shared" si="219"/>
        <v>#N/A</v>
      </c>
      <c r="R706" t="e">
        <f>VLOOKUP(S706,mortality!$A$4:$G$76,prot_model!T706+2,FALSE)</f>
        <v>#N/A</v>
      </c>
      <c r="S706">
        <f t="shared" si="229"/>
        <v>106</v>
      </c>
      <c r="T706">
        <f t="shared" si="230"/>
        <v>5</v>
      </c>
      <c r="V706">
        <f>discount_curve!K695</f>
        <v>0.46803864881645807</v>
      </c>
    </row>
    <row r="707" spans="1:22" x14ac:dyDescent="0.55000000000000004">
      <c r="A707">
        <f t="shared" si="220"/>
        <v>689</v>
      </c>
      <c r="B707">
        <f t="shared" si="221"/>
        <v>0</v>
      </c>
      <c r="C707">
        <f t="shared" si="222"/>
        <v>0</v>
      </c>
      <c r="D707">
        <f t="shared" si="205"/>
        <v>0</v>
      </c>
      <c r="E707">
        <f t="shared" si="223"/>
        <v>0</v>
      </c>
      <c r="F707">
        <f t="shared" si="224"/>
        <v>0</v>
      </c>
      <c r="G707">
        <v>0</v>
      </c>
      <c r="H707">
        <f t="shared" si="214"/>
        <v>8.3333333333333329E-2</v>
      </c>
      <c r="I707">
        <f t="shared" si="215"/>
        <v>100000</v>
      </c>
      <c r="J707">
        <f t="shared" si="216"/>
        <v>100000</v>
      </c>
      <c r="K707">
        <f t="shared" si="225"/>
        <v>3.0917885922132227</v>
      </c>
      <c r="L707">
        <f t="shared" si="226"/>
        <v>0</v>
      </c>
      <c r="M707">
        <f t="shared" si="227"/>
        <v>57</v>
      </c>
      <c r="N707">
        <f t="shared" si="217"/>
        <v>0</v>
      </c>
      <c r="O707">
        <f t="shared" si="228"/>
        <v>0</v>
      </c>
      <c r="P707" t="e">
        <f t="shared" si="218"/>
        <v>#N/A</v>
      </c>
      <c r="Q707" t="e">
        <f t="shared" si="219"/>
        <v>#N/A</v>
      </c>
      <c r="R707" t="e">
        <f>VLOOKUP(S707,mortality!$A$4:$G$76,prot_model!T707+2,FALSE)</f>
        <v>#N/A</v>
      </c>
      <c r="S707">
        <f t="shared" si="229"/>
        <v>106</v>
      </c>
      <c r="T707">
        <f t="shared" si="230"/>
        <v>5</v>
      </c>
      <c r="V707">
        <f>discount_curve!K696</f>
        <v>0.46752245547483279</v>
      </c>
    </row>
    <row r="708" spans="1:22" x14ac:dyDescent="0.55000000000000004">
      <c r="A708">
        <f t="shared" si="220"/>
        <v>690</v>
      </c>
      <c r="B708">
        <f t="shared" si="221"/>
        <v>0</v>
      </c>
      <c r="C708">
        <f t="shared" si="222"/>
        <v>0</v>
      </c>
      <c r="D708">
        <f t="shared" si="205"/>
        <v>0</v>
      </c>
      <c r="E708">
        <f t="shared" si="223"/>
        <v>0</v>
      </c>
      <c r="F708">
        <f t="shared" si="224"/>
        <v>0</v>
      </c>
      <c r="G708">
        <v>0</v>
      </c>
      <c r="H708">
        <f t="shared" si="214"/>
        <v>8.3333333333333329E-2</v>
      </c>
      <c r="I708">
        <f t="shared" si="215"/>
        <v>100000</v>
      </c>
      <c r="J708">
        <f t="shared" si="216"/>
        <v>100000</v>
      </c>
      <c r="K708">
        <f t="shared" si="225"/>
        <v>3.0917885922132227</v>
      </c>
      <c r="L708">
        <f t="shared" si="226"/>
        <v>0</v>
      </c>
      <c r="M708">
        <f t="shared" si="227"/>
        <v>57</v>
      </c>
      <c r="N708">
        <f t="shared" si="217"/>
        <v>0</v>
      </c>
      <c r="O708">
        <f t="shared" si="228"/>
        <v>0</v>
      </c>
      <c r="P708" t="e">
        <f t="shared" si="218"/>
        <v>#N/A</v>
      </c>
      <c r="Q708" t="e">
        <f t="shared" si="219"/>
        <v>#N/A</v>
      </c>
      <c r="R708" t="e">
        <f>VLOOKUP(S708,mortality!$A$4:$G$76,prot_model!T708+2,FALSE)</f>
        <v>#N/A</v>
      </c>
      <c r="S708">
        <f t="shared" si="229"/>
        <v>106</v>
      </c>
      <c r="T708">
        <f t="shared" si="230"/>
        <v>5</v>
      </c>
      <c r="V708">
        <f>discount_curve!K697</f>
        <v>0.46700683143569277</v>
      </c>
    </row>
    <row r="709" spans="1:22" x14ac:dyDescent="0.55000000000000004">
      <c r="A709">
        <f t="shared" si="220"/>
        <v>691</v>
      </c>
      <c r="B709">
        <f t="shared" si="221"/>
        <v>0</v>
      </c>
      <c r="C709">
        <f t="shared" si="222"/>
        <v>0</v>
      </c>
      <c r="D709">
        <f t="shared" si="205"/>
        <v>0</v>
      </c>
      <c r="E709">
        <f t="shared" si="223"/>
        <v>0</v>
      </c>
      <c r="F709">
        <f t="shared" si="224"/>
        <v>0</v>
      </c>
      <c r="G709">
        <v>0</v>
      </c>
      <c r="H709">
        <f t="shared" si="214"/>
        <v>8.3333333333333329E-2</v>
      </c>
      <c r="I709">
        <f t="shared" si="215"/>
        <v>100000</v>
      </c>
      <c r="J709">
        <f t="shared" si="216"/>
        <v>100000</v>
      </c>
      <c r="K709">
        <f t="shared" si="225"/>
        <v>3.0917885922132227</v>
      </c>
      <c r="L709">
        <f t="shared" si="226"/>
        <v>0</v>
      </c>
      <c r="M709">
        <f t="shared" si="227"/>
        <v>57</v>
      </c>
      <c r="N709">
        <f t="shared" si="217"/>
        <v>0</v>
      </c>
      <c r="O709">
        <f t="shared" si="228"/>
        <v>0</v>
      </c>
      <c r="P709" t="e">
        <f t="shared" si="218"/>
        <v>#N/A</v>
      </c>
      <c r="Q709" t="e">
        <f t="shared" si="219"/>
        <v>#N/A</v>
      </c>
      <c r="R709" t="e">
        <f>VLOOKUP(S709,mortality!$A$4:$G$76,prot_model!T709+2,FALSE)</f>
        <v>#N/A</v>
      </c>
      <c r="S709">
        <f t="shared" si="229"/>
        <v>106</v>
      </c>
      <c r="T709">
        <f t="shared" si="230"/>
        <v>5</v>
      </c>
      <c r="V709">
        <f>discount_curve!K698</f>
        <v>0.46649177607116205</v>
      </c>
    </row>
    <row r="710" spans="1:22" x14ac:dyDescent="0.55000000000000004">
      <c r="A710">
        <f t="shared" si="220"/>
        <v>692</v>
      </c>
      <c r="B710">
        <f t="shared" si="221"/>
        <v>0</v>
      </c>
      <c r="C710">
        <f t="shared" si="222"/>
        <v>0</v>
      </c>
      <c r="D710">
        <f t="shared" si="205"/>
        <v>0</v>
      </c>
      <c r="E710">
        <f t="shared" si="223"/>
        <v>0</v>
      </c>
      <c r="F710">
        <f t="shared" si="224"/>
        <v>0</v>
      </c>
      <c r="G710">
        <v>0</v>
      </c>
      <c r="H710">
        <f t="shared" si="214"/>
        <v>8.3333333333333329E-2</v>
      </c>
      <c r="I710">
        <f t="shared" si="215"/>
        <v>100000</v>
      </c>
      <c r="J710">
        <f t="shared" si="216"/>
        <v>100000</v>
      </c>
      <c r="K710">
        <f t="shared" si="225"/>
        <v>3.0917885922132227</v>
      </c>
      <c r="L710">
        <f t="shared" si="226"/>
        <v>0</v>
      </c>
      <c r="M710">
        <f t="shared" si="227"/>
        <v>57</v>
      </c>
      <c r="N710">
        <f t="shared" si="217"/>
        <v>0</v>
      </c>
      <c r="O710">
        <f t="shared" si="228"/>
        <v>0</v>
      </c>
      <c r="P710" t="e">
        <f t="shared" si="218"/>
        <v>#N/A</v>
      </c>
      <c r="Q710" t="e">
        <f t="shared" si="219"/>
        <v>#N/A</v>
      </c>
      <c r="R710" t="e">
        <f>VLOOKUP(S710,mortality!$A$4:$G$76,prot_model!T710+2,FALSE)</f>
        <v>#N/A</v>
      </c>
      <c r="S710">
        <f t="shared" si="229"/>
        <v>106</v>
      </c>
      <c r="T710">
        <f t="shared" si="230"/>
        <v>5</v>
      </c>
      <c r="V710">
        <f>discount_curve!K699</f>
        <v>0.46597728875405736</v>
      </c>
    </row>
    <row r="711" spans="1:22" x14ac:dyDescent="0.55000000000000004">
      <c r="A711">
        <f t="shared" si="220"/>
        <v>693</v>
      </c>
      <c r="B711">
        <f t="shared" si="221"/>
        <v>0</v>
      </c>
      <c r="C711">
        <f t="shared" si="222"/>
        <v>0</v>
      </c>
      <c r="D711">
        <f t="shared" si="205"/>
        <v>0</v>
      </c>
      <c r="E711">
        <f t="shared" si="223"/>
        <v>0</v>
      </c>
      <c r="F711">
        <f t="shared" si="224"/>
        <v>0</v>
      </c>
      <c r="G711">
        <v>0</v>
      </c>
      <c r="H711">
        <f t="shared" si="214"/>
        <v>8.3333333333333329E-2</v>
      </c>
      <c r="I711">
        <f t="shared" si="215"/>
        <v>100000</v>
      </c>
      <c r="J711">
        <f t="shared" si="216"/>
        <v>100000</v>
      </c>
      <c r="K711">
        <f t="shared" si="225"/>
        <v>3.0917885922132227</v>
      </c>
      <c r="L711">
        <f t="shared" si="226"/>
        <v>0</v>
      </c>
      <c r="M711">
        <f t="shared" si="227"/>
        <v>57</v>
      </c>
      <c r="N711">
        <f t="shared" si="217"/>
        <v>0</v>
      </c>
      <c r="O711">
        <f t="shared" si="228"/>
        <v>0</v>
      </c>
      <c r="P711" t="e">
        <f t="shared" si="218"/>
        <v>#N/A</v>
      </c>
      <c r="Q711" t="e">
        <f t="shared" si="219"/>
        <v>#N/A</v>
      </c>
      <c r="R711" t="e">
        <f>VLOOKUP(S711,mortality!$A$4:$G$76,prot_model!T711+2,FALSE)</f>
        <v>#N/A</v>
      </c>
      <c r="S711">
        <f t="shared" si="229"/>
        <v>106</v>
      </c>
      <c r="T711">
        <f t="shared" si="230"/>
        <v>5</v>
      </c>
      <c r="V711">
        <f>discount_curve!K700</f>
        <v>0.46546336885788708</v>
      </c>
    </row>
    <row r="712" spans="1:22" x14ac:dyDescent="0.55000000000000004">
      <c r="A712">
        <f t="shared" si="220"/>
        <v>694</v>
      </c>
      <c r="B712">
        <f t="shared" si="221"/>
        <v>0</v>
      </c>
      <c r="C712">
        <f t="shared" si="222"/>
        <v>0</v>
      </c>
      <c r="D712">
        <f t="shared" si="205"/>
        <v>0</v>
      </c>
      <c r="E712">
        <f t="shared" si="223"/>
        <v>0</v>
      </c>
      <c r="F712">
        <f t="shared" si="224"/>
        <v>0</v>
      </c>
      <c r="G712">
        <v>0</v>
      </c>
      <c r="H712">
        <f t="shared" si="214"/>
        <v>8.3333333333333329E-2</v>
      </c>
      <c r="I712">
        <f t="shared" si="215"/>
        <v>100000</v>
      </c>
      <c r="J712">
        <f t="shared" si="216"/>
        <v>100000</v>
      </c>
      <c r="K712">
        <f t="shared" si="225"/>
        <v>3.0917885922132227</v>
      </c>
      <c r="L712">
        <f t="shared" si="226"/>
        <v>0</v>
      </c>
      <c r="M712">
        <f t="shared" si="227"/>
        <v>57</v>
      </c>
      <c r="N712">
        <f t="shared" si="217"/>
        <v>0</v>
      </c>
      <c r="O712">
        <f t="shared" si="228"/>
        <v>0</v>
      </c>
      <c r="P712" t="e">
        <f t="shared" si="218"/>
        <v>#N/A</v>
      </c>
      <c r="Q712" t="e">
        <f t="shared" si="219"/>
        <v>#N/A</v>
      </c>
      <c r="R712" t="e">
        <f>VLOOKUP(S712,mortality!$A$4:$G$76,prot_model!T712+2,FALSE)</f>
        <v>#N/A</v>
      </c>
      <c r="S712">
        <f t="shared" si="229"/>
        <v>106</v>
      </c>
      <c r="T712">
        <f t="shared" si="230"/>
        <v>5</v>
      </c>
      <c r="V712">
        <f>discount_curve!K701</f>
        <v>0.46495001575685058</v>
      </c>
    </row>
    <row r="713" spans="1:22" x14ac:dyDescent="0.55000000000000004">
      <c r="A713">
        <f t="shared" si="220"/>
        <v>695</v>
      </c>
      <c r="B713">
        <f t="shared" si="221"/>
        <v>0</v>
      </c>
      <c r="C713">
        <f t="shared" si="222"/>
        <v>0</v>
      </c>
      <c r="D713">
        <f t="shared" si="205"/>
        <v>0</v>
      </c>
      <c r="E713">
        <f t="shared" si="223"/>
        <v>0</v>
      </c>
      <c r="F713">
        <f t="shared" si="224"/>
        <v>0</v>
      </c>
      <c r="G713">
        <v>0</v>
      </c>
      <c r="H713">
        <f t="shared" si="214"/>
        <v>8.3333333333333329E-2</v>
      </c>
      <c r="I713">
        <f t="shared" si="215"/>
        <v>100000</v>
      </c>
      <c r="J713">
        <f t="shared" si="216"/>
        <v>100000</v>
      </c>
      <c r="K713">
        <f t="shared" si="225"/>
        <v>3.0917885922132227</v>
      </c>
      <c r="L713">
        <f t="shared" si="226"/>
        <v>0</v>
      </c>
      <c r="M713">
        <f t="shared" si="227"/>
        <v>57</v>
      </c>
      <c r="N713">
        <f t="shared" si="217"/>
        <v>0</v>
      </c>
      <c r="O713">
        <f t="shared" si="228"/>
        <v>0</v>
      </c>
      <c r="P713" t="e">
        <f t="shared" si="218"/>
        <v>#N/A</v>
      </c>
      <c r="Q713" t="e">
        <f t="shared" si="219"/>
        <v>#N/A</v>
      </c>
      <c r="R713" t="e">
        <f>VLOOKUP(S713,mortality!$A$4:$G$76,prot_model!T713+2,FALSE)</f>
        <v>#N/A</v>
      </c>
      <c r="S713">
        <f t="shared" si="229"/>
        <v>106</v>
      </c>
      <c r="T713">
        <f t="shared" si="230"/>
        <v>5</v>
      </c>
      <c r="V713">
        <f>discount_curve!K702</f>
        <v>0.46443722882583721</v>
      </c>
    </row>
    <row r="714" spans="1:22" x14ac:dyDescent="0.55000000000000004">
      <c r="A714">
        <f t="shared" ref="A714:A737" si="231">A713+1</f>
        <v>696</v>
      </c>
      <c r="B714">
        <f t="shared" ref="B714:B737" si="232">C714-E714-F714</f>
        <v>0</v>
      </c>
      <c r="C714">
        <f t="shared" ref="C714:C737" si="233">H714*L714</f>
        <v>0</v>
      </c>
      <c r="D714">
        <f t="shared" si="205"/>
        <v>0</v>
      </c>
      <c r="E714">
        <f t="shared" ref="E714:E737" si="234">J714*N714</f>
        <v>0</v>
      </c>
      <c r="F714">
        <f t="shared" ref="F714:F737" si="235">L714*$F$6/12*K714</f>
        <v>0</v>
      </c>
      <c r="G714">
        <v>0</v>
      </c>
      <c r="H714">
        <f t="shared" si="214"/>
        <v>8.3333333333333329E-2</v>
      </c>
      <c r="I714">
        <f t="shared" si="215"/>
        <v>100000</v>
      </c>
      <c r="J714">
        <f t="shared" si="216"/>
        <v>100000</v>
      </c>
      <c r="K714">
        <f t="shared" ref="K714:K737" si="236">(1+$F$5)^FLOOR(A714/12,1)</f>
        <v>3.1536243640574875</v>
      </c>
      <c r="L714">
        <f t="shared" ref="L714:L737" si="237">IF(A714=0,$C$11,IF(A714=$C$9*12+1,0,L713-N713-O713))</f>
        <v>0</v>
      </c>
      <c r="M714">
        <f t="shared" ref="M714:M737" si="238">FLOOR(A714/12,1)</f>
        <v>58</v>
      </c>
      <c r="N714">
        <f t="shared" si="217"/>
        <v>0</v>
      </c>
      <c r="O714">
        <f t="shared" ref="O714:O737" si="239">L714*(1-(1-$F$7)^(1/12))</f>
        <v>0</v>
      </c>
      <c r="P714" t="e">
        <f t="shared" si="218"/>
        <v>#N/A</v>
      </c>
      <c r="Q714" t="e">
        <f t="shared" si="219"/>
        <v>#N/A</v>
      </c>
      <c r="R714" t="e">
        <f>VLOOKUP(S714,mortality!$A$4:$G$76,prot_model!T714+2,FALSE)</f>
        <v>#N/A</v>
      </c>
      <c r="S714">
        <f t="shared" ref="S714:S737" si="240">$C$8+M714</f>
        <v>107</v>
      </c>
      <c r="T714">
        <f t="shared" ref="T714:T737" si="241">MIN(M714,5)</f>
        <v>5</v>
      </c>
      <c r="V714">
        <f>discount_curve!K703</f>
        <v>0.45498551850743374</v>
      </c>
    </row>
    <row r="715" spans="1:22" x14ac:dyDescent="0.55000000000000004">
      <c r="A715">
        <f t="shared" si="231"/>
        <v>697</v>
      </c>
      <c r="B715">
        <f t="shared" si="232"/>
        <v>0</v>
      </c>
      <c r="C715">
        <f t="shared" si="233"/>
        <v>0</v>
      </c>
      <c r="D715">
        <f t="shared" si="205"/>
        <v>0</v>
      </c>
      <c r="E715">
        <f t="shared" si="234"/>
        <v>0</v>
      </c>
      <c r="F715">
        <f t="shared" si="235"/>
        <v>0</v>
      </c>
      <c r="G715">
        <v>0</v>
      </c>
      <c r="H715">
        <f t="shared" si="214"/>
        <v>8.3333333333333329E-2</v>
      </c>
      <c r="I715">
        <f t="shared" si="215"/>
        <v>100000</v>
      </c>
      <c r="J715">
        <f t="shared" si="216"/>
        <v>100000</v>
      </c>
      <c r="K715">
        <f t="shared" si="236"/>
        <v>3.1536243640574875</v>
      </c>
      <c r="L715">
        <f t="shared" si="237"/>
        <v>0</v>
      </c>
      <c r="M715">
        <f t="shared" si="238"/>
        <v>58</v>
      </c>
      <c r="N715">
        <f t="shared" si="217"/>
        <v>0</v>
      </c>
      <c r="O715">
        <f t="shared" si="239"/>
        <v>0</v>
      </c>
      <c r="P715" t="e">
        <f t="shared" si="218"/>
        <v>#N/A</v>
      </c>
      <c r="Q715" t="e">
        <f t="shared" si="219"/>
        <v>#N/A</v>
      </c>
      <c r="R715" t="e">
        <f>VLOOKUP(S715,mortality!$A$4:$G$76,prot_model!T715+2,FALSE)</f>
        <v>#N/A</v>
      </c>
      <c r="S715">
        <f t="shared" si="240"/>
        <v>107</v>
      </c>
      <c r="T715">
        <f t="shared" si="241"/>
        <v>5</v>
      </c>
      <c r="V715">
        <f>discount_curve!K704</f>
        <v>0.45447101594554001</v>
      </c>
    </row>
    <row r="716" spans="1:22" x14ac:dyDescent="0.55000000000000004">
      <c r="A716">
        <f t="shared" si="231"/>
        <v>698</v>
      </c>
      <c r="B716">
        <f t="shared" si="232"/>
        <v>0</v>
      </c>
      <c r="C716">
        <f t="shared" si="233"/>
        <v>0</v>
      </c>
      <c r="D716">
        <f t="shared" si="205"/>
        <v>0</v>
      </c>
      <c r="E716">
        <f t="shared" si="234"/>
        <v>0</v>
      </c>
      <c r="F716">
        <f t="shared" si="235"/>
        <v>0</v>
      </c>
      <c r="G716">
        <v>0</v>
      </c>
      <c r="H716">
        <f t="shared" si="214"/>
        <v>8.3333333333333329E-2</v>
      </c>
      <c r="I716">
        <f t="shared" si="215"/>
        <v>100000</v>
      </c>
      <c r="J716">
        <f t="shared" si="216"/>
        <v>100000</v>
      </c>
      <c r="K716">
        <f t="shared" si="236"/>
        <v>3.1536243640574875</v>
      </c>
      <c r="L716">
        <f t="shared" si="237"/>
        <v>0</v>
      </c>
      <c r="M716">
        <f t="shared" si="238"/>
        <v>58</v>
      </c>
      <c r="N716">
        <f t="shared" si="217"/>
        <v>0</v>
      </c>
      <c r="O716">
        <f t="shared" si="239"/>
        <v>0</v>
      </c>
      <c r="P716" t="e">
        <f t="shared" si="218"/>
        <v>#N/A</v>
      </c>
      <c r="Q716" t="e">
        <f t="shared" si="219"/>
        <v>#N/A</v>
      </c>
      <c r="R716" t="e">
        <f>VLOOKUP(S716,mortality!$A$4:$G$76,prot_model!T716+2,FALSE)</f>
        <v>#N/A</v>
      </c>
      <c r="S716">
        <f t="shared" si="240"/>
        <v>107</v>
      </c>
      <c r="T716">
        <f t="shared" si="241"/>
        <v>5</v>
      </c>
      <c r="V716">
        <f>discount_curve!K705</f>
        <v>0.45395709518872651</v>
      </c>
    </row>
    <row r="717" spans="1:22" x14ac:dyDescent="0.55000000000000004">
      <c r="A717">
        <f t="shared" si="231"/>
        <v>699</v>
      </c>
      <c r="B717">
        <f t="shared" si="232"/>
        <v>0</v>
      </c>
      <c r="C717">
        <f t="shared" si="233"/>
        <v>0</v>
      </c>
      <c r="D717">
        <f t="shared" si="205"/>
        <v>0</v>
      </c>
      <c r="E717">
        <f t="shared" si="234"/>
        <v>0</v>
      </c>
      <c r="F717">
        <f t="shared" si="235"/>
        <v>0</v>
      </c>
      <c r="G717">
        <v>0</v>
      </c>
      <c r="H717">
        <f t="shared" si="214"/>
        <v>8.3333333333333329E-2</v>
      </c>
      <c r="I717">
        <f t="shared" si="215"/>
        <v>100000</v>
      </c>
      <c r="J717">
        <f t="shared" si="216"/>
        <v>100000</v>
      </c>
      <c r="K717">
        <f t="shared" si="236"/>
        <v>3.1536243640574875</v>
      </c>
      <c r="L717">
        <f t="shared" si="237"/>
        <v>0</v>
      </c>
      <c r="M717">
        <f t="shared" si="238"/>
        <v>58</v>
      </c>
      <c r="N717">
        <f t="shared" si="217"/>
        <v>0</v>
      </c>
      <c r="O717">
        <f t="shared" si="239"/>
        <v>0</v>
      </c>
      <c r="P717" t="e">
        <f t="shared" si="218"/>
        <v>#N/A</v>
      </c>
      <c r="Q717" t="e">
        <f t="shared" si="219"/>
        <v>#N/A</v>
      </c>
      <c r="R717" t="e">
        <f>VLOOKUP(S717,mortality!$A$4:$G$76,prot_model!T717+2,FALSE)</f>
        <v>#N/A</v>
      </c>
      <c r="S717">
        <f t="shared" si="240"/>
        <v>107</v>
      </c>
      <c r="T717">
        <f t="shared" si="241"/>
        <v>5</v>
      </c>
      <c r="V717">
        <f>discount_curve!K706</f>
        <v>0.45344375557908212</v>
      </c>
    </row>
    <row r="718" spans="1:22" x14ac:dyDescent="0.55000000000000004">
      <c r="A718">
        <f t="shared" si="231"/>
        <v>700</v>
      </c>
      <c r="B718">
        <f t="shared" si="232"/>
        <v>0</v>
      </c>
      <c r="C718">
        <f t="shared" si="233"/>
        <v>0</v>
      </c>
      <c r="D718">
        <f t="shared" si="205"/>
        <v>0</v>
      </c>
      <c r="E718">
        <f t="shared" si="234"/>
        <v>0</v>
      </c>
      <c r="F718">
        <f t="shared" si="235"/>
        <v>0</v>
      </c>
      <c r="G718">
        <v>0</v>
      </c>
      <c r="H718">
        <f t="shared" si="214"/>
        <v>8.3333333333333329E-2</v>
      </c>
      <c r="I718">
        <f t="shared" si="215"/>
        <v>100000</v>
      </c>
      <c r="J718">
        <f t="shared" si="216"/>
        <v>100000</v>
      </c>
      <c r="K718">
        <f t="shared" si="236"/>
        <v>3.1536243640574875</v>
      </c>
      <c r="L718">
        <f t="shared" si="237"/>
        <v>0</v>
      </c>
      <c r="M718">
        <f t="shared" si="238"/>
        <v>58</v>
      </c>
      <c r="N718">
        <f t="shared" si="217"/>
        <v>0</v>
      </c>
      <c r="O718">
        <f t="shared" si="239"/>
        <v>0</v>
      </c>
      <c r="P718" t="e">
        <f t="shared" si="218"/>
        <v>#N/A</v>
      </c>
      <c r="Q718" t="e">
        <f t="shared" si="219"/>
        <v>#N/A</v>
      </c>
      <c r="R718" t="e">
        <f>VLOOKUP(S718,mortality!$A$4:$G$76,prot_model!T718+2,FALSE)</f>
        <v>#N/A</v>
      </c>
      <c r="S718">
        <f t="shared" si="240"/>
        <v>107</v>
      </c>
      <c r="T718">
        <f t="shared" si="241"/>
        <v>5</v>
      </c>
      <c r="V718">
        <f>discount_curve!K707</f>
        <v>0.45293099645943902</v>
      </c>
    </row>
    <row r="719" spans="1:22" x14ac:dyDescent="0.55000000000000004">
      <c r="A719">
        <f t="shared" si="231"/>
        <v>701</v>
      </c>
      <c r="B719">
        <f t="shared" si="232"/>
        <v>0</v>
      </c>
      <c r="C719">
        <f t="shared" si="233"/>
        <v>0</v>
      </c>
      <c r="D719">
        <f t="shared" si="205"/>
        <v>0</v>
      </c>
      <c r="E719">
        <f t="shared" si="234"/>
        <v>0</v>
      </c>
      <c r="F719">
        <f t="shared" si="235"/>
        <v>0</v>
      </c>
      <c r="G719">
        <v>0</v>
      </c>
      <c r="H719">
        <f t="shared" si="214"/>
        <v>8.3333333333333329E-2</v>
      </c>
      <c r="I719">
        <f t="shared" si="215"/>
        <v>100000</v>
      </c>
      <c r="J719">
        <f t="shared" si="216"/>
        <v>100000</v>
      </c>
      <c r="K719">
        <f t="shared" si="236"/>
        <v>3.1536243640574875</v>
      </c>
      <c r="L719">
        <f t="shared" si="237"/>
        <v>0</v>
      </c>
      <c r="M719">
        <f t="shared" si="238"/>
        <v>58</v>
      </c>
      <c r="N719">
        <f t="shared" si="217"/>
        <v>0</v>
      </c>
      <c r="O719">
        <f t="shared" si="239"/>
        <v>0</v>
      </c>
      <c r="P719" t="e">
        <f t="shared" si="218"/>
        <v>#N/A</v>
      </c>
      <c r="Q719" t="e">
        <f t="shared" si="219"/>
        <v>#N/A</v>
      </c>
      <c r="R719" t="e">
        <f>VLOOKUP(S719,mortality!$A$4:$G$76,prot_model!T719+2,FALSE)</f>
        <v>#N/A</v>
      </c>
      <c r="S719">
        <f t="shared" si="240"/>
        <v>107</v>
      </c>
      <c r="T719">
        <f t="shared" si="241"/>
        <v>5</v>
      </c>
      <c r="V719">
        <f>discount_curve!K708</f>
        <v>0.4524188171733729</v>
      </c>
    </row>
    <row r="720" spans="1:22" x14ac:dyDescent="0.55000000000000004">
      <c r="A720">
        <f t="shared" si="231"/>
        <v>702</v>
      </c>
      <c r="B720">
        <f t="shared" si="232"/>
        <v>0</v>
      </c>
      <c r="C720">
        <f t="shared" si="233"/>
        <v>0</v>
      </c>
      <c r="D720">
        <f t="shared" si="205"/>
        <v>0</v>
      </c>
      <c r="E720">
        <f t="shared" si="234"/>
        <v>0</v>
      </c>
      <c r="F720">
        <f t="shared" si="235"/>
        <v>0</v>
      </c>
      <c r="G720">
        <v>0</v>
      </c>
      <c r="H720">
        <f t="shared" si="214"/>
        <v>8.3333333333333329E-2</v>
      </c>
      <c r="I720">
        <f t="shared" si="215"/>
        <v>100000</v>
      </c>
      <c r="J720">
        <f t="shared" si="216"/>
        <v>100000</v>
      </c>
      <c r="K720">
        <f t="shared" si="236"/>
        <v>3.1536243640574875</v>
      </c>
      <c r="L720">
        <f t="shared" si="237"/>
        <v>0</v>
      </c>
      <c r="M720">
        <f t="shared" si="238"/>
        <v>58</v>
      </c>
      <c r="N720">
        <f t="shared" si="217"/>
        <v>0</v>
      </c>
      <c r="O720">
        <f t="shared" si="239"/>
        <v>0</v>
      </c>
      <c r="P720" t="e">
        <f t="shared" si="218"/>
        <v>#N/A</v>
      </c>
      <c r="Q720" t="e">
        <f t="shared" si="219"/>
        <v>#N/A</v>
      </c>
      <c r="R720" t="e">
        <f>VLOOKUP(S720,mortality!$A$4:$G$76,prot_model!T720+2,FALSE)</f>
        <v>#N/A</v>
      </c>
      <c r="S720">
        <f t="shared" si="240"/>
        <v>107</v>
      </c>
      <c r="T720">
        <f t="shared" si="241"/>
        <v>5</v>
      </c>
      <c r="V720">
        <f>discount_curve!K709</f>
        <v>0.45190721706520171</v>
      </c>
    </row>
    <row r="721" spans="1:22" x14ac:dyDescent="0.55000000000000004">
      <c r="A721">
        <f t="shared" si="231"/>
        <v>703</v>
      </c>
      <c r="B721">
        <f t="shared" si="232"/>
        <v>0</v>
      </c>
      <c r="C721">
        <f t="shared" si="233"/>
        <v>0</v>
      </c>
      <c r="D721">
        <f t="shared" si="205"/>
        <v>0</v>
      </c>
      <c r="E721">
        <f t="shared" si="234"/>
        <v>0</v>
      </c>
      <c r="F721">
        <f t="shared" si="235"/>
        <v>0</v>
      </c>
      <c r="G721">
        <v>0</v>
      </c>
      <c r="H721">
        <f t="shared" si="214"/>
        <v>8.3333333333333329E-2</v>
      </c>
      <c r="I721">
        <f t="shared" si="215"/>
        <v>100000</v>
      </c>
      <c r="J721">
        <f t="shared" si="216"/>
        <v>100000</v>
      </c>
      <c r="K721">
        <f t="shared" si="236"/>
        <v>3.1536243640574875</v>
      </c>
      <c r="L721">
        <f t="shared" si="237"/>
        <v>0</v>
      </c>
      <c r="M721">
        <f t="shared" si="238"/>
        <v>58</v>
      </c>
      <c r="N721">
        <f t="shared" si="217"/>
        <v>0</v>
      </c>
      <c r="O721">
        <f t="shared" si="239"/>
        <v>0</v>
      </c>
      <c r="P721" t="e">
        <f t="shared" si="218"/>
        <v>#N/A</v>
      </c>
      <c r="Q721" t="e">
        <f t="shared" si="219"/>
        <v>#N/A</v>
      </c>
      <c r="R721" t="e">
        <f>VLOOKUP(S721,mortality!$A$4:$G$76,prot_model!T721+2,FALSE)</f>
        <v>#N/A</v>
      </c>
      <c r="S721">
        <f t="shared" si="240"/>
        <v>107</v>
      </c>
      <c r="T721">
        <f t="shared" si="241"/>
        <v>5</v>
      </c>
      <c r="V721">
        <f>discount_curve!K710</f>
        <v>0.45139619547998511</v>
      </c>
    </row>
    <row r="722" spans="1:22" x14ac:dyDescent="0.55000000000000004">
      <c r="A722">
        <f t="shared" si="231"/>
        <v>704</v>
      </c>
      <c r="B722">
        <f t="shared" si="232"/>
        <v>0</v>
      </c>
      <c r="C722">
        <f t="shared" si="233"/>
        <v>0</v>
      </c>
      <c r="D722">
        <f t="shared" ref="D722:D772" si="242">MAX($C$7*((1+$F$11)^$F$13-(1+$F$11)^A722)/((1+$F$11)^$F$13-1),0)</f>
        <v>0</v>
      </c>
      <c r="E722">
        <f t="shared" si="234"/>
        <v>0</v>
      </c>
      <c r="F722">
        <f t="shared" si="235"/>
        <v>0</v>
      </c>
      <c r="G722">
        <v>0</v>
      </c>
      <c r="H722">
        <f t="shared" si="214"/>
        <v>8.3333333333333329E-2</v>
      </c>
      <c r="I722">
        <f t="shared" si="215"/>
        <v>100000</v>
      </c>
      <c r="J722">
        <f t="shared" si="216"/>
        <v>100000</v>
      </c>
      <c r="K722">
        <f t="shared" si="236"/>
        <v>3.1536243640574875</v>
      </c>
      <c r="L722">
        <f t="shared" si="237"/>
        <v>0</v>
      </c>
      <c r="M722">
        <f t="shared" si="238"/>
        <v>58</v>
      </c>
      <c r="N722">
        <f t="shared" si="217"/>
        <v>0</v>
      </c>
      <c r="O722">
        <f t="shared" si="239"/>
        <v>0</v>
      </c>
      <c r="P722" t="e">
        <f t="shared" si="218"/>
        <v>#N/A</v>
      </c>
      <c r="Q722" t="e">
        <f t="shared" si="219"/>
        <v>#N/A</v>
      </c>
      <c r="R722" t="e">
        <f>VLOOKUP(S722,mortality!$A$4:$G$76,prot_model!T722+2,FALSE)</f>
        <v>#N/A</v>
      </c>
      <c r="S722">
        <f t="shared" si="240"/>
        <v>107</v>
      </c>
      <c r="T722">
        <f t="shared" si="241"/>
        <v>5</v>
      </c>
      <c r="V722">
        <f>discount_curve!K711</f>
        <v>0.45088575176352247</v>
      </c>
    </row>
    <row r="723" spans="1:22" x14ac:dyDescent="0.55000000000000004">
      <c r="A723">
        <f t="shared" si="231"/>
        <v>705</v>
      </c>
      <c r="B723">
        <f t="shared" si="232"/>
        <v>0</v>
      </c>
      <c r="C723">
        <f t="shared" si="233"/>
        <v>0</v>
      </c>
      <c r="D723">
        <f t="shared" si="242"/>
        <v>0</v>
      </c>
      <c r="E723">
        <f t="shared" si="234"/>
        <v>0</v>
      </c>
      <c r="F723">
        <f t="shared" si="235"/>
        <v>0</v>
      </c>
      <c r="G723">
        <v>0</v>
      </c>
      <c r="H723">
        <f t="shared" ref="H723:H772" si="243">$C$6/12</f>
        <v>8.3333333333333329E-2</v>
      </c>
      <c r="I723">
        <f t="shared" ref="I723:I772" si="244">IF(A723=0,$C$7,IF($C$10="level",$C$7,IF($C$10="decreasing",D723,"KeyError")))</f>
        <v>100000</v>
      </c>
      <c r="J723">
        <f t="shared" ref="J723:J772" si="245">I723</f>
        <v>100000</v>
      </c>
      <c r="K723">
        <f t="shared" si="236"/>
        <v>3.1536243640574875</v>
      </c>
      <c r="L723">
        <f t="shared" si="237"/>
        <v>0</v>
      </c>
      <c r="M723">
        <f t="shared" si="238"/>
        <v>58</v>
      </c>
      <c r="N723">
        <f t="shared" ref="N723:N772" si="246">IFERROR(L723*P723,0)</f>
        <v>0</v>
      </c>
      <c r="O723">
        <f t="shared" si="239"/>
        <v>0</v>
      </c>
      <c r="P723" t="e">
        <f t="shared" ref="P723:P772" si="247">1-(1-Q723)^(1/12)</f>
        <v>#N/A</v>
      </c>
      <c r="Q723" t="e">
        <f t="shared" ref="Q723:Q772" si="248">MAX(0,MIN(1,R723*(1+$C$12)))</f>
        <v>#N/A</v>
      </c>
      <c r="R723" t="e">
        <f>VLOOKUP(S723,mortality!$A$4:$G$76,prot_model!T723+2,FALSE)</f>
        <v>#N/A</v>
      </c>
      <c r="S723">
        <f t="shared" si="240"/>
        <v>107</v>
      </c>
      <c r="T723">
        <f t="shared" si="241"/>
        <v>5</v>
      </c>
      <c r="V723">
        <f>discount_curve!K712</f>
        <v>0.45037588526235384</v>
      </c>
    </row>
    <row r="724" spans="1:22" x14ac:dyDescent="0.55000000000000004">
      <c r="A724">
        <f t="shared" si="231"/>
        <v>706</v>
      </c>
      <c r="B724">
        <f t="shared" si="232"/>
        <v>0</v>
      </c>
      <c r="C724">
        <f t="shared" si="233"/>
        <v>0</v>
      </c>
      <c r="D724">
        <f t="shared" si="242"/>
        <v>0</v>
      </c>
      <c r="E724">
        <f t="shared" si="234"/>
        <v>0</v>
      </c>
      <c r="F724">
        <f t="shared" si="235"/>
        <v>0</v>
      </c>
      <c r="G724">
        <v>0</v>
      </c>
      <c r="H724">
        <f t="shared" si="243"/>
        <v>8.3333333333333329E-2</v>
      </c>
      <c r="I724">
        <f t="shared" si="244"/>
        <v>100000</v>
      </c>
      <c r="J724">
        <f t="shared" si="245"/>
        <v>100000</v>
      </c>
      <c r="K724">
        <f t="shared" si="236"/>
        <v>3.1536243640574875</v>
      </c>
      <c r="L724">
        <f t="shared" si="237"/>
        <v>0</v>
      </c>
      <c r="M724">
        <f t="shared" si="238"/>
        <v>58</v>
      </c>
      <c r="N724">
        <f t="shared" si="246"/>
        <v>0</v>
      </c>
      <c r="O724">
        <f t="shared" si="239"/>
        <v>0</v>
      </c>
      <c r="P724" t="e">
        <f t="shared" si="247"/>
        <v>#N/A</v>
      </c>
      <c r="Q724" t="e">
        <f t="shared" si="248"/>
        <v>#N/A</v>
      </c>
      <c r="R724" t="e">
        <f>VLOOKUP(S724,mortality!$A$4:$G$76,prot_model!T724+2,FALSE)</f>
        <v>#N/A</v>
      </c>
      <c r="S724">
        <f t="shared" si="240"/>
        <v>107</v>
      </c>
      <c r="T724">
        <f t="shared" si="241"/>
        <v>5</v>
      </c>
      <c r="V724">
        <f>discount_curve!K713</f>
        <v>0.44986659532375789</v>
      </c>
    </row>
    <row r="725" spans="1:22" x14ac:dyDescent="0.55000000000000004">
      <c r="A725">
        <f t="shared" si="231"/>
        <v>707</v>
      </c>
      <c r="B725">
        <f t="shared" si="232"/>
        <v>0</v>
      </c>
      <c r="C725">
        <f t="shared" si="233"/>
        <v>0</v>
      </c>
      <c r="D725">
        <f t="shared" si="242"/>
        <v>0</v>
      </c>
      <c r="E725">
        <f t="shared" si="234"/>
        <v>0</v>
      </c>
      <c r="F725">
        <f t="shared" si="235"/>
        <v>0</v>
      </c>
      <c r="G725">
        <v>0</v>
      </c>
      <c r="H725">
        <f t="shared" si="243"/>
        <v>8.3333333333333329E-2</v>
      </c>
      <c r="I725">
        <f t="shared" si="244"/>
        <v>100000</v>
      </c>
      <c r="J725">
        <f t="shared" si="245"/>
        <v>100000</v>
      </c>
      <c r="K725">
        <f t="shared" si="236"/>
        <v>3.1536243640574875</v>
      </c>
      <c r="L725">
        <f t="shared" si="237"/>
        <v>0</v>
      </c>
      <c r="M725">
        <f t="shared" si="238"/>
        <v>58</v>
      </c>
      <c r="N725">
        <f t="shared" si="246"/>
        <v>0</v>
      </c>
      <c r="O725">
        <f t="shared" si="239"/>
        <v>0</v>
      </c>
      <c r="P725" t="e">
        <f t="shared" si="247"/>
        <v>#N/A</v>
      </c>
      <c r="Q725" t="e">
        <f t="shared" si="248"/>
        <v>#N/A</v>
      </c>
      <c r="R725" t="e">
        <f>VLOOKUP(S725,mortality!$A$4:$G$76,prot_model!T725+2,FALSE)</f>
        <v>#N/A</v>
      </c>
      <c r="S725">
        <f t="shared" si="240"/>
        <v>107</v>
      </c>
      <c r="T725">
        <f t="shared" si="241"/>
        <v>5</v>
      </c>
      <c r="V725">
        <f>discount_curve!K714</f>
        <v>0.44935788129575144</v>
      </c>
    </row>
    <row r="726" spans="1:22" x14ac:dyDescent="0.55000000000000004">
      <c r="A726">
        <f t="shared" si="231"/>
        <v>708</v>
      </c>
      <c r="B726">
        <f t="shared" si="232"/>
        <v>0</v>
      </c>
      <c r="C726">
        <f t="shared" si="233"/>
        <v>0</v>
      </c>
      <c r="D726">
        <f t="shared" si="242"/>
        <v>0</v>
      </c>
      <c r="E726">
        <f t="shared" si="234"/>
        <v>0</v>
      </c>
      <c r="F726">
        <f t="shared" si="235"/>
        <v>0</v>
      </c>
      <c r="G726">
        <v>0</v>
      </c>
      <c r="H726">
        <f t="shared" si="243"/>
        <v>8.3333333333333329E-2</v>
      </c>
      <c r="I726">
        <f t="shared" si="244"/>
        <v>100000</v>
      </c>
      <c r="J726">
        <f t="shared" si="245"/>
        <v>100000</v>
      </c>
      <c r="K726">
        <f t="shared" si="236"/>
        <v>3.2166968513386367</v>
      </c>
      <c r="L726">
        <f t="shared" si="237"/>
        <v>0</v>
      </c>
      <c r="M726">
        <f t="shared" si="238"/>
        <v>59</v>
      </c>
      <c r="N726">
        <f t="shared" si="246"/>
        <v>0</v>
      </c>
      <c r="O726">
        <f t="shared" si="239"/>
        <v>0</v>
      </c>
      <c r="P726" t="e">
        <f t="shared" si="247"/>
        <v>#N/A</v>
      </c>
      <c r="Q726" t="e">
        <f t="shared" si="248"/>
        <v>#N/A</v>
      </c>
      <c r="R726" t="e">
        <f>VLOOKUP(S726,mortality!$A$4:$G$76,prot_model!T726+2,FALSE)</f>
        <v>#N/A</v>
      </c>
      <c r="S726">
        <f t="shared" si="240"/>
        <v>108</v>
      </c>
      <c r="T726">
        <f t="shared" si="241"/>
        <v>5</v>
      </c>
      <c r="V726">
        <f>discount_curve!K715</f>
        <v>0.43980004366355713</v>
      </c>
    </row>
    <row r="727" spans="1:22" x14ac:dyDescent="0.55000000000000004">
      <c r="A727">
        <f t="shared" si="231"/>
        <v>709</v>
      </c>
      <c r="B727">
        <f t="shared" si="232"/>
        <v>0</v>
      </c>
      <c r="C727">
        <f t="shared" si="233"/>
        <v>0</v>
      </c>
      <c r="D727">
        <f t="shared" si="242"/>
        <v>0</v>
      </c>
      <c r="E727">
        <f t="shared" si="234"/>
        <v>0</v>
      </c>
      <c r="F727">
        <f t="shared" si="235"/>
        <v>0</v>
      </c>
      <c r="G727">
        <v>0</v>
      </c>
      <c r="H727">
        <f t="shared" si="243"/>
        <v>8.3333333333333329E-2</v>
      </c>
      <c r="I727">
        <f t="shared" si="244"/>
        <v>100000</v>
      </c>
      <c r="J727">
        <f t="shared" si="245"/>
        <v>100000</v>
      </c>
      <c r="K727">
        <f t="shared" si="236"/>
        <v>3.2166968513386367</v>
      </c>
      <c r="L727">
        <f t="shared" si="237"/>
        <v>0</v>
      </c>
      <c r="M727">
        <f t="shared" si="238"/>
        <v>59</v>
      </c>
      <c r="N727">
        <f t="shared" si="246"/>
        <v>0</v>
      </c>
      <c r="O727">
        <f t="shared" si="239"/>
        <v>0</v>
      </c>
      <c r="P727" t="e">
        <f t="shared" si="247"/>
        <v>#N/A</v>
      </c>
      <c r="Q727" t="e">
        <f t="shared" si="248"/>
        <v>#N/A</v>
      </c>
      <c r="R727" t="e">
        <f>VLOOKUP(S727,mortality!$A$4:$G$76,prot_model!T727+2,FALSE)</f>
        <v>#N/A</v>
      </c>
      <c r="S727">
        <f t="shared" si="240"/>
        <v>108</v>
      </c>
      <c r="T727">
        <f t="shared" si="241"/>
        <v>5</v>
      </c>
      <c r="V727">
        <f>discount_curve!K716</f>
        <v>0.43929007516069585</v>
      </c>
    </row>
    <row r="728" spans="1:22" x14ac:dyDescent="0.55000000000000004">
      <c r="A728">
        <f t="shared" si="231"/>
        <v>710</v>
      </c>
      <c r="B728">
        <f t="shared" si="232"/>
        <v>0</v>
      </c>
      <c r="C728">
        <f t="shared" si="233"/>
        <v>0</v>
      </c>
      <c r="D728">
        <f t="shared" si="242"/>
        <v>0</v>
      </c>
      <c r="E728">
        <f t="shared" si="234"/>
        <v>0</v>
      </c>
      <c r="F728">
        <f t="shared" si="235"/>
        <v>0</v>
      </c>
      <c r="G728">
        <v>0</v>
      </c>
      <c r="H728">
        <f t="shared" si="243"/>
        <v>8.3333333333333329E-2</v>
      </c>
      <c r="I728">
        <f t="shared" si="244"/>
        <v>100000</v>
      </c>
      <c r="J728">
        <f t="shared" si="245"/>
        <v>100000</v>
      </c>
      <c r="K728">
        <f t="shared" si="236"/>
        <v>3.2166968513386367</v>
      </c>
      <c r="L728">
        <f t="shared" si="237"/>
        <v>0</v>
      </c>
      <c r="M728">
        <f t="shared" si="238"/>
        <v>59</v>
      </c>
      <c r="N728">
        <f t="shared" si="246"/>
        <v>0</v>
      </c>
      <c r="O728">
        <f t="shared" si="239"/>
        <v>0</v>
      </c>
      <c r="P728" t="e">
        <f t="shared" si="247"/>
        <v>#N/A</v>
      </c>
      <c r="Q728" t="e">
        <f t="shared" si="248"/>
        <v>#N/A</v>
      </c>
      <c r="R728" t="e">
        <f>VLOOKUP(S728,mortality!$A$4:$G$76,prot_model!T728+2,FALSE)</f>
        <v>#N/A</v>
      </c>
      <c r="S728">
        <f t="shared" si="240"/>
        <v>108</v>
      </c>
      <c r="T728">
        <f t="shared" si="241"/>
        <v>5</v>
      </c>
      <c r="V728">
        <f>discount_curve!K717</f>
        <v>0.43878069798991309</v>
      </c>
    </row>
    <row r="729" spans="1:22" x14ac:dyDescent="0.55000000000000004">
      <c r="A729">
        <f t="shared" si="231"/>
        <v>711</v>
      </c>
      <c r="B729">
        <f t="shared" si="232"/>
        <v>0</v>
      </c>
      <c r="C729">
        <f t="shared" si="233"/>
        <v>0</v>
      </c>
      <c r="D729">
        <f t="shared" si="242"/>
        <v>0</v>
      </c>
      <c r="E729">
        <f t="shared" si="234"/>
        <v>0</v>
      </c>
      <c r="F729">
        <f t="shared" si="235"/>
        <v>0</v>
      </c>
      <c r="G729">
        <v>0</v>
      </c>
      <c r="H729">
        <f t="shared" si="243"/>
        <v>8.3333333333333329E-2</v>
      </c>
      <c r="I729">
        <f t="shared" si="244"/>
        <v>100000</v>
      </c>
      <c r="J729">
        <f t="shared" si="245"/>
        <v>100000</v>
      </c>
      <c r="K729">
        <f t="shared" si="236"/>
        <v>3.2166968513386367</v>
      </c>
      <c r="L729">
        <f t="shared" si="237"/>
        <v>0</v>
      </c>
      <c r="M729">
        <f t="shared" si="238"/>
        <v>59</v>
      </c>
      <c r="N729">
        <f t="shared" si="246"/>
        <v>0</v>
      </c>
      <c r="O729">
        <f t="shared" si="239"/>
        <v>0</v>
      </c>
      <c r="P729" t="e">
        <f t="shared" si="247"/>
        <v>#N/A</v>
      </c>
      <c r="Q729" t="e">
        <f t="shared" si="248"/>
        <v>#N/A</v>
      </c>
      <c r="R729" t="e">
        <f>VLOOKUP(S729,mortality!$A$4:$G$76,prot_model!T729+2,FALSE)</f>
        <v>#N/A</v>
      </c>
      <c r="S729">
        <f t="shared" si="240"/>
        <v>108</v>
      </c>
      <c r="T729">
        <f t="shared" si="241"/>
        <v>5</v>
      </c>
      <c r="V729">
        <f>discount_curve!K718</f>
        <v>0.43827191146553179</v>
      </c>
    </row>
    <row r="730" spans="1:22" x14ac:dyDescent="0.55000000000000004">
      <c r="A730">
        <f t="shared" si="231"/>
        <v>712</v>
      </c>
      <c r="B730">
        <f t="shared" si="232"/>
        <v>0</v>
      </c>
      <c r="C730">
        <f t="shared" si="233"/>
        <v>0</v>
      </c>
      <c r="D730">
        <f t="shared" si="242"/>
        <v>0</v>
      </c>
      <c r="E730">
        <f t="shared" si="234"/>
        <v>0</v>
      </c>
      <c r="F730">
        <f t="shared" si="235"/>
        <v>0</v>
      </c>
      <c r="G730">
        <v>0</v>
      </c>
      <c r="H730">
        <f t="shared" si="243"/>
        <v>8.3333333333333329E-2</v>
      </c>
      <c r="I730">
        <f t="shared" si="244"/>
        <v>100000</v>
      </c>
      <c r="J730">
        <f t="shared" si="245"/>
        <v>100000</v>
      </c>
      <c r="K730">
        <f t="shared" si="236"/>
        <v>3.2166968513386367</v>
      </c>
      <c r="L730">
        <f t="shared" si="237"/>
        <v>0</v>
      </c>
      <c r="M730">
        <f t="shared" si="238"/>
        <v>59</v>
      </c>
      <c r="N730">
        <f t="shared" si="246"/>
        <v>0</v>
      </c>
      <c r="O730">
        <f t="shared" si="239"/>
        <v>0</v>
      </c>
      <c r="P730" t="e">
        <f t="shared" si="247"/>
        <v>#N/A</v>
      </c>
      <c r="Q730" t="e">
        <f t="shared" si="248"/>
        <v>#N/A</v>
      </c>
      <c r="R730" t="e">
        <f>VLOOKUP(S730,mortality!$A$4:$G$76,prot_model!T730+2,FALSE)</f>
        <v>#N/A</v>
      </c>
      <c r="S730">
        <f t="shared" si="240"/>
        <v>108</v>
      </c>
      <c r="T730">
        <f t="shared" si="241"/>
        <v>5</v>
      </c>
      <c r="V730">
        <f>discount_curve!K719</f>
        <v>0.43776371490267024</v>
      </c>
    </row>
    <row r="731" spans="1:22" x14ac:dyDescent="0.55000000000000004">
      <c r="A731">
        <f t="shared" si="231"/>
        <v>713</v>
      </c>
      <c r="B731">
        <f t="shared" si="232"/>
        <v>0</v>
      </c>
      <c r="C731">
        <f t="shared" si="233"/>
        <v>0</v>
      </c>
      <c r="D731">
        <f t="shared" si="242"/>
        <v>0</v>
      </c>
      <c r="E731">
        <f t="shared" si="234"/>
        <v>0</v>
      </c>
      <c r="F731">
        <f t="shared" si="235"/>
        <v>0</v>
      </c>
      <c r="G731">
        <v>0</v>
      </c>
      <c r="H731">
        <f t="shared" si="243"/>
        <v>8.3333333333333329E-2</v>
      </c>
      <c r="I731">
        <f t="shared" si="244"/>
        <v>100000</v>
      </c>
      <c r="J731">
        <f t="shared" si="245"/>
        <v>100000</v>
      </c>
      <c r="K731">
        <f t="shared" si="236"/>
        <v>3.2166968513386367</v>
      </c>
      <c r="L731">
        <f t="shared" si="237"/>
        <v>0</v>
      </c>
      <c r="M731">
        <f t="shared" si="238"/>
        <v>59</v>
      </c>
      <c r="N731">
        <f t="shared" si="246"/>
        <v>0</v>
      </c>
      <c r="O731">
        <f t="shared" si="239"/>
        <v>0</v>
      </c>
      <c r="P731" t="e">
        <f t="shared" si="247"/>
        <v>#N/A</v>
      </c>
      <c r="Q731" t="e">
        <f t="shared" si="248"/>
        <v>#N/A</v>
      </c>
      <c r="R731" t="e">
        <f>VLOOKUP(S731,mortality!$A$4:$G$76,prot_model!T731+2,FALSE)</f>
        <v>#N/A</v>
      </c>
      <c r="S731">
        <f t="shared" si="240"/>
        <v>108</v>
      </c>
      <c r="T731">
        <f t="shared" si="241"/>
        <v>5</v>
      </c>
      <c r="V731">
        <f>discount_curve!K720</f>
        <v>0.43725610761724071</v>
      </c>
    </row>
    <row r="732" spans="1:22" x14ac:dyDescent="0.55000000000000004">
      <c r="A732">
        <f t="shared" si="231"/>
        <v>714</v>
      </c>
      <c r="B732">
        <f t="shared" si="232"/>
        <v>0</v>
      </c>
      <c r="C732">
        <f t="shared" si="233"/>
        <v>0</v>
      </c>
      <c r="D732">
        <f t="shared" si="242"/>
        <v>0</v>
      </c>
      <c r="E732">
        <f t="shared" si="234"/>
        <v>0</v>
      </c>
      <c r="F732">
        <f t="shared" si="235"/>
        <v>0</v>
      </c>
      <c r="G732">
        <v>0</v>
      </c>
      <c r="H732">
        <f t="shared" si="243"/>
        <v>8.3333333333333329E-2</v>
      </c>
      <c r="I732">
        <f t="shared" si="244"/>
        <v>100000</v>
      </c>
      <c r="J732">
        <f t="shared" si="245"/>
        <v>100000</v>
      </c>
      <c r="K732">
        <f t="shared" si="236"/>
        <v>3.2166968513386367</v>
      </c>
      <c r="L732">
        <f t="shared" si="237"/>
        <v>0</v>
      </c>
      <c r="M732">
        <f t="shared" si="238"/>
        <v>59</v>
      </c>
      <c r="N732">
        <f t="shared" si="246"/>
        <v>0</v>
      </c>
      <c r="O732">
        <f t="shared" si="239"/>
        <v>0</v>
      </c>
      <c r="P732" t="e">
        <f t="shared" si="247"/>
        <v>#N/A</v>
      </c>
      <c r="Q732" t="e">
        <f t="shared" si="248"/>
        <v>#N/A</v>
      </c>
      <c r="R732" t="e">
        <f>VLOOKUP(S732,mortality!$A$4:$G$76,prot_model!T732+2,FALSE)</f>
        <v>#N/A</v>
      </c>
      <c r="S732">
        <f t="shared" si="240"/>
        <v>108</v>
      </c>
      <c r="T732">
        <f t="shared" si="241"/>
        <v>5</v>
      </c>
      <c r="V732">
        <f>discount_curve!K721</f>
        <v>0.4367490889259486</v>
      </c>
    </row>
    <row r="733" spans="1:22" x14ac:dyDescent="0.55000000000000004">
      <c r="A733">
        <f t="shared" si="231"/>
        <v>715</v>
      </c>
      <c r="B733">
        <f t="shared" si="232"/>
        <v>0</v>
      </c>
      <c r="C733">
        <f t="shared" si="233"/>
        <v>0</v>
      </c>
      <c r="D733">
        <f t="shared" si="242"/>
        <v>0</v>
      </c>
      <c r="E733">
        <f t="shared" si="234"/>
        <v>0</v>
      </c>
      <c r="F733">
        <f t="shared" si="235"/>
        <v>0</v>
      </c>
      <c r="G733">
        <v>0</v>
      </c>
      <c r="H733">
        <f t="shared" si="243"/>
        <v>8.3333333333333329E-2</v>
      </c>
      <c r="I733">
        <f t="shared" si="244"/>
        <v>100000</v>
      </c>
      <c r="J733">
        <f t="shared" si="245"/>
        <v>100000</v>
      </c>
      <c r="K733">
        <f t="shared" si="236"/>
        <v>3.2166968513386367</v>
      </c>
      <c r="L733">
        <f t="shared" si="237"/>
        <v>0</v>
      </c>
      <c r="M733">
        <f t="shared" si="238"/>
        <v>59</v>
      </c>
      <c r="N733">
        <f t="shared" si="246"/>
        <v>0</v>
      </c>
      <c r="O733">
        <f t="shared" si="239"/>
        <v>0</v>
      </c>
      <c r="P733" t="e">
        <f t="shared" si="247"/>
        <v>#N/A</v>
      </c>
      <c r="Q733" t="e">
        <f t="shared" si="248"/>
        <v>#N/A</v>
      </c>
      <c r="R733" t="e">
        <f>VLOOKUP(S733,mortality!$A$4:$G$76,prot_model!T733+2,FALSE)</f>
        <v>#N/A</v>
      </c>
      <c r="S733">
        <f t="shared" si="240"/>
        <v>108</v>
      </c>
      <c r="T733">
        <f t="shared" si="241"/>
        <v>5</v>
      </c>
      <c r="V733">
        <f>discount_curve!K722</f>
        <v>0.43624265814629198</v>
      </c>
    </row>
    <row r="734" spans="1:22" x14ac:dyDescent="0.55000000000000004">
      <c r="A734">
        <f t="shared" si="231"/>
        <v>716</v>
      </c>
      <c r="B734">
        <f t="shared" si="232"/>
        <v>0</v>
      </c>
      <c r="C734">
        <f t="shared" si="233"/>
        <v>0</v>
      </c>
      <c r="D734">
        <f t="shared" si="242"/>
        <v>0</v>
      </c>
      <c r="E734">
        <f t="shared" si="234"/>
        <v>0</v>
      </c>
      <c r="F734">
        <f t="shared" si="235"/>
        <v>0</v>
      </c>
      <c r="G734">
        <v>0</v>
      </c>
      <c r="H734">
        <f t="shared" si="243"/>
        <v>8.3333333333333329E-2</v>
      </c>
      <c r="I734">
        <f t="shared" si="244"/>
        <v>100000</v>
      </c>
      <c r="J734">
        <f t="shared" si="245"/>
        <v>100000</v>
      </c>
      <c r="K734">
        <f t="shared" si="236"/>
        <v>3.2166968513386367</v>
      </c>
      <c r="L734">
        <f t="shared" si="237"/>
        <v>0</v>
      </c>
      <c r="M734">
        <f t="shared" si="238"/>
        <v>59</v>
      </c>
      <c r="N734">
        <f t="shared" si="246"/>
        <v>0</v>
      </c>
      <c r="O734">
        <f t="shared" si="239"/>
        <v>0</v>
      </c>
      <c r="P734" t="e">
        <f t="shared" si="247"/>
        <v>#N/A</v>
      </c>
      <c r="Q734" t="e">
        <f t="shared" si="248"/>
        <v>#N/A</v>
      </c>
      <c r="R734" t="e">
        <f>VLOOKUP(S734,mortality!$A$4:$G$76,prot_model!T734+2,FALSE)</f>
        <v>#N/A</v>
      </c>
      <c r="S734">
        <f t="shared" si="240"/>
        <v>108</v>
      </c>
      <c r="T734">
        <f t="shared" si="241"/>
        <v>5</v>
      </c>
      <c r="V734">
        <f>discount_curve!K723</f>
        <v>0.43573681459656</v>
      </c>
    </row>
    <row r="735" spans="1:22" x14ac:dyDescent="0.55000000000000004">
      <c r="A735">
        <f t="shared" si="231"/>
        <v>717</v>
      </c>
      <c r="B735">
        <f t="shared" si="232"/>
        <v>0</v>
      </c>
      <c r="C735">
        <f t="shared" si="233"/>
        <v>0</v>
      </c>
      <c r="D735">
        <f t="shared" si="242"/>
        <v>0</v>
      </c>
      <c r="E735">
        <f t="shared" si="234"/>
        <v>0</v>
      </c>
      <c r="F735">
        <f t="shared" si="235"/>
        <v>0</v>
      </c>
      <c r="G735">
        <v>0</v>
      </c>
      <c r="H735">
        <f t="shared" si="243"/>
        <v>8.3333333333333329E-2</v>
      </c>
      <c r="I735">
        <f t="shared" si="244"/>
        <v>100000</v>
      </c>
      <c r="J735">
        <f t="shared" si="245"/>
        <v>100000</v>
      </c>
      <c r="K735">
        <f t="shared" si="236"/>
        <v>3.2166968513386367</v>
      </c>
      <c r="L735">
        <f t="shared" si="237"/>
        <v>0</v>
      </c>
      <c r="M735">
        <f t="shared" si="238"/>
        <v>59</v>
      </c>
      <c r="N735">
        <f t="shared" si="246"/>
        <v>0</v>
      </c>
      <c r="O735">
        <f t="shared" si="239"/>
        <v>0</v>
      </c>
      <c r="P735" t="e">
        <f t="shared" si="247"/>
        <v>#N/A</v>
      </c>
      <c r="Q735" t="e">
        <f t="shared" si="248"/>
        <v>#N/A</v>
      </c>
      <c r="R735" t="e">
        <f>VLOOKUP(S735,mortality!$A$4:$G$76,prot_model!T735+2,FALSE)</f>
        <v>#N/A</v>
      </c>
      <c r="S735">
        <f t="shared" si="240"/>
        <v>108</v>
      </c>
      <c r="T735">
        <f t="shared" si="241"/>
        <v>5</v>
      </c>
      <c r="V735">
        <f>discount_curve!K724</f>
        <v>0.43523155759583237</v>
      </c>
    </row>
    <row r="736" spans="1:22" x14ac:dyDescent="0.55000000000000004">
      <c r="A736">
        <f t="shared" si="231"/>
        <v>718</v>
      </c>
      <c r="B736">
        <f t="shared" si="232"/>
        <v>0</v>
      </c>
      <c r="C736">
        <f t="shared" si="233"/>
        <v>0</v>
      </c>
      <c r="D736">
        <f t="shared" si="242"/>
        <v>0</v>
      </c>
      <c r="E736">
        <f t="shared" si="234"/>
        <v>0</v>
      </c>
      <c r="F736">
        <f t="shared" si="235"/>
        <v>0</v>
      </c>
      <c r="G736">
        <v>0</v>
      </c>
      <c r="H736">
        <f t="shared" si="243"/>
        <v>8.3333333333333329E-2</v>
      </c>
      <c r="I736">
        <f t="shared" si="244"/>
        <v>100000</v>
      </c>
      <c r="J736">
        <f t="shared" si="245"/>
        <v>100000</v>
      </c>
      <c r="K736">
        <f t="shared" si="236"/>
        <v>3.2166968513386367</v>
      </c>
      <c r="L736">
        <f t="shared" si="237"/>
        <v>0</v>
      </c>
      <c r="M736">
        <f t="shared" si="238"/>
        <v>59</v>
      </c>
      <c r="N736">
        <f t="shared" si="246"/>
        <v>0</v>
      </c>
      <c r="O736">
        <f t="shared" si="239"/>
        <v>0</v>
      </c>
      <c r="P736" t="e">
        <f t="shared" si="247"/>
        <v>#N/A</v>
      </c>
      <c r="Q736" t="e">
        <f t="shared" si="248"/>
        <v>#N/A</v>
      </c>
      <c r="R736" t="e">
        <f>VLOOKUP(S736,mortality!$A$4:$G$76,prot_model!T736+2,FALSE)</f>
        <v>#N/A</v>
      </c>
      <c r="S736">
        <f t="shared" si="240"/>
        <v>108</v>
      </c>
      <c r="T736">
        <f t="shared" si="241"/>
        <v>5</v>
      </c>
      <c r="V736">
        <f>discount_curve!K725</f>
        <v>0.43472688646397839</v>
      </c>
    </row>
    <row r="737" spans="1:22" x14ac:dyDescent="0.55000000000000004">
      <c r="A737">
        <f t="shared" si="231"/>
        <v>719</v>
      </c>
      <c r="B737">
        <f t="shared" si="232"/>
        <v>0</v>
      </c>
      <c r="C737">
        <f t="shared" si="233"/>
        <v>0</v>
      </c>
      <c r="D737">
        <f t="shared" si="242"/>
        <v>0</v>
      </c>
      <c r="E737">
        <f t="shared" si="234"/>
        <v>0</v>
      </c>
      <c r="F737">
        <f t="shared" si="235"/>
        <v>0</v>
      </c>
      <c r="G737">
        <v>0</v>
      </c>
      <c r="H737">
        <f t="shared" si="243"/>
        <v>8.3333333333333329E-2</v>
      </c>
      <c r="I737">
        <f t="shared" si="244"/>
        <v>100000</v>
      </c>
      <c r="J737">
        <f t="shared" si="245"/>
        <v>100000</v>
      </c>
      <c r="K737">
        <f t="shared" si="236"/>
        <v>3.2166968513386367</v>
      </c>
      <c r="L737">
        <f t="shared" si="237"/>
        <v>0</v>
      </c>
      <c r="M737">
        <f t="shared" si="238"/>
        <v>59</v>
      </c>
      <c r="N737">
        <f t="shared" si="246"/>
        <v>0</v>
      </c>
      <c r="O737">
        <f t="shared" si="239"/>
        <v>0</v>
      </c>
      <c r="P737" t="e">
        <f t="shared" si="247"/>
        <v>#N/A</v>
      </c>
      <c r="Q737" t="e">
        <f t="shared" si="248"/>
        <v>#N/A</v>
      </c>
      <c r="R737" t="e">
        <f>VLOOKUP(S737,mortality!$A$4:$G$76,prot_model!T737+2,FALSE)</f>
        <v>#N/A</v>
      </c>
      <c r="S737">
        <f t="shared" si="240"/>
        <v>108</v>
      </c>
      <c r="T737">
        <f t="shared" si="241"/>
        <v>5</v>
      </c>
      <c r="V737">
        <f>discount_curve!K726</f>
        <v>0.43422280052165613</v>
      </c>
    </row>
    <row r="738" spans="1:22" x14ac:dyDescent="0.55000000000000004">
      <c r="A738">
        <f t="shared" ref="A738:A772" si="249">A737+1</f>
        <v>720</v>
      </c>
      <c r="B738">
        <f t="shared" ref="B738:B772" si="250">C738-E738-F738</f>
        <v>0</v>
      </c>
      <c r="C738">
        <f t="shared" ref="C738:C772" si="251">H738*L738</f>
        <v>0</v>
      </c>
      <c r="D738">
        <f t="shared" si="242"/>
        <v>0</v>
      </c>
      <c r="E738">
        <f t="shared" ref="E738:E772" si="252">J738*N738</f>
        <v>0</v>
      </c>
      <c r="F738">
        <f t="shared" ref="F738:F772" si="253">L738*$F$6/12*K738</f>
        <v>0</v>
      </c>
      <c r="G738">
        <v>0</v>
      </c>
      <c r="H738">
        <f t="shared" si="243"/>
        <v>8.3333333333333329E-2</v>
      </c>
      <c r="I738">
        <f t="shared" si="244"/>
        <v>100000</v>
      </c>
      <c r="J738">
        <f t="shared" si="245"/>
        <v>100000</v>
      </c>
      <c r="K738">
        <f t="shared" ref="K738:K772" si="254">(1+$F$5)^FLOOR(A738/12,1)</f>
        <v>3.2810307883654102</v>
      </c>
      <c r="L738">
        <f t="shared" ref="L738:L772" si="255">IF(A738=0,$C$11,IF(A738=$C$9*12+1,0,L737-N737-O737))</f>
        <v>0</v>
      </c>
      <c r="M738">
        <f t="shared" ref="M738:M772" si="256">FLOOR(A738/12,1)</f>
        <v>60</v>
      </c>
      <c r="N738">
        <f t="shared" si="246"/>
        <v>0</v>
      </c>
      <c r="O738">
        <f t="shared" ref="O738:O772" si="257">L738*(1-(1-$F$7)^(1/12))</f>
        <v>0</v>
      </c>
      <c r="P738" t="e">
        <f t="shared" si="247"/>
        <v>#N/A</v>
      </c>
      <c r="Q738" t="e">
        <f t="shared" si="248"/>
        <v>#N/A</v>
      </c>
      <c r="R738" t="e">
        <f>VLOOKUP(S738,mortality!$A$4:$G$76,prot_model!T738+2,FALSE)</f>
        <v>#N/A</v>
      </c>
      <c r="S738">
        <f t="shared" ref="S738:S772" si="258">$C$8+M738</f>
        <v>109</v>
      </c>
      <c r="T738">
        <f t="shared" ref="T738:T772" si="259">MIN(M738,5)</f>
        <v>5</v>
      </c>
      <c r="V738">
        <f>discount_curve!K727</f>
        <v>0.42483101203908807</v>
      </c>
    </row>
    <row r="739" spans="1:22" x14ac:dyDescent="0.55000000000000004">
      <c r="A739">
        <f t="shared" si="249"/>
        <v>721</v>
      </c>
      <c r="B739">
        <f t="shared" si="250"/>
        <v>0</v>
      </c>
      <c r="C739">
        <f t="shared" si="251"/>
        <v>0</v>
      </c>
      <c r="D739">
        <f t="shared" si="242"/>
        <v>0</v>
      </c>
      <c r="E739">
        <f t="shared" si="252"/>
        <v>0</v>
      </c>
      <c r="F739">
        <f t="shared" si="253"/>
        <v>0</v>
      </c>
      <c r="G739">
        <v>0</v>
      </c>
      <c r="H739">
        <f t="shared" si="243"/>
        <v>8.3333333333333329E-2</v>
      </c>
      <c r="I739">
        <f t="shared" si="244"/>
        <v>100000</v>
      </c>
      <c r="J739">
        <f t="shared" si="245"/>
        <v>100000</v>
      </c>
      <c r="K739">
        <f t="shared" si="254"/>
        <v>3.2810307883654102</v>
      </c>
      <c r="L739">
        <f t="shared" si="255"/>
        <v>0</v>
      </c>
      <c r="M739">
        <f t="shared" si="256"/>
        <v>60</v>
      </c>
      <c r="N739">
        <f t="shared" si="246"/>
        <v>0</v>
      </c>
      <c r="O739">
        <f t="shared" si="257"/>
        <v>0</v>
      </c>
      <c r="P739" t="e">
        <f t="shared" si="247"/>
        <v>#N/A</v>
      </c>
      <c r="Q739" t="e">
        <f t="shared" si="248"/>
        <v>#N/A</v>
      </c>
      <c r="R739" t="e">
        <f>VLOOKUP(S739,mortality!$A$4:$G$76,prot_model!T739+2,FALSE)</f>
        <v>#N/A</v>
      </c>
      <c r="S739">
        <f t="shared" si="258"/>
        <v>109</v>
      </c>
      <c r="T739">
        <f t="shared" si="259"/>
        <v>5</v>
      </c>
      <c r="V739">
        <f>discount_curve!K728</f>
        <v>0.4243261976857598</v>
      </c>
    </row>
    <row r="740" spans="1:22" x14ac:dyDescent="0.55000000000000004">
      <c r="A740">
        <f t="shared" si="249"/>
        <v>722</v>
      </c>
      <c r="B740">
        <f t="shared" si="250"/>
        <v>0</v>
      </c>
      <c r="C740">
        <f t="shared" si="251"/>
        <v>0</v>
      </c>
      <c r="D740">
        <f t="shared" si="242"/>
        <v>0</v>
      </c>
      <c r="E740">
        <f t="shared" si="252"/>
        <v>0</v>
      </c>
      <c r="F740">
        <f t="shared" si="253"/>
        <v>0</v>
      </c>
      <c r="G740">
        <v>0</v>
      </c>
      <c r="H740">
        <f t="shared" si="243"/>
        <v>8.3333333333333329E-2</v>
      </c>
      <c r="I740">
        <f t="shared" si="244"/>
        <v>100000</v>
      </c>
      <c r="J740">
        <f t="shared" si="245"/>
        <v>100000</v>
      </c>
      <c r="K740">
        <f t="shared" si="254"/>
        <v>3.2810307883654102</v>
      </c>
      <c r="L740">
        <f t="shared" si="255"/>
        <v>0</v>
      </c>
      <c r="M740">
        <f t="shared" si="256"/>
        <v>60</v>
      </c>
      <c r="N740">
        <f t="shared" si="246"/>
        <v>0</v>
      </c>
      <c r="O740">
        <f t="shared" si="257"/>
        <v>0</v>
      </c>
      <c r="P740" t="e">
        <f t="shared" si="247"/>
        <v>#N/A</v>
      </c>
      <c r="Q740" t="e">
        <f t="shared" si="248"/>
        <v>#N/A</v>
      </c>
      <c r="R740" t="e">
        <f>VLOOKUP(S740,mortality!$A$4:$G$76,prot_model!T740+2,FALSE)</f>
        <v>#N/A</v>
      </c>
      <c r="S740">
        <f t="shared" si="258"/>
        <v>109</v>
      </c>
      <c r="T740">
        <f t="shared" si="259"/>
        <v>5</v>
      </c>
      <c r="V740">
        <f>discount_curve!K729</f>
        <v>0.42382198318866654</v>
      </c>
    </row>
    <row r="741" spans="1:22" x14ac:dyDescent="0.55000000000000004">
      <c r="A741">
        <f t="shared" si="249"/>
        <v>723</v>
      </c>
      <c r="B741">
        <f t="shared" si="250"/>
        <v>0</v>
      </c>
      <c r="C741">
        <f t="shared" si="251"/>
        <v>0</v>
      </c>
      <c r="D741">
        <f t="shared" si="242"/>
        <v>0</v>
      </c>
      <c r="E741">
        <f t="shared" si="252"/>
        <v>0</v>
      </c>
      <c r="F741">
        <f t="shared" si="253"/>
        <v>0</v>
      </c>
      <c r="G741">
        <v>0</v>
      </c>
      <c r="H741">
        <f t="shared" si="243"/>
        <v>8.3333333333333329E-2</v>
      </c>
      <c r="I741">
        <f t="shared" si="244"/>
        <v>100000</v>
      </c>
      <c r="J741">
        <f t="shared" si="245"/>
        <v>100000</v>
      </c>
      <c r="K741">
        <f t="shared" si="254"/>
        <v>3.2810307883654102</v>
      </c>
      <c r="L741">
        <f t="shared" si="255"/>
        <v>0</v>
      </c>
      <c r="M741">
        <f t="shared" si="256"/>
        <v>60</v>
      </c>
      <c r="N741">
        <f t="shared" si="246"/>
        <v>0</v>
      </c>
      <c r="O741">
        <f t="shared" si="257"/>
        <v>0</v>
      </c>
      <c r="P741" t="e">
        <f t="shared" si="247"/>
        <v>#N/A</v>
      </c>
      <c r="Q741" t="e">
        <f t="shared" si="248"/>
        <v>#N/A</v>
      </c>
      <c r="R741" t="e">
        <f>VLOOKUP(S741,mortality!$A$4:$G$76,prot_model!T741+2,FALSE)</f>
        <v>#N/A</v>
      </c>
      <c r="S741">
        <f t="shared" si="258"/>
        <v>109</v>
      </c>
      <c r="T741">
        <f t="shared" si="259"/>
        <v>5</v>
      </c>
      <c r="V741">
        <f>discount_curve!K730</f>
        <v>0.42331836783501625</v>
      </c>
    </row>
    <row r="742" spans="1:22" x14ac:dyDescent="0.55000000000000004">
      <c r="A742">
        <f t="shared" si="249"/>
        <v>724</v>
      </c>
      <c r="B742">
        <f t="shared" si="250"/>
        <v>0</v>
      </c>
      <c r="C742">
        <f t="shared" si="251"/>
        <v>0</v>
      </c>
      <c r="D742">
        <f t="shared" si="242"/>
        <v>0</v>
      </c>
      <c r="E742">
        <f t="shared" si="252"/>
        <v>0</v>
      </c>
      <c r="F742">
        <f t="shared" si="253"/>
        <v>0</v>
      </c>
      <c r="G742">
        <v>0</v>
      </c>
      <c r="H742">
        <f t="shared" si="243"/>
        <v>8.3333333333333329E-2</v>
      </c>
      <c r="I742">
        <f t="shared" si="244"/>
        <v>100000</v>
      </c>
      <c r="J742">
        <f t="shared" si="245"/>
        <v>100000</v>
      </c>
      <c r="K742">
        <f t="shared" si="254"/>
        <v>3.2810307883654102</v>
      </c>
      <c r="L742">
        <f t="shared" si="255"/>
        <v>0</v>
      </c>
      <c r="M742">
        <f t="shared" si="256"/>
        <v>60</v>
      </c>
      <c r="N742">
        <f t="shared" si="246"/>
        <v>0</v>
      </c>
      <c r="O742">
        <f t="shared" si="257"/>
        <v>0</v>
      </c>
      <c r="P742" t="e">
        <f t="shared" si="247"/>
        <v>#N/A</v>
      </c>
      <c r="Q742" t="e">
        <f t="shared" si="248"/>
        <v>#N/A</v>
      </c>
      <c r="R742" t="e">
        <f>VLOOKUP(S742,mortality!$A$4:$G$76,prot_model!T742+2,FALSE)</f>
        <v>#N/A</v>
      </c>
      <c r="S742">
        <f t="shared" si="258"/>
        <v>109</v>
      </c>
      <c r="T742">
        <f t="shared" si="259"/>
        <v>5</v>
      </c>
      <c r="V742">
        <f>discount_curve!K731</f>
        <v>0.42281535091286443</v>
      </c>
    </row>
    <row r="743" spans="1:22" x14ac:dyDescent="0.55000000000000004">
      <c r="A743">
        <f t="shared" si="249"/>
        <v>725</v>
      </c>
      <c r="B743">
        <f t="shared" si="250"/>
        <v>0</v>
      </c>
      <c r="C743">
        <f t="shared" si="251"/>
        <v>0</v>
      </c>
      <c r="D743">
        <f t="shared" si="242"/>
        <v>0</v>
      </c>
      <c r="E743">
        <f t="shared" si="252"/>
        <v>0</v>
      </c>
      <c r="F743">
        <f t="shared" si="253"/>
        <v>0</v>
      </c>
      <c r="G743">
        <v>0</v>
      </c>
      <c r="H743">
        <f t="shared" si="243"/>
        <v>8.3333333333333329E-2</v>
      </c>
      <c r="I743">
        <f t="shared" si="244"/>
        <v>100000</v>
      </c>
      <c r="J743">
        <f t="shared" si="245"/>
        <v>100000</v>
      </c>
      <c r="K743">
        <f t="shared" si="254"/>
        <v>3.2810307883654102</v>
      </c>
      <c r="L743">
        <f t="shared" si="255"/>
        <v>0</v>
      </c>
      <c r="M743">
        <f t="shared" si="256"/>
        <v>60</v>
      </c>
      <c r="N743">
        <f t="shared" si="246"/>
        <v>0</v>
      </c>
      <c r="O743">
        <f t="shared" si="257"/>
        <v>0</v>
      </c>
      <c r="P743" t="e">
        <f t="shared" si="247"/>
        <v>#N/A</v>
      </c>
      <c r="Q743" t="e">
        <f t="shared" si="248"/>
        <v>#N/A</v>
      </c>
      <c r="R743" t="e">
        <f>VLOOKUP(S743,mortality!$A$4:$G$76,prot_model!T743+2,FALSE)</f>
        <v>#N/A</v>
      </c>
      <c r="S743">
        <f t="shared" si="258"/>
        <v>109</v>
      </c>
      <c r="T743">
        <f t="shared" si="259"/>
        <v>5</v>
      </c>
      <c r="V743">
        <f>discount_curve!K732</f>
        <v>0.42231293171111212</v>
      </c>
    </row>
    <row r="744" spans="1:22" x14ac:dyDescent="0.55000000000000004">
      <c r="A744">
        <f t="shared" si="249"/>
        <v>726</v>
      </c>
      <c r="B744">
        <f t="shared" si="250"/>
        <v>0</v>
      </c>
      <c r="C744">
        <f t="shared" si="251"/>
        <v>0</v>
      </c>
      <c r="D744">
        <f t="shared" si="242"/>
        <v>0</v>
      </c>
      <c r="E744">
        <f t="shared" si="252"/>
        <v>0</v>
      </c>
      <c r="F744">
        <f t="shared" si="253"/>
        <v>0</v>
      </c>
      <c r="G744">
        <v>0</v>
      </c>
      <c r="H744">
        <f t="shared" si="243"/>
        <v>8.3333333333333329E-2</v>
      </c>
      <c r="I744">
        <f t="shared" si="244"/>
        <v>100000</v>
      </c>
      <c r="J744">
        <f t="shared" si="245"/>
        <v>100000</v>
      </c>
      <c r="K744">
        <f t="shared" si="254"/>
        <v>3.2810307883654102</v>
      </c>
      <c r="L744">
        <f t="shared" si="255"/>
        <v>0</v>
      </c>
      <c r="M744">
        <f t="shared" si="256"/>
        <v>60</v>
      </c>
      <c r="N744">
        <f t="shared" si="246"/>
        <v>0</v>
      </c>
      <c r="O744">
        <f t="shared" si="257"/>
        <v>0</v>
      </c>
      <c r="P744" t="e">
        <f t="shared" si="247"/>
        <v>#N/A</v>
      </c>
      <c r="Q744" t="e">
        <f t="shared" si="248"/>
        <v>#N/A</v>
      </c>
      <c r="R744" t="e">
        <f>VLOOKUP(S744,mortality!$A$4:$G$76,prot_model!T744+2,FALSE)</f>
        <v>#N/A</v>
      </c>
      <c r="S744">
        <f t="shared" si="258"/>
        <v>109</v>
      </c>
      <c r="T744">
        <f t="shared" si="259"/>
        <v>5</v>
      </c>
      <c r="V744">
        <f>discount_curve!K733</f>
        <v>0.42181110951950562</v>
      </c>
    </row>
    <row r="745" spans="1:22" x14ac:dyDescent="0.55000000000000004">
      <c r="A745">
        <f t="shared" si="249"/>
        <v>727</v>
      </c>
      <c r="B745">
        <f t="shared" si="250"/>
        <v>0</v>
      </c>
      <c r="C745">
        <f t="shared" si="251"/>
        <v>0</v>
      </c>
      <c r="D745">
        <f t="shared" si="242"/>
        <v>0</v>
      </c>
      <c r="E745">
        <f t="shared" si="252"/>
        <v>0</v>
      </c>
      <c r="F745">
        <f t="shared" si="253"/>
        <v>0</v>
      </c>
      <c r="G745">
        <v>0</v>
      </c>
      <c r="H745">
        <f t="shared" si="243"/>
        <v>8.3333333333333329E-2</v>
      </c>
      <c r="I745">
        <f t="shared" si="244"/>
        <v>100000</v>
      </c>
      <c r="J745">
        <f t="shared" si="245"/>
        <v>100000</v>
      </c>
      <c r="K745">
        <f t="shared" si="254"/>
        <v>3.2810307883654102</v>
      </c>
      <c r="L745">
        <f t="shared" si="255"/>
        <v>0</v>
      </c>
      <c r="M745">
        <f t="shared" si="256"/>
        <v>60</v>
      </c>
      <c r="N745">
        <f t="shared" si="246"/>
        <v>0</v>
      </c>
      <c r="O745">
        <f t="shared" si="257"/>
        <v>0</v>
      </c>
      <c r="P745" t="e">
        <f t="shared" si="247"/>
        <v>#N/A</v>
      </c>
      <c r="Q745" t="e">
        <f t="shared" si="248"/>
        <v>#N/A</v>
      </c>
      <c r="R745" t="e">
        <f>VLOOKUP(S745,mortality!$A$4:$G$76,prot_model!T745+2,FALSE)</f>
        <v>#N/A</v>
      </c>
      <c r="S745">
        <f t="shared" si="258"/>
        <v>109</v>
      </c>
      <c r="T745">
        <f t="shared" si="259"/>
        <v>5</v>
      </c>
      <c r="V745">
        <f>discount_curve!K734</f>
        <v>0.42130988362863503</v>
      </c>
    </row>
    <row r="746" spans="1:22" x14ac:dyDescent="0.55000000000000004">
      <c r="A746">
        <f t="shared" si="249"/>
        <v>728</v>
      </c>
      <c r="B746">
        <f t="shared" si="250"/>
        <v>0</v>
      </c>
      <c r="C746">
        <f t="shared" si="251"/>
        <v>0</v>
      </c>
      <c r="D746">
        <f t="shared" si="242"/>
        <v>0</v>
      </c>
      <c r="E746">
        <f t="shared" si="252"/>
        <v>0</v>
      </c>
      <c r="F746">
        <f t="shared" si="253"/>
        <v>0</v>
      </c>
      <c r="G746">
        <v>0</v>
      </c>
      <c r="H746">
        <f t="shared" si="243"/>
        <v>8.3333333333333329E-2</v>
      </c>
      <c r="I746">
        <f t="shared" si="244"/>
        <v>100000</v>
      </c>
      <c r="J746">
        <f t="shared" si="245"/>
        <v>100000</v>
      </c>
      <c r="K746">
        <f t="shared" si="254"/>
        <v>3.2810307883654102</v>
      </c>
      <c r="L746">
        <f t="shared" si="255"/>
        <v>0</v>
      </c>
      <c r="M746">
        <f t="shared" si="256"/>
        <v>60</v>
      </c>
      <c r="N746">
        <f t="shared" si="246"/>
        <v>0</v>
      </c>
      <c r="O746">
        <f t="shared" si="257"/>
        <v>0</v>
      </c>
      <c r="P746" t="e">
        <f t="shared" si="247"/>
        <v>#N/A</v>
      </c>
      <c r="Q746" t="e">
        <f t="shared" si="248"/>
        <v>#N/A</v>
      </c>
      <c r="R746" t="e">
        <f>VLOOKUP(S746,mortality!$A$4:$G$76,prot_model!T746+2,FALSE)</f>
        <v>#N/A</v>
      </c>
      <c r="S746">
        <f t="shared" si="258"/>
        <v>109</v>
      </c>
      <c r="T746">
        <f t="shared" si="259"/>
        <v>5</v>
      </c>
      <c r="V746">
        <f>discount_curve!K735</f>
        <v>0.42080925332993374</v>
      </c>
    </row>
    <row r="747" spans="1:22" x14ac:dyDescent="0.55000000000000004">
      <c r="A747">
        <f t="shared" si="249"/>
        <v>729</v>
      </c>
      <c r="B747">
        <f t="shared" si="250"/>
        <v>0</v>
      </c>
      <c r="C747">
        <f t="shared" si="251"/>
        <v>0</v>
      </c>
      <c r="D747">
        <f t="shared" si="242"/>
        <v>0</v>
      </c>
      <c r="E747">
        <f t="shared" si="252"/>
        <v>0</v>
      </c>
      <c r="F747">
        <f t="shared" si="253"/>
        <v>0</v>
      </c>
      <c r="G747">
        <v>0</v>
      </c>
      <c r="H747">
        <f t="shared" si="243"/>
        <v>8.3333333333333329E-2</v>
      </c>
      <c r="I747">
        <f t="shared" si="244"/>
        <v>100000</v>
      </c>
      <c r="J747">
        <f t="shared" si="245"/>
        <v>100000</v>
      </c>
      <c r="K747">
        <f t="shared" si="254"/>
        <v>3.2810307883654102</v>
      </c>
      <c r="L747">
        <f t="shared" si="255"/>
        <v>0</v>
      </c>
      <c r="M747">
        <f t="shared" si="256"/>
        <v>60</v>
      </c>
      <c r="N747">
        <f t="shared" si="246"/>
        <v>0</v>
      </c>
      <c r="O747">
        <f t="shared" si="257"/>
        <v>0</v>
      </c>
      <c r="P747" t="e">
        <f t="shared" si="247"/>
        <v>#N/A</v>
      </c>
      <c r="Q747" t="e">
        <f t="shared" si="248"/>
        <v>#N/A</v>
      </c>
      <c r="R747" t="e">
        <f>VLOOKUP(S747,mortality!$A$4:$G$76,prot_model!T747+2,FALSE)</f>
        <v>#N/A</v>
      </c>
      <c r="S747">
        <f t="shared" si="258"/>
        <v>109</v>
      </c>
      <c r="T747">
        <f t="shared" si="259"/>
        <v>5</v>
      </c>
      <c r="V747">
        <f>discount_curve!K736</f>
        <v>0.42030921791567655</v>
      </c>
    </row>
    <row r="748" spans="1:22" x14ac:dyDescent="0.55000000000000004">
      <c r="A748">
        <f t="shared" si="249"/>
        <v>730</v>
      </c>
      <c r="B748">
        <f t="shared" si="250"/>
        <v>0</v>
      </c>
      <c r="C748">
        <f t="shared" si="251"/>
        <v>0</v>
      </c>
      <c r="D748">
        <f t="shared" si="242"/>
        <v>0</v>
      </c>
      <c r="E748">
        <f t="shared" si="252"/>
        <v>0</v>
      </c>
      <c r="F748">
        <f t="shared" si="253"/>
        <v>0</v>
      </c>
      <c r="G748">
        <v>0</v>
      </c>
      <c r="H748">
        <f t="shared" si="243"/>
        <v>8.3333333333333329E-2</v>
      </c>
      <c r="I748">
        <f t="shared" si="244"/>
        <v>100000</v>
      </c>
      <c r="J748">
        <f t="shared" si="245"/>
        <v>100000</v>
      </c>
      <c r="K748">
        <f t="shared" si="254"/>
        <v>3.2810307883654102</v>
      </c>
      <c r="L748">
        <f t="shared" si="255"/>
        <v>0</v>
      </c>
      <c r="M748">
        <f t="shared" si="256"/>
        <v>60</v>
      </c>
      <c r="N748">
        <f t="shared" si="246"/>
        <v>0</v>
      </c>
      <c r="O748">
        <f t="shared" si="257"/>
        <v>0</v>
      </c>
      <c r="P748" t="e">
        <f t="shared" si="247"/>
        <v>#N/A</v>
      </c>
      <c r="Q748" t="e">
        <f t="shared" si="248"/>
        <v>#N/A</v>
      </c>
      <c r="R748" t="e">
        <f>VLOOKUP(S748,mortality!$A$4:$G$76,prot_model!T748+2,FALSE)</f>
        <v>#N/A</v>
      </c>
      <c r="S748">
        <f t="shared" si="258"/>
        <v>109</v>
      </c>
      <c r="T748">
        <f t="shared" si="259"/>
        <v>5</v>
      </c>
      <c r="V748">
        <f>discount_curve!K737</f>
        <v>0.41980977667897967</v>
      </c>
    </row>
    <row r="749" spans="1:22" x14ac:dyDescent="0.55000000000000004">
      <c r="A749">
        <f t="shared" si="249"/>
        <v>731</v>
      </c>
      <c r="B749">
        <f t="shared" si="250"/>
        <v>0</v>
      </c>
      <c r="C749">
        <f t="shared" si="251"/>
        <v>0</v>
      </c>
      <c r="D749">
        <f t="shared" si="242"/>
        <v>0</v>
      </c>
      <c r="E749">
        <f t="shared" si="252"/>
        <v>0</v>
      </c>
      <c r="F749">
        <f t="shared" si="253"/>
        <v>0</v>
      </c>
      <c r="G749">
        <v>0</v>
      </c>
      <c r="H749">
        <f t="shared" si="243"/>
        <v>8.3333333333333329E-2</v>
      </c>
      <c r="I749">
        <f t="shared" si="244"/>
        <v>100000</v>
      </c>
      <c r="J749">
        <f t="shared" si="245"/>
        <v>100000</v>
      </c>
      <c r="K749">
        <f t="shared" si="254"/>
        <v>3.2810307883654102</v>
      </c>
      <c r="L749">
        <f t="shared" si="255"/>
        <v>0</v>
      </c>
      <c r="M749">
        <f t="shared" si="256"/>
        <v>60</v>
      </c>
      <c r="N749">
        <f t="shared" si="246"/>
        <v>0</v>
      </c>
      <c r="O749">
        <f t="shared" si="257"/>
        <v>0</v>
      </c>
      <c r="P749" t="e">
        <f t="shared" si="247"/>
        <v>#N/A</v>
      </c>
      <c r="Q749" t="e">
        <f t="shared" si="248"/>
        <v>#N/A</v>
      </c>
      <c r="R749" t="e">
        <f>VLOOKUP(S749,mortality!$A$4:$G$76,prot_model!T749+2,FALSE)</f>
        <v>#N/A</v>
      </c>
      <c r="S749">
        <f t="shared" si="258"/>
        <v>109</v>
      </c>
      <c r="T749">
        <f t="shared" si="259"/>
        <v>5</v>
      </c>
      <c r="V749">
        <f>discount_curve!K738</f>
        <v>0.41931092891379917</v>
      </c>
    </row>
    <row r="750" spans="1:22" x14ac:dyDescent="0.55000000000000004">
      <c r="A750">
        <f t="shared" si="249"/>
        <v>732</v>
      </c>
      <c r="B750">
        <f t="shared" si="250"/>
        <v>0</v>
      </c>
      <c r="C750">
        <f t="shared" si="251"/>
        <v>0</v>
      </c>
      <c r="D750">
        <f t="shared" si="242"/>
        <v>0</v>
      </c>
      <c r="E750">
        <f t="shared" si="252"/>
        <v>0</v>
      </c>
      <c r="F750">
        <f t="shared" si="253"/>
        <v>0</v>
      </c>
      <c r="G750">
        <v>0</v>
      </c>
      <c r="H750">
        <f t="shared" si="243"/>
        <v>8.3333333333333329E-2</v>
      </c>
      <c r="I750">
        <f t="shared" si="244"/>
        <v>100000</v>
      </c>
      <c r="J750">
        <f t="shared" si="245"/>
        <v>100000</v>
      </c>
      <c r="K750">
        <f t="shared" si="254"/>
        <v>3.346651404132718</v>
      </c>
      <c r="L750">
        <f t="shared" si="255"/>
        <v>0</v>
      </c>
      <c r="M750">
        <f t="shared" si="256"/>
        <v>61</v>
      </c>
      <c r="N750">
        <f t="shared" si="246"/>
        <v>0</v>
      </c>
      <c r="O750">
        <f t="shared" si="257"/>
        <v>0</v>
      </c>
      <c r="P750" t="e">
        <f t="shared" si="247"/>
        <v>#N/A</v>
      </c>
      <c r="Q750" t="e">
        <f t="shared" si="248"/>
        <v>#N/A</v>
      </c>
      <c r="R750" t="e">
        <f>VLOOKUP(S750,mortality!$A$4:$G$76,prot_model!T750+2,FALSE)</f>
        <v>#N/A</v>
      </c>
      <c r="S750">
        <f t="shared" si="258"/>
        <v>110</v>
      </c>
      <c r="T750">
        <f t="shared" si="259"/>
        <v>5</v>
      </c>
      <c r="V750">
        <f>discount_curve!K739</f>
        <v>0.40984485123032827</v>
      </c>
    </row>
    <row r="751" spans="1:22" x14ac:dyDescent="0.55000000000000004">
      <c r="A751">
        <f t="shared" si="249"/>
        <v>733</v>
      </c>
      <c r="B751">
        <f t="shared" si="250"/>
        <v>0</v>
      </c>
      <c r="C751">
        <f t="shared" si="251"/>
        <v>0</v>
      </c>
      <c r="D751">
        <f t="shared" si="242"/>
        <v>0</v>
      </c>
      <c r="E751">
        <f t="shared" si="252"/>
        <v>0</v>
      </c>
      <c r="F751">
        <f t="shared" si="253"/>
        <v>0</v>
      </c>
      <c r="G751">
        <v>0</v>
      </c>
      <c r="H751">
        <f t="shared" si="243"/>
        <v>8.3333333333333329E-2</v>
      </c>
      <c r="I751">
        <f t="shared" si="244"/>
        <v>100000</v>
      </c>
      <c r="J751">
        <f t="shared" si="245"/>
        <v>100000</v>
      </c>
      <c r="K751">
        <f t="shared" si="254"/>
        <v>3.346651404132718</v>
      </c>
      <c r="L751">
        <f t="shared" si="255"/>
        <v>0</v>
      </c>
      <c r="M751">
        <f t="shared" si="256"/>
        <v>61</v>
      </c>
      <c r="N751">
        <f t="shared" si="246"/>
        <v>0</v>
      </c>
      <c r="O751">
        <f t="shared" si="257"/>
        <v>0</v>
      </c>
      <c r="P751" t="e">
        <f t="shared" si="247"/>
        <v>#N/A</v>
      </c>
      <c r="Q751" t="e">
        <f t="shared" si="248"/>
        <v>#N/A</v>
      </c>
      <c r="R751" t="e">
        <f>VLOOKUP(S751,mortality!$A$4:$G$76,prot_model!T751+2,FALSE)</f>
        <v>#N/A</v>
      </c>
      <c r="S751">
        <f t="shared" si="258"/>
        <v>110</v>
      </c>
      <c r="T751">
        <f t="shared" si="259"/>
        <v>5</v>
      </c>
      <c r="V751">
        <f>discount_curve!K740</f>
        <v>0.40934574006227314</v>
      </c>
    </row>
    <row r="752" spans="1:22" x14ac:dyDescent="0.55000000000000004">
      <c r="A752">
        <f t="shared" si="249"/>
        <v>734</v>
      </c>
      <c r="B752">
        <f t="shared" si="250"/>
        <v>0</v>
      </c>
      <c r="C752">
        <f t="shared" si="251"/>
        <v>0</v>
      </c>
      <c r="D752">
        <f t="shared" si="242"/>
        <v>0</v>
      </c>
      <c r="E752">
        <f t="shared" si="252"/>
        <v>0</v>
      </c>
      <c r="F752">
        <f t="shared" si="253"/>
        <v>0</v>
      </c>
      <c r="G752">
        <v>0</v>
      </c>
      <c r="H752">
        <f t="shared" si="243"/>
        <v>8.3333333333333329E-2</v>
      </c>
      <c r="I752">
        <f t="shared" si="244"/>
        <v>100000</v>
      </c>
      <c r="J752">
        <f t="shared" si="245"/>
        <v>100000</v>
      </c>
      <c r="K752">
        <f t="shared" si="254"/>
        <v>3.346651404132718</v>
      </c>
      <c r="L752">
        <f t="shared" si="255"/>
        <v>0</v>
      </c>
      <c r="M752">
        <f t="shared" si="256"/>
        <v>61</v>
      </c>
      <c r="N752">
        <f t="shared" si="246"/>
        <v>0</v>
      </c>
      <c r="O752">
        <f t="shared" si="257"/>
        <v>0</v>
      </c>
      <c r="P752" t="e">
        <f t="shared" si="247"/>
        <v>#N/A</v>
      </c>
      <c r="Q752" t="e">
        <f t="shared" si="248"/>
        <v>#N/A</v>
      </c>
      <c r="R752" t="e">
        <f>VLOOKUP(S752,mortality!$A$4:$G$76,prot_model!T752+2,FALSE)</f>
        <v>#N/A</v>
      </c>
      <c r="S752">
        <f t="shared" si="258"/>
        <v>110</v>
      </c>
      <c r="T752">
        <f t="shared" si="259"/>
        <v>5</v>
      </c>
      <c r="V752">
        <f>discount_curve!K741</f>
        <v>0.40884723671436585</v>
      </c>
    </row>
    <row r="753" spans="1:22" x14ac:dyDescent="0.55000000000000004">
      <c r="A753">
        <f t="shared" si="249"/>
        <v>735</v>
      </c>
      <c r="B753">
        <f t="shared" si="250"/>
        <v>0</v>
      </c>
      <c r="C753">
        <f t="shared" si="251"/>
        <v>0</v>
      </c>
      <c r="D753">
        <f t="shared" si="242"/>
        <v>0</v>
      </c>
      <c r="E753">
        <f t="shared" si="252"/>
        <v>0</v>
      </c>
      <c r="F753">
        <f t="shared" si="253"/>
        <v>0</v>
      </c>
      <c r="G753">
        <v>0</v>
      </c>
      <c r="H753">
        <f t="shared" si="243"/>
        <v>8.3333333333333329E-2</v>
      </c>
      <c r="I753">
        <f t="shared" si="244"/>
        <v>100000</v>
      </c>
      <c r="J753">
        <f t="shared" si="245"/>
        <v>100000</v>
      </c>
      <c r="K753">
        <f t="shared" si="254"/>
        <v>3.346651404132718</v>
      </c>
      <c r="L753">
        <f t="shared" si="255"/>
        <v>0</v>
      </c>
      <c r="M753">
        <f t="shared" si="256"/>
        <v>61</v>
      </c>
      <c r="N753">
        <f t="shared" si="246"/>
        <v>0</v>
      </c>
      <c r="O753">
        <f t="shared" si="257"/>
        <v>0</v>
      </c>
      <c r="P753" t="e">
        <f t="shared" si="247"/>
        <v>#N/A</v>
      </c>
      <c r="Q753" t="e">
        <f t="shared" si="248"/>
        <v>#N/A</v>
      </c>
      <c r="R753" t="e">
        <f>VLOOKUP(S753,mortality!$A$4:$G$76,prot_model!T753+2,FALSE)</f>
        <v>#N/A</v>
      </c>
      <c r="S753">
        <f t="shared" si="258"/>
        <v>110</v>
      </c>
      <c r="T753">
        <f t="shared" si="259"/>
        <v>5</v>
      </c>
      <c r="V753">
        <f>discount_curve!K742</f>
        <v>0.40834934044639992</v>
      </c>
    </row>
    <row r="754" spans="1:22" x14ac:dyDescent="0.55000000000000004">
      <c r="A754">
        <f t="shared" si="249"/>
        <v>736</v>
      </c>
      <c r="B754">
        <f t="shared" si="250"/>
        <v>0</v>
      </c>
      <c r="C754">
        <f t="shared" si="251"/>
        <v>0</v>
      </c>
      <c r="D754">
        <f t="shared" si="242"/>
        <v>0</v>
      </c>
      <c r="E754">
        <f t="shared" si="252"/>
        <v>0</v>
      </c>
      <c r="F754">
        <f t="shared" si="253"/>
        <v>0</v>
      </c>
      <c r="G754">
        <v>0</v>
      </c>
      <c r="H754">
        <f t="shared" si="243"/>
        <v>8.3333333333333329E-2</v>
      </c>
      <c r="I754">
        <f t="shared" si="244"/>
        <v>100000</v>
      </c>
      <c r="J754">
        <f t="shared" si="245"/>
        <v>100000</v>
      </c>
      <c r="K754">
        <f t="shared" si="254"/>
        <v>3.346651404132718</v>
      </c>
      <c r="L754">
        <f t="shared" si="255"/>
        <v>0</v>
      </c>
      <c r="M754">
        <f t="shared" si="256"/>
        <v>61</v>
      </c>
      <c r="N754">
        <f t="shared" si="246"/>
        <v>0</v>
      </c>
      <c r="O754">
        <f t="shared" si="257"/>
        <v>0</v>
      </c>
      <c r="P754" t="e">
        <f t="shared" si="247"/>
        <v>#N/A</v>
      </c>
      <c r="Q754" t="e">
        <f t="shared" si="248"/>
        <v>#N/A</v>
      </c>
      <c r="R754" t="e">
        <f>VLOOKUP(S754,mortality!$A$4:$G$76,prot_model!T754+2,FALSE)</f>
        <v>#N/A</v>
      </c>
      <c r="S754">
        <f t="shared" si="258"/>
        <v>110</v>
      </c>
      <c r="T754">
        <f t="shared" si="259"/>
        <v>5</v>
      </c>
      <c r="V754">
        <f>discount_curve!K743</f>
        <v>0.40785205051907009</v>
      </c>
    </row>
    <row r="755" spans="1:22" x14ac:dyDescent="0.55000000000000004">
      <c r="A755">
        <f t="shared" si="249"/>
        <v>737</v>
      </c>
      <c r="B755">
        <f t="shared" si="250"/>
        <v>0</v>
      </c>
      <c r="C755">
        <f t="shared" si="251"/>
        <v>0</v>
      </c>
      <c r="D755">
        <f t="shared" si="242"/>
        <v>0</v>
      </c>
      <c r="E755">
        <f t="shared" si="252"/>
        <v>0</v>
      </c>
      <c r="F755">
        <f t="shared" si="253"/>
        <v>0</v>
      </c>
      <c r="G755">
        <v>0</v>
      </c>
      <c r="H755">
        <f t="shared" si="243"/>
        <v>8.3333333333333329E-2</v>
      </c>
      <c r="I755">
        <f t="shared" si="244"/>
        <v>100000</v>
      </c>
      <c r="J755">
        <f t="shared" si="245"/>
        <v>100000</v>
      </c>
      <c r="K755">
        <f t="shared" si="254"/>
        <v>3.346651404132718</v>
      </c>
      <c r="L755">
        <f t="shared" si="255"/>
        <v>0</v>
      </c>
      <c r="M755">
        <f t="shared" si="256"/>
        <v>61</v>
      </c>
      <c r="N755">
        <f t="shared" si="246"/>
        <v>0</v>
      </c>
      <c r="O755">
        <f t="shared" si="257"/>
        <v>0</v>
      </c>
      <c r="P755" t="e">
        <f t="shared" si="247"/>
        <v>#N/A</v>
      </c>
      <c r="Q755" t="e">
        <f t="shared" si="248"/>
        <v>#N/A</v>
      </c>
      <c r="R755" t="e">
        <f>VLOOKUP(S755,mortality!$A$4:$G$76,prot_model!T755+2,FALSE)</f>
        <v>#N/A</v>
      </c>
      <c r="S755">
        <f t="shared" si="258"/>
        <v>110</v>
      </c>
      <c r="T755">
        <f t="shared" si="259"/>
        <v>5</v>
      </c>
      <c r="V755">
        <f>discount_curve!K744</f>
        <v>0.407355366193972</v>
      </c>
    </row>
    <row r="756" spans="1:22" x14ac:dyDescent="0.55000000000000004">
      <c r="A756">
        <f t="shared" si="249"/>
        <v>738</v>
      </c>
      <c r="B756">
        <f t="shared" si="250"/>
        <v>0</v>
      </c>
      <c r="C756">
        <f t="shared" si="251"/>
        <v>0</v>
      </c>
      <c r="D756">
        <f t="shared" si="242"/>
        <v>0</v>
      </c>
      <c r="E756">
        <f t="shared" si="252"/>
        <v>0</v>
      </c>
      <c r="F756">
        <f t="shared" si="253"/>
        <v>0</v>
      </c>
      <c r="G756">
        <v>0</v>
      </c>
      <c r="H756">
        <f t="shared" si="243"/>
        <v>8.3333333333333329E-2</v>
      </c>
      <c r="I756">
        <f t="shared" si="244"/>
        <v>100000</v>
      </c>
      <c r="J756">
        <f t="shared" si="245"/>
        <v>100000</v>
      </c>
      <c r="K756">
        <f t="shared" si="254"/>
        <v>3.346651404132718</v>
      </c>
      <c r="L756">
        <f t="shared" si="255"/>
        <v>0</v>
      </c>
      <c r="M756">
        <f t="shared" si="256"/>
        <v>61</v>
      </c>
      <c r="N756">
        <f t="shared" si="246"/>
        <v>0</v>
      </c>
      <c r="O756">
        <f t="shared" si="257"/>
        <v>0</v>
      </c>
      <c r="P756" t="e">
        <f t="shared" si="247"/>
        <v>#N/A</v>
      </c>
      <c r="Q756" t="e">
        <f t="shared" si="248"/>
        <v>#N/A</v>
      </c>
      <c r="R756" t="e">
        <f>VLOOKUP(S756,mortality!$A$4:$G$76,prot_model!T756+2,FALSE)</f>
        <v>#N/A</v>
      </c>
      <c r="S756">
        <f t="shared" si="258"/>
        <v>110</v>
      </c>
      <c r="T756">
        <f t="shared" si="259"/>
        <v>5</v>
      </c>
      <c r="V756">
        <f>discount_curve!K745</f>
        <v>0.40685928673359995</v>
      </c>
    </row>
    <row r="757" spans="1:22" x14ac:dyDescent="0.55000000000000004">
      <c r="A757">
        <f t="shared" si="249"/>
        <v>739</v>
      </c>
      <c r="B757">
        <f t="shared" si="250"/>
        <v>0</v>
      </c>
      <c r="C757">
        <f t="shared" si="251"/>
        <v>0</v>
      </c>
      <c r="D757">
        <f t="shared" si="242"/>
        <v>0</v>
      </c>
      <c r="E757">
        <f t="shared" si="252"/>
        <v>0</v>
      </c>
      <c r="F757">
        <f t="shared" si="253"/>
        <v>0</v>
      </c>
      <c r="G757">
        <v>0</v>
      </c>
      <c r="H757">
        <f t="shared" si="243"/>
        <v>8.3333333333333329E-2</v>
      </c>
      <c r="I757">
        <f t="shared" si="244"/>
        <v>100000</v>
      </c>
      <c r="J757">
        <f t="shared" si="245"/>
        <v>100000</v>
      </c>
      <c r="K757">
        <f t="shared" si="254"/>
        <v>3.346651404132718</v>
      </c>
      <c r="L757">
        <f t="shared" si="255"/>
        <v>0</v>
      </c>
      <c r="M757">
        <f t="shared" si="256"/>
        <v>61</v>
      </c>
      <c r="N757">
        <f t="shared" si="246"/>
        <v>0</v>
      </c>
      <c r="O757">
        <f t="shared" si="257"/>
        <v>0</v>
      </c>
      <c r="P757" t="e">
        <f t="shared" si="247"/>
        <v>#N/A</v>
      </c>
      <c r="Q757" t="e">
        <f t="shared" si="248"/>
        <v>#N/A</v>
      </c>
      <c r="R757" t="e">
        <f>VLOOKUP(S757,mortality!$A$4:$G$76,prot_model!T757+2,FALSE)</f>
        <v>#N/A</v>
      </c>
      <c r="S757">
        <f t="shared" si="258"/>
        <v>110</v>
      </c>
      <c r="T757">
        <f t="shared" si="259"/>
        <v>5</v>
      </c>
      <c r="V757">
        <f>discount_curve!K746</f>
        <v>0.40636381140134653</v>
      </c>
    </row>
    <row r="758" spans="1:22" x14ac:dyDescent="0.55000000000000004">
      <c r="A758">
        <f t="shared" si="249"/>
        <v>740</v>
      </c>
      <c r="B758">
        <f t="shared" si="250"/>
        <v>0</v>
      </c>
      <c r="C758">
        <f t="shared" si="251"/>
        <v>0</v>
      </c>
      <c r="D758">
        <f t="shared" si="242"/>
        <v>0</v>
      </c>
      <c r="E758">
        <f t="shared" si="252"/>
        <v>0</v>
      </c>
      <c r="F758">
        <f t="shared" si="253"/>
        <v>0</v>
      </c>
      <c r="G758">
        <v>0</v>
      </c>
      <c r="H758">
        <f t="shared" si="243"/>
        <v>8.3333333333333329E-2</v>
      </c>
      <c r="I758">
        <f t="shared" si="244"/>
        <v>100000</v>
      </c>
      <c r="J758">
        <f t="shared" si="245"/>
        <v>100000</v>
      </c>
      <c r="K758">
        <f t="shared" si="254"/>
        <v>3.346651404132718</v>
      </c>
      <c r="L758">
        <f t="shared" si="255"/>
        <v>0</v>
      </c>
      <c r="M758">
        <f t="shared" si="256"/>
        <v>61</v>
      </c>
      <c r="N758">
        <f t="shared" si="246"/>
        <v>0</v>
      </c>
      <c r="O758">
        <f t="shared" si="257"/>
        <v>0</v>
      </c>
      <c r="P758" t="e">
        <f t="shared" si="247"/>
        <v>#N/A</v>
      </c>
      <c r="Q758" t="e">
        <f t="shared" si="248"/>
        <v>#N/A</v>
      </c>
      <c r="R758" t="e">
        <f>VLOOKUP(S758,mortality!$A$4:$G$76,prot_model!T758+2,FALSE)</f>
        <v>#N/A</v>
      </c>
      <c r="S758">
        <f t="shared" si="258"/>
        <v>110</v>
      </c>
      <c r="T758">
        <f t="shared" si="259"/>
        <v>5</v>
      </c>
      <c r="V758">
        <f>discount_curve!K747</f>
        <v>0.40586893946150143</v>
      </c>
    </row>
    <row r="759" spans="1:22" x14ac:dyDescent="0.55000000000000004">
      <c r="A759">
        <f t="shared" si="249"/>
        <v>741</v>
      </c>
      <c r="B759">
        <f t="shared" si="250"/>
        <v>0</v>
      </c>
      <c r="C759">
        <f t="shared" si="251"/>
        <v>0</v>
      </c>
      <c r="D759">
        <f t="shared" si="242"/>
        <v>0</v>
      </c>
      <c r="E759">
        <f t="shared" si="252"/>
        <v>0</v>
      </c>
      <c r="F759">
        <f t="shared" si="253"/>
        <v>0</v>
      </c>
      <c r="G759">
        <v>0</v>
      </c>
      <c r="H759">
        <f t="shared" si="243"/>
        <v>8.3333333333333329E-2</v>
      </c>
      <c r="I759">
        <f t="shared" si="244"/>
        <v>100000</v>
      </c>
      <c r="J759">
        <f t="shared" si="245"/>
        <v>100000</v>
      </c>
      <c r="K759">
        <f t="shared" si="254"/>
        <v>3.346651404132718</v>
      </c>
      <c r="L759">
        <f t="shared" si="255"/>
        <v>0</v>
      </c>
      <c r="M759">
        <f t="shared" si="256"/>
        <v>61</v>
      </c>
      <c r="N759">
        <f t="shared" si="246"/>
        <v>0</v>
      </c>
      <c r="O759">
        <f t="shared" si="257"/>
        <v>0</v>
      </c>
      <c r="P759" t="e">
        <f t="shared" si="247"/>
        <v>#N/A</v>
      </c>
      <c r="Q759" t="e">
        <f t="shared" si="248"/>
        <v>#N/A</v>
      </c>
      <c r="R759" t="e">
        <f>VLOOKUP(S759,mortality!$A$4:$G$76,prot_model!T759+2,FALSE)</f>
        <v>#N/A</v>
      </c>
      <c r="S759">
        <f t="shared" si="258"/>
        <v>110</v>
      </c>
      <c r="T759">
        <f t="shared" si="259"/>
        <v>5</v>
      </c>
      <c r="V759">
        <f>discount_curve!K748</f>
        <v>0.40537467017925027</v>
      </c>
    </row>
    <row r="760" spans="1:22" x14ac:dyDescent="0.55000000000000004">
      <c r="A760">
        <f t="shared" si="249"/>
        <v>742</v>
      </c>
      <c r="B760">
        <f t="shared" si="250"/>
        <v>0</v>
      </c>
      <c r="C760">
        <f t="shared" si="251"/>
        <v>0</v>
      </c>
      <c r="D760">
        <f t="shared" si="242"/>
        <v>0</v>
      </c>
      <c r="E760">
        <f t="shared" si="252"/>
        <v>0</v>
      </c>
      <c r="F760">
        <f t="shared" si="253"/>
        <v>0</v>
      </c>
      <c r="G760">
        <v>0</v>
      </c>
      <c r="H760">
        <f t="shared" si="243"/>
        <v>8.3333333333333329E-2</v>
      </c>
      <c r="I760">
        <f t="shared" si="244"/>
        <v>100000</v>
      </c>
      <c r="J760">
        <f t="shared" si="245"/>
        <v>100000</v>
      </c>
      <c r="K760">
        <f t="shared" si="254"/>
        <v>3.346651404132718</v>
      </c>
      <c r="L760">
        <f t="shared" si="255"/>
        <v>0</v>
      </c>
      <c r="M760">
        <f t="shared" si="256"/>
        <v>61</v>
      </c>
      <c r="N760">
        <f t="shared" si="246"/>
        <v>0</v>
      </c>
      <c r="O760">
        <f t="shared" si="257"/>
        <v>0</v>
      </c>
      <c r="P760" t="e">
        <f t="shared" si="247"/>
        <v>#N/A</v>
      </c>
      <c r="Q760" t="e">
        <f t="shared" si="248"/>
        <v>#N/A</v>
      </c>
      <c r="R760" t="e">
        <f>VLOOKUP(S760,mortality!$A$4:$G$76,prot_model!T760+2,FALSE)</f>
        <v>#N/A</v>
      </c>
      <c r="S760">
        <f t="shared" si="258"/>
        <v>110</v>
      </c>
      <c r="T760">
        <f t="shared" si="259"/>
        <v>5</v>
      </c>
      <c r="V760">
        <f>discount_curve!K749</f>
        <v>0.40488100282067352</v>
      </c>
    </row>
    <row r="761" spans="1:22" x14ac:dyDescent="0.55000000000000004">
      <c r="A761">
        <f t="shared" si="249"/>
        <v>743</v>
      </c>
      <c r="B761">
        <f t="shared" si="250"/>
        <v>0</v>
      </c>
      <c r="C761">
        <f t="shared" si="251"/>
        <v>0</v>
      </c>
      <c r="D761">
        <f t="shared" si="242"/>
        <v>0</v>
      </c>
      <c r="E761">
        <f t="shared" si="252"/>
        <v>0</v>
      </c>
      <c r="F761">
        <f t="shared" si="253"/>
        <v>0</v>
      </c>
      <c r="G761">
        <v>0</v>
      </c>
      <c r="H761">
        <f t="shared" si="243"/>
        <v>8.3333333333333329E-2</v>
      </c>
      <c r="I761">
        <f t="shared" si="244"/>
        <v>100000</v>
      </c>
      <c r="J761">
        <f t="shared" si="245"/>
        <v>100000</v>
      </c>
      <c r="K761">
        <f t="shared" si="254"/>
        <v>3.346651404132718</v>
      </c>
      <c r="L761">
        <f t="shared" si="255"/>
        <v>0</v>
      </c>
      <c r="M761">
        <f t="shared" si="256"/>
        <v>61</v>
      </c>
      <c r="N761">
        <f t="shared" si="246"/>
        <v>0</v>
      </c>
      <c r="O761">
        <f t="shared" si="257"/>
        <v>0</v>
      </c>
      <c r="P761" t="e">
        <f t="shared" si="247"/>
        <v>#N/A</v>
      </c>
      <c r="Q761" t="e">
        <f t="shared" si="248"/>
        <v>#N/A</v>
      </c>
      <c r="R761" t="e">
        <f>VLOOKUP(S761,mortality!$A$4:$G$76,prot_model!T761+2,FALSE)</f>
        <v>#N/A</v>
      </c>
      <c r="S761">
        <f t="shared" si="258"/>
        <v>110</v>
      </c>
      <c r="T761">
        <f t="shared" si="259"/>
        <v>5</v>
      </c>
      <c r="V761">
        <f>discount_curve!K750</f>
        <v>0.40438793665274553</v>
      </c>
    </row>
    <row r="762" spans="1:22" x14ac:dyDescent="0.55000000000000004">
      <c r="A762">
        <f t="shared" si="249"/>
        <v>744</v>
      </c>
      <c r="B762">
        <f t="shared" si="250"/>
        <v>0</v>
      </c>
      <c r="C762">
        <f t="shared" si="251"/>
        <v>0</v>
      </c>
      <c r="D762">
        <f t="shared" si="242"/>
        <v>0</v>
      </c>
      <c r="E762">
        <f t="shared" si="252"/>
        <v>0</v>
      </c>
      <c r="F762">
        <f t="shared" si="253"/>
        <v>0</v>
      </c>
      <c r="G762">
        <v>0</v>
      </c>
      <c r="H762">
        <f t="shared" si="243"/>
        <v>8.3333333333333329E-2</v>
      </c>
      <c r="I762">
        <f t="shared" si="244"/>
        <v>100000</v>
      </c>
      <c r="J762">
        <f t="shared" si="245"/>
        <v>100000</v>
      </c>
      <c r="K762">
        <f t="shared" si="254"/>
        <v>3.4135844322153726</v>
      </c>
      <c r="L762">
        <f t="shared" si="255"/>
        <v>0</v>
      </c>
      <c r="M762">
        <f t="shared" si="256"/>
        <v>62</v>
      </c>
      <c r="N762">
        <f t="shared" si="246"/>
        <v>0</v>
      </c>
      <c r="O762">
        <f t="shared" si="257"/>
        <v>0</v>
      </c>
      <c r="P762" t="e">
        <f t="shared" si="247"/>
        <v>#N/A</v>
      </c>
      <c r="Q762" t="e">
        <f t="shared" si="248"/>
        <v>#N/A</v>
      </c>
      <c r="R762" t="e">
        <f>VLOOKUP(S762,mortality!$A$4:$G$76,prot_model!T762+2,FALSE)</f>
        <v>#N/A</v>
      </c>
      <c r="S762">
        <f t="shared" si="258"/>
        <v>111</v>
      </c>
      <c r="T762">
        <f t="shared" si="259"/>
        <v>5</v>
      </c>
      <c r="V762">
        <f>discount_curve!K751</f>
        <v>0.39535132399554723</v>
      </c>
    </row>
    <row r="763" spans="1:22" x14ac:dyDescent="0.55000000000000004">
      <c r="A763">
        <f t="shared" si="249"/>
        <v>745</v>
      </c>
      <c r="B763">
        <f t="shared" si="250"/>
        <v>0</v>
      </c>
      <c r="C763">
        <f t="shared" si="251"/>
        <v>0</v>
      </c>
      <c r="D763">
        <f t="shared" si="242"/>
        <v>0</v>
      </c>
      <c r="E763">
        <f t="shared" si="252"/>
        <v>0</v>
      </c>
      <c r="F763">
        <f t="shared" si="253"/>
        <v>0</v>
      </c>
      <c r="G763">
        <v>0</v>
      </c>
      <c r="H763">
        <f t="shared" si="243"/>
        <v>8.3333333333333329E-2</v>
      </c>
      <c r="I763">
        <f t="shared" si="244"/>
        <v>100000</v>
      </c>
      <c r="J763">
        <f t="shared" si="245"/>
        <v>100000</v>
      </c>
      <c r="K763">
        <f t="shared" si="254"/>
        <v>3.4135844322153726</v>
      </c>
      <c r="L763">
        <f t="shared" si="255"/>
        <v>0</v>
      </c>
      <c r="M763">
        <f t="shared" si="256"/>
        <v>62</v>
      </c>
      <c r="N763">
        <f t="shared" si="246"/>
        <v>0</v>
      </c>
      <c r="O763">
        <f t="shared" si="257"/>
        <v>0</v>
      </c>
      <c r="P763" t="e">
        <f t="shared" si="247"/>
        <v>#N/A</v>
      </c>
      <c r="Q763" t="e">
        <f t="shared" si="248"/>
        <v>#N/A</v>
      </c>
      <c r="R763" t="e">
        <f>VLOOKUP(S763,mortality!$A$4:$G$76,prot_model!T763+2,FALSE)</f>
        <v>#N/A</v>
      </c>
      <c r="S763">
        <f t="shared" si="258"/>
        <v>111</v>
      </c>
      <c r="T763">
        <f t="shared" si="259"/>
        <v>5</v>
      </c>
      <c r="V763">
        <f>discount_curve!K752</f>
        <v>0.39485851538519295</v>
      </c>
    </row>
    <row r="764" spans="1:22" x14ac:dyDescent="0.55000000000000004">
      <c r="A764">
        <f t="shared" si="249"/>
        <v>746</v>
      </c>
      <c r="B764">
        <f t="shared" si="250"/>
        <v>0</v>
      </c>
      <c r="C764">
        <f t="shared" si="251"/>
        <v>0</v>
      </c>
      <c r="D764">
        <f t="shared" si="242"/>
        <v>0</v>
      </c>
      <c r="E764">
        <f t="shared" si="252"/>
        <v>0</v>
      </c>
      <c r="F764">
        <f t="shared" si="253"/>
        <v>0</v>
      </c>
      <c r="G764">
        <v>0</v>
      </c>
      <c r="H764">
        <f t="shared" si="243"/>
        <v>8.3333333333333329E-2</v>
      </c>
      <c r="I764">
        <f t="shared" si="244"/>
        <v>100000</v>
      </c>
      <c r="J764">
        <f t="shared" si="245"/>
        <v>100000</v>
      </c>
      <c r="K764">
        <f t="shared" si="254"/>
        <v>3.4135844322153726</v>
      </c>
      <c r="L764">
        <f t="shared" si="255"/>
        <v>0</v>
      </c>
      <c r="M764">
        <f t="shared" si="256"/>
        <v>62</v>
      </c>
      <c r="N764">
        <f t="shared" si="246"/>
        <v>0</v>
      </c>
      <c r="O764">
        <f t="shared" si="257"/>
        <v>0</v>
      </c>
      <c r="P764" t="e">
        <f t="shared" si="247"/>
        <v>#N/A</v>
      </c>
      <c r="Q764" t="e">
        <f t="shared" si="248"/>
        <v>#N/A</v>
      </c>
      <c r="R764" t="e">
        <f>VLOOKUP(S764,mortality!$A$4:$G$76,prot_model!T764+2,FALSE)</f>
        <v>#N/A</v>
      </c>
      <c r="S764">
        <f t="shared" si="258"/>
        <v>111</v>
      </c>
      <c r="T764">
        <f t="shared" si="259"/>
        <v>5</v>
      </c>
      <c r="V764">
        <f>discount_curve!K753</f>
        <v>0.39436632106474145</v>
      </c>
    </row>
    <row r="765" spans="1:22" x14ac:dyDescent="0.55000000000000004">
      <c r="A765">
        <f t="shared" si="249"/>
        <v>747</v>
      </c>
      <c r="B765">
        <f t="shared" si="250"/>
        <v>0</v>
      </c>
      <c r="C765">
        <f t="shared" si="251"/>
        <v>0</v>
      </c>
      <c r="D765">
        <f t="shared" si="242"/>
        <v>0</v>
      </c>
      <c r="E765">
        <f t="shared" si="252"/>
        <v>0</v>
      </c>
      <c r="F765">
        <f t="shared" si="253"/>
        <v>0</v>
      </c>
      <c r="G765">
        <v>0</v>
      </c>
      <c r="H765">
        <f t="shared" si="243"/>
        <v>8.3333333333333329E-2</v>
      </c>
      <c r="I765">
        <f t="shared" si="244"/>
        <v>100000</v>
      </c>
      <c r="J765">
        <f t="shared" si="245"/>
        <v>100000</v>
      </c>
      <c r="K765">
        <f t="shared" si="254"/>
        <v>3.4135844322153726</v>
      </c>
      <c r="L765">
        <f t="shared" si="255"/>
        <v>0</v>
      </c>
      <c r="M765">
        <f t="shared" si="256"/>
        <v>62</v>
      </c>
      <c r="N765">
        <f t="shared" si="246"/>
        <v>0</v>
      </c>
      <c r="O765">
        <f t="shared" si="257"/>
        <v>0</v>
      </c>
      <c r="P765" t="e">
        <f t="shared" si="247"/>
        <v>#N/A</v>
      </c>
      <c r="Q765" t="e">
        <f t="shared" si="248"/>
        <v>#N/A</v>
      </c>
      <c r="R765" t="e">
        <f>VLOOKUP(S765,mortality!$A$4:$G$76,prot_model!T765+2,FALSE)</f>
        <v>#N/A</v>
      </c>
      <c r="S765">
        <f t="shared" si="258"/>
        <v>111</v>
      </c>
      <c r="T765">
        <f t="shared" si="259"/>
        <v>5</v>
      </c>
      <c r="V765">
        <f>discount_curve!K754</f>
        <v>0.39387474026847563</v>
      </c>
    </row>
    <row r="766" spans="1:22" x14ac:dyDescent="0.55000000000000004">
      <c r="A766">
        <f t="shared" si="249"/>
        <v>748</v>
      </c>
      <c r="B766">
        <f t="shared" si="250"/>
        <v>0</v>
      </c>
      <c r="C766">
        <f t="shared" si="251"/>
        <v>0</v>
      </c>
      <c r="D766">
        <f t="shared" si="242"/>
        <v>0</v>
      </c>
      <c r="E766">
        <f t="shared" si="252"/>
        <v>0</v>
      </c>
      <c r="F766">
        <f t="shared" si="253"/>
        <v>0</v>
      </c>
      <c r="G766">
        <v>0</v>
      </c>
      <c r="H766">
        <f t="shared" si="243"/>
        <v>8.3333333333333329E-2</v>
      </c>
      <c r="I766">
        <f t="shared" si="244"/>
        <v>100000</v>
      </c>
      <c r="J766">
        <f t="shared" si="245"/>
        <v>100000</v>
      </c>
      <c r="K766">
        <f t="shared" si="254"/>
        <v>3.4135844322153726</v>
      </c>
      <c r="L766">
        <f t="shared" si="255"/>
        <v>0</v>
      </c>
      <c r="M766">
        <f t="shared" si="256"/>
        <v>62</v>
      </c>
      <c r="N766">
        <f t="shared" si="246"/>
        <v>0</v>
      </c>
      <c r="O766">
        <f t="shared" si="257"/>
        <v>0</v>
      </c>
      <c r="P766" t="e">
        <f t="shared" si="247"/>
        <v>#N/A</v>
      </c>
      <c r="Q766" t="e">
        <f t="shared" si="248"/>
        <v>#N/A</v>
      </c>
      <c r="R766" t="e">
        <f>VLOOKUP(S766,mortality!$A$4:$G$76,prot_model!T766+2,FALSE)</f>
        <v>#N/A</v>
      </c>
      <c r="S766">
        <f t="shared" si="258"/>
        <v>111</v>
      </c>
      <c r="T766">
        <f t="shared" si="259"/>
        <v>5</v>
      </c>
      <c r="V766">
        <f>discount_curve!K755</f>
        <v>0.39338377223163262</v>
      </c>
    </row>
    <row r="767" spans="1:22" x14ac:dyDescent="0.55000000000000004">
      <c r="A767">
        <f t="shared" si="249"/>
        <v>749</v>
      </c>
      <c r="B767">
        <f t="shared" si="250"/>
        <v>0</v>
      </c>
      <c r="C767">
        <f t="shared" si="251"/>
        <v>0</v>
      </c>
      <c r="D767">
        <f t="shared" si="242"/>
        <v>0</v>
      </c>
      <c r="E767">
        <f t="shared" si="252"/>
        <v>0</v>
      </c>
      <c r="F767">
        <f t="shared" si="253"/>
        <v>0</v>
      </c>
      <c r="G767">
        <v>0</v>
      </c>
      <c r="H767">
        <f t="shared" si="243"/>
        <v>8.3333333333333329E-2</v>
      </c>
      <c r="I767">
        <f t="shared" si="244"/>
        <v>100000</v>
      </c>
      <c r="J767">
        <f t="shared" si="245"/>
        <v>100000</v>
      </c>
      <c r="K767">
        <f t="shared" si="254"/>
        <v>3.4135844322153726</v>
      </c>
      <c r="L767">
        <f t="shared" si="255"/>
        <v>0</v>
      </c>
      <c r="M767">
        <f t="shared" si="256"/>
        <v>62</v>
      </c>
      <c r="N767">
        <f t="shared" si="246"/>
        <v>0</v>
      </c>
      <c r="O767">
        <f t="shared" si="257"/>
        <v>0</v>
      </c>
      <c r="P767" t="e">
        <f t="shared" si="247"/>
        <v>#N/A</v>
      </c>
      <c r="Q767" t="e">
        <f t="shared" si="248"/>
        <v>#N/A</v>
      </c>
      <c r="R767" t="e">
        <f>VLOOKUP(S767,mortality!$A$4:$G$76,prot_model!T767+2,FALSE)</f>
        <v>#N/A</v>
      </c>
      <c r="S767">
        <f t="shared" si="258"/>
        <v>111</v>
      </c>
      <c r="T767">
        <f t="shared" si="259"/>
        <v>5</v>
      </c>
      <c r="V767">
        <f>discount_curve!K756</f>
        <v>0.39289341619040291</v>
      </c>
    </row>
    <row r="768" spans="1:22" x14ac:dyDescent="0.55000000000000004">
      <c r="A768">
        <f t="shared" si="249"/>
        <v>750</v>
      </c>
      <c r="B768">
        <f t="shared" si="250"/>
        <v>0</v>
      </c>
      <c r="C768">
        <f t="shared" si="251"/>
        <v>0</v>
      </c>
      <c r="D768">
        <f t="shared" si="242"/>
        <v>0</v>
      </c>
      <c r="E768">
        <f t="shared" si="252"/>
        <v>0</v>
      </c>
      <c r="F768">
        <f t="shared" si="253"/>
        <v>0</v>
      </c>
      <c r="G768">
        <v>0</v>
      </c>
      <c r="H768">
        <f t="shared" si="243"/>
        <v>8.3333333333333329E-2</v>
      </c>
      <c r="I768">
        <f t="shared" si="244"/>
        <v>100000</v>
      </c>
      <c r="J768">
        <f t="shared" si="245"/>
        <v>100000</v>
      </c>
      <c r="K768">
        <f t="shared" si="254"/>
        <v>3.4135844322153726</v>
      </c>
      <c r="L768">
        <f t="shared" si="255"/>
        <v>0</v>
      </c>
      <c r="M768">
        <f t="shared" si="256"/>
        <v>62</v>
      </c>
      <c r="N768">
        <f t="shared" si="246"/>
        <v>0</v>
      </c>
      <c r="O768">
        <f t="shared" si="257"/>
        <v>0</v>
      </c>
      <c r="P768" t="e">
        <f t="shared" si="247"/>
        <v>#N/A</v>
      </c>
      <c r="Q768" t="e">
        <f t="shared" si="248"/>
        <v>#N/A</v>
      </c>
      <c r="R768" t="e">
        <f>VLOOKUP(S768,mortality!$A$4:$G$76,prot_model!T768+2,FALSE)</f>
        <v>#N/A</v>
      </c>
      <c r="S768">
        <f t="shared" si="258"/>
        <v>111</v>
      </c>
      <c r="T768">
        <f t="shared" si="259"/>
        <v>5</v>
      </c>
      <c r="V768">
        <f>discount_curve!K757</f>
        <v>0.39240367138192878</v>
      </c>
    </row>
    <row r="769" spans="1:22" x14ac:dyDescent="0.55000000000000004">
      <c r="A769">
        <f t="shared" si="249"/>
        <v>751</v>
      </c>
      <c r="B769">
        <f t="shared" si="250"/>
        <v>0</v>
      </c>
      <c r="C769">
        <f t="shared" si="251"/>
        <v>0</v>
      </c>
      <c r="D769">
        <f t="shared" si="242"/>
        <v>0</v>
      </c>
      <c r="E769">
        <f t="shared" si="252"/>
        <v>0</v>
      </c>
      <c r="F769">
        <f t="shared" si="253"/>
        <v>0</v>
      </c>
      <c r="G769">
        <v>0</v>
      </c>
      <c r="H769">
        <f t="shared" si="243"/>
        <v>8.3333333333333329E-2</v>
      </c>
      <c r="I769">
        <f t="shared" si="244"/>
        <v>100000</v>
      </c>
      <c r="J769">
        <f t="shared" si="245"/>
        <v>100000</v>
      </c>
      <c r="K769">
        <f t="shared" si="254"/>
        <v>3.4135844322153726</v>
      </c>
      <c r="L769">
        <f t="shared" si="255"/>
        <v>0</v>
      </c>
      <c r="M769">
        <f t="shared" si="256"/>
        <v>62</v>
      </c>
      <c r="N769">
        <f t="shared" si="246"/>
        <v>0</v>
      </c>
      <c r="O769">
        <f t="shared" si="257"/>
        <v>0</v>
      </c>
      <c r="P769" t="e">
        <f t="shared" si="247"/>
        <v>#N/A</v>
      </c>
      <c r="Q769" t="e">
        <f t="shared" si="248"/>
        <v>#N/A</v>
      </c>
      <c r="R769" t="e">
        <f>VLOOKUP(S769,mortality!$A$4:$G$76,prot_model!T769+2,FALSE)</f>
        <v>#N/A</v>
      </c>
      <c r="S769">
        <f t="shared" si="258"/>
        <v>111</v>
      </c>
      <c r="T769">
        <f t="shared" si="259"/>
        <v>5</v>
      </c>
      <c r="V769">
        <f>discount_curve!K758</f>
        <v>0.3919145370443039</v>
      </c>
    </row>
    <row r="770" spans="1:22" x14ac:dyDescent="0.55000000000000004">
      <c r="A770">
        <f t="shared" si="249"/>
        <v>752</v>
      </c>
      <c r="B770">
        <f t="shared" si="250"/>
        <v>0</v>
      </c>
      <c r="C770">
        <f t="shared" si="251"/>
        <v>0</v>
      </c>
      <c r="D770">
        <f t="shared" si="242"/>
        <v>0</v>
      </c>
      <c r="E770">
        <f t="shared" si="252"/>
        <v>0</v>
      </c>
      <c r="F770">
        <f t="shared" si="253"/>
        <v>0</v>
      </c>
      <c r="G770">
        <v>0</v>
      </c>
      <c r="H770">
        <f t="shared" si="243"/>
        <v>8.3333333333333329E-2</v>
      </c>
      <c r="I770">
        <f t="shared" si="244"/>
        <v>100000</v>
      </c>
      <c r="J770">
        <f t="shared" si="245"/>
        <v>100000</v>
      </c>
      <c r="K770">
        <f t="shared" si="254"/>
        <v>3.4135844322153726</v>
      </c>
      <c r="L770">
        <f t="shared" si="255"/>
        <v>0</v>
      </c>
      <c r="M770">
        <f t="shared" si="256"/>
        <v>62</v>
      </c>
      <c r="N770">
        <f t="shared" si="246"/>
        <v>0</v>
      </c>
      <c r="O770">
        <f t="shared" si="257"/>
        <v>0</v>
      </c>
      <c r="P770" t="e">
        <f t="shared" si="247"/>
        <v>#N/A</v>
      </c>
      <c r="Q770" t="e">
        <f t="shared" si="248"/>
        <v>#N/A</v>
      </c>
      <c r="R770" t="e">
        <f>VLOOKUP(S770,mortality!$A$4:$G$76,prot_model!T770+2,FALSE)</f>
        <v>#N/A</v>
      </c>
      <c r="S770">
        <f t="shared" si="258"/>
        <v>111</v>
      </c>
      <c r="T770">
        <f t="shared" si="259"/>
        <v>5</v>
      </c>
      <c r="V770">
        <f>discount_curve!K759</f>
        <v>0.39142601241657143</v>
      </c>
    </row>
    <row r="771" spans="1:22" x14ac:dyDescent="0.55000000000000004">
      <c r="A771">
        <f t="shared" si="249"/>
        <v>753</v>
      </c>
      <c r="B771">
        <f t="shared" si="250"/>
        <v>0</v>
      </c>
      <c r="C771">
        <f t="shared" si="251"/>
        <v>0</v>
      </c>
      <c r="D771">
        <f t="shared" si="242"/>
        <v>0</v>
      </c>
      <c r="E771">
        <f t="shared" si="252"/>
        <v>0</v>
      </c>
      <c r="F771">
        <f t="shared" si="253"/>
        <v>0</v>
      </c>
      <c r="G771">
        <v>0</v>
      </c>
      <c r="H771">
        <f t="shared" si="243"/>
        <v>8.3333333333333329E-2</v>
      </c>
      <c r="I771">
        <f t="shared" si="244"/>
        <v>100000</v>
      </c>
      <c r="J771">
        <f t="shared" si="245"/>
        <v>100000</v>
      </c>
      <c r="K771">
        <f t="shared" si="254"/>
        <v>3.4135844322153726</v>
      </c>
      <c r="L771">
        <f t="shared" si="255"/>
        <v>0</v>
      </c>
      <c r="M771">
        <f t="shared" si="256"/>
        <v>62</v>
      </c>
      <c r="N771">
        <f t="shared" si="246"/>
        <v>0</v>
      </c>
      <c r="O771">
        <f t="shared" si="257"/>
        <v>0</v>
      </c>
      <c r="P771" t="e">
        <f t="shared" si="247"/>
        <v>#N/A</v>
      </c>
      <c r="Q771" t="e">
        <f t="shared" si="248"/>
        <v>#N/A</v>
      </c>
      <c r="R771" t="e">
        <f>VLOOKUP(S771,mortality!$A$4:$G$76,prot_model!T771+2,FALSE)</f>
        <v>#N/A</v>
      </c>
      <c r="S771">
        <f t="shared" si="258"/>
        <v>111</v>
      </c>
      <c r="T771">
        <f t="shared" si="259"/>
        <v>5</v>
      </c>
      <c r="V771">
        <f>discount_curve!K760</f>
        <v>0.3909380967387231</v>
      </c>
    </row>
    <row r="772" spans="1:22" x14ac:dyDescent="0.55000000000000004">
      <c r="A772">
        <f t="shared" si="249"/>
        <v>754</v>
      </c>
      <c r="B772">
        <f t="shared" si="250"/>
        <v>0</v>
      </c>
      <c r="C772">
        <f t="shared" si="251"/>
        <v>0</v>
      </c>
      <c r="D772">
        <f t="shared" si="242"/>
        <v>0</v>
      </c>
      <c r="E772">
        <f t="shared" si="252"/>
        <v>0</v>
      </c>
      <c r="F772">
        <f t="shared" si="253"/>
        <v>0</v>
      </c>
      <c r="G772">
        <v>0</v>
      </c>
      <c r="H772">
        <f t="shared" si="243"/>
        <v>8.3333333333333329E-2</v>
      </c>
      <c r="I772">
        <f t="shared" si="244"/>
        <v>100000</v>
      </c>
      <c r="J772">
        <f t="shared" si="245"/>
        <v>100000</v>
      </c>
      <c r="K772">
        <f t="shared" si="254"/>
        <v>3.4135844322153726</v>
      </c>
      <c r="L772">
        <f t="shared" si="255"/>
        <v>0</v>
      </c>
      <c r="M772">
        <f t="shared" si="256"/>
        <v>62</v>
      </c>
      <c r="N772">
        <f t="shared" si="246"/>
        <v>0</v>
      </c>
      <c r="O772">
        <f t="shared" si="257"/>
        <v>0</v>
      </c>
      <c r="P772" t="e">
        <f t="shared" si="247"/>
        <v>#N/A</v>
      </c>
      <c r="Q772" t="e">
        <f t="shared" si="248"/>
        <v>#N/A</v>
      </c>
      <c r="R772" t="e">
        <f>VLOOKUP(S772,mortality!$A$4:$G$76,prot_model!T772+2,FALSE)</f>
        <v>#N/A</v>
      </c>
      <c r="S772">
        <f t="shared" si="258"/>
        <v>111</v>
      </c>
      <c r="T772">
        <f t="shared" si="259"/>
        <v>5</v>
      </c>
      <c r="V772">
        <f>discount_curve!K761</f>
        <v>0.39045078925169779</v>
      </c>
    </row>
  </sheetData>
  <phoneticPr fontId="7"/>
  <dataValidations count="2">
    <dataValidation type="list" allowBlank="1" showInputMessage="1" showErrorMessage="1" sqref="C10">
      <formula1>"level, decreasing"</formula1>
    </dataValidation>
    <dataValidation type="list" allowBlank="1" showInputMessage="1" showErrorMessage="1" sqref="C13">
      <formula1>"S,N"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3" workbookViewId="0">
      <selection activeCell="B3" sqref="B3"/>
    </sheetView>
  </sheetViews>
  <sheetFormatPr defaultRowHeight="18" x14ac:dyDescent="0.55000000000000004"/>
  <sheetData>
    <row r="1" spans="1:17" x14ac:dyDescent="0.55000000000000004">
      <c r="K1" t="s">
        <v>67</v>
      </c>
      <c r="L1">
        <v>2.0000000000000001E-4</v>
      </c>
      <c r="N1" t="s">
        <v>69</v>
      </c>
      <c r="O1">
        <v>2.2000000000000002</v>
      </c>
    </row>
    <row r="2" spans="1:17" x14ac:dyDescent="0.55000000000000004">
      <c r="K2" t="s">
        <v>68</v>
      </c>
      <c r="L2">
        <v>2.5000000000000001E-4</v>
      </c>
    </row>
    <row r="3" spans="1:17" x14ac:dyDescent="0.55000000000000004">
      <c r="A3" t="s">
        <v>29</v>
      </c>
      <c r="B3">
        <v>0</v>
      </c>
      <c r="C3">
        <v>1</v>
      </c>
      <c r="D3">
        <v>2</v>
      </c>
      <c r="E3">
        <v>3</v>
      </c>
      <c r="F3">
        <v>4</v>
      </c>
      <c r="G3" t="s">
        <v>30</v>
      </c>
      <c r="I3" t="s">
        <v>66</v>
      </c>
      <c r="L3">
        <v>0</v>
      </c>
      <c r="M3">
        <v>1</v>
      </c>
      <c r="N3">
        <v>2</v>
      </c>
      <c r="O3">
        <v>3</v>
      </c>
      <c r="P3">
        <v>4</v>
      </c>
      <c r="Q3" t="s">
        <v>30</v>
      </c>
    </row>
    <row r="4" spans="1:17" x14ac:dyDescent="0.55000000000000004">
      <c r="A4">
        <v>18</v>
      </c>
      <c r="B4">
        <f t="shared" ref="B4:B35" si="0">L4</f>
        <v>2.3106710487807007E-4</v>
      </c>
      <c r="C4">
        <f t="shared" ref="C4:C35" si="1">M4</f>
        <v>2.5417381536587709E-4</v>
      </c>
      <c r="D4">
        <f t="shared" ref="D4:D35" si="2">N4</f>
        <v>2.7959119690246481E-4</v>
      </c>
      <c r="E4">
        <f t="shared" ref="E4:E35" si="3">O4</f>
        <v>3.0755031659271132E-4</v>
      </c>
      <c r="F4">
        <f t="shared" ref="F4:F35" si="4">P4</f>
        <v>3.3830534825198249E-4</v>
      </c>
      <c r="G4">
        <f t="shared" ref="G4:G35" si="5">Q4</f>
        <v>3.7213588307718077E-4</v>
      </c>
      <c r="K4">
        <f t="shared" ref="K4:K35" si="6">A4</f>
        <v>18</v>
      </c>
      <c r="L4">
        <f t="shared" ref="L4:L35" si="7">$L$1*EXP($L$2*K4^$O$1)</f>
        <v>2.3106710487807007E-4</v>
      </c>
      <c r="M4">
        <f>L4*1.1</f>
        <v>2.5417381536587709E-4</v>
      </c>
      <c r="N4">
        <f t="shared" ref="N4:Q4" si="8">M4*1.1</f>
        <v>2.7959119690246481E-4</v>
      </c>
      <c r="O4">
        <f t="shared" si="8"/>
        <v>3.0755031659271132E-4</v>
      </c>
      <c r="P4">
        <f t="shared" si="8"/>
        <v>3.3830534825198249E-4</v>
      </c>
      <c r="Q4">
        <f t="shared" si="8"/>
        <v>3.7213588307718077E-4</v>
      </c>
    </row>
    <row r="5" spans="1:17" x14ac:dyDescent="0.55000000000000004">
      <c r="A5">
        <v>19</v>
      </c>
      <c r="B5">
        <f t="shared" si="0"/>
        <v>2.3532001265836995E-4</v>
      </c>
      <c r="C5">
        <f t="shared" si="1"/>
        <v>2.5885201392420696E-4</v>
      </c>
      <c r="D5">
        <f t="shared" si="2"/>
        <v>2.8473721531662767E-4</v>
      </c>
      <c r="E5">
        <f t="shared" si="3"/>
        <v>3.1321093684829048E-4</v>
      </c>
      <c r="F5">
        <f t="shared" si="4"/>
        <v>3.4453203053311953E-4</v>
      </c>
      <c r="G5">
        <f t="shared" si="5"/>
        <v>3.7898523358643153E-4</v>
      </c>
      <c r="K5">
        <f t="shared" si="6"/>
        <v>19</v>
      </c>
      <c r="L5">
        <f t="shared" si="7"/>
        <v>2.3532001265836995E-4</v>
      </c>
      <c r="M5">
        <f t="shared" ref="M5:Q5" si="9">L5*1.1</f>
        <v>2.5885201392420696E-4</v>
      </c>
      <c r="N5">
        <f t="shared" si="9"/>
        <v>2.8473721531662767E-4</v>
      </c>
      <c r="O5">
        <f t="shared" si="9"/>
        <v>3.1321093684829048E-4</v>
      </c>
      <c r="P5">
        <f t="shared" si="9"/>
        <v>3.4453203053311953E-4</v>
      </c>
      <c r="Q5">
        <f t="shared" si="9"/>
        <v>3.7898523358643153E-4</v>
      </c>
    </row>
    <row r="6" spans="1:17" x14ac:dyDescent="0.55000000000000004">
      <c r="A6">
        <v>20</v>
      </c>
      <c r="B6">
        <f t="shared" si="0"/>
        <v>2.3993637567701445E-4</v>
      </c>
      <c r="C6">
        <f t="shared" si="1"/>
        <v>2.6393001324471593E-4</v>
      </c>
      <c r="D6">
        <f t="shared" si="2"/>
        <v>2.9032301456918754E-4</v>
      </c>
      <c r="E6">
        <f t="shared" si="3"/>
        <v>3.1935531602610633E-4</v>
      </c>
      <c r="F6">
        <f t="shared" si="4"/>
        <v>3.5129084762871698E-4</v>
      </c>
      <c r="G6">
        <f t="shared" si="5"/>
        <v>3.8641993239158873E-4</v>
      </c>
      <c r="K6">
        <f t="shared" si="6"/>
        <v>20</v>
      </c>
      <c r="L6">
        <f t="shared" si="7"/>
        <v>2.3993637567701445E-4</v>
      </c>
      <c r="M6">
        <f t="shared" ref="M6:Q6" si="10">L6*1.1</f>
        <v>2.6393001324471593E-4</v>
      </c>
      <c r="N6">
        <f t="shared" si="10"/>
        <v>2.9032301456918754E-4</v>
      </c>
      <c r="O6">
        <f t="shared" si="10"/>
        <v>3.1935531602610633E-4</v>
      </c>
      <c r="P6">
        <f t="shared" si="10"/>
        <v>3.5129084762871698E-4</v>
      </c>
      <c r="Q6">
        <f t="shared" si="10"/>
        <v>3.8641993239158873E-4</v>
      </c>
    </row>
    <row r="7" spans="1:17" x14ac:dyDescent="0.55000000000000004">
      <c r="A7">
        <v>21</v>
      </c>
      <c r="B7">
        <f t="shared" si="0"/>
        <v>2.4493742315277695E-4</v>
      </c>
      <c r="C7">
        <f t="shared" si="1"/>
        <v>2.6943116546805467E-4</v>
      </c>
      <c r="D7">
        <f t="shared" si="2"/>
        <v>2.9637428201486016E-4</v>
      </c>
      <c r="E7">
        <f t="shared" si="3"/>
        <v>3.260117102163462E-4</v>
      </c>
      <c r="F7">
        <f t="shared" si="4"/>
        <v>3.5861288123798088E-4</v>
      </c>
      <c r="G7">
        <f t="shared" si="5"/>
        <v>3.9447416936177901E-4</v>
      </c>
      <c r="K7">
        <f t="shared" si="6"/>
        <v>21</v>
      </c>
      <c r="L7">
        <f t="shared" si="7"/>
        <v>2.4493742315277695E-4</v>
      </c>
      <c r="M7">
        <f t="shared" ref="M7:Q7" si="11">L7*1.1</f>
        <v>2.6943116546805467E-4</v>
      </c>
      <c r="N7">
        <f t="shared" si="11"/>
        <v>2.9637428201486016E-4</v>
      </c>
      <c r="O7">
        <f t="shared" si="11"/>
        <v>3.260117102163462E-4</v>
      </c>
      <c r="P7">
        <f t="shared" si="11"/>
        <v>3.5861288123798088E-4</v>
      </c>
      <c r="Q7">
        <f t="shared" si="11"/>
        <v>3.9447416936177901E-4</v>
      </c>
    </row>
    <row r="8" spans="1:17" x14ac:dyDescent="0.55000000000000004">
      <c r="A8">
        <v>22</v>
      </c>
      <c r="B8">
        <f t="shared" si="0"/>
        <v>2.5034627403345568E-4</v>
      </c>
      <c r="C8">
        <f t="shared" si="1"/>
        <v>2.7538090143680127E-4</v>
      </c>
      <c r="D8">
        <f t="shared" si="2"/>
        <v>3.0291899158048141E-4</v>
      </c>
      <c r="E8">
        <f t="shared" si="3"/>
        <v>3.3321089073852956E-4</v>
      </c>
      <c r="F8">
        <f t="shared" si="4"/>
        <v>3.6653197981238256E-4</v>
      </c>
      <c r="G8">
        <f t="shared" si="5"/>
        <v>4.0318517779362083E-4</v>
      </c>
      <c r="K8">
        <f t="shared" si="6"/>
        <v>22</v>
      </c>
      <c r="L8">
        <f t="shared" si="7"/>
        <v>2.5034627403345568E-4</v>
      </c>
      <c r="M8">
        <f t="shared" ref="M8:Q8" si="12">L8*1.1</f>
        <v>2.7538090143680127E-4</v>
      </c>
      <c r="N8">
        <f t="shared" si="12"/>
        <v>3.0291899158048141E-4</v>
      </c>
      <c r="O8">
        <f t="shared" si="12"/>
        <v>3.3321089073852956E-4</v>
      </c>
      <c r="P8">
        <f t="shared" si="12"/>
        <v>3.6653197981238256E-4</v>
      </c>
      <c r="Q8">
        <f t="shared" si="12"/>
        <v>4.0318517779362083E-4</v>
      </c>
    </row>
    <row r="9" spans="1:17" x14ac:dyDescent="0.55000000000000004">
      <c r="A9">
        <v>23</v>
      </c>
      <c r="B9">
        <f t="shared" si="0"/>
        <v>2.5618811831551827E-4</v>
      </c>
      <c r="C9">
        <f t="shared" si="1"/>
        <v>2.818069301470701E-4</v>
      </c>
      <c r="D9">
        <f t="shared" si="2"/>
        <v>3.0998762316177713E-4</v>
      </c>
      <c r="E9">
        <f t="shared" si="3"/>
        <v>3.4098638547795489E-4</v>
      </c>
      <c r="F9">
        <f t="shared" si="4"/>
        <v>3.750850240257504E-4</v>
      </c>
      <c r="G9">
        <f t="shared" si="5"/>
        <v>4.1259352642832546E-4</v>
      </c>
      <c r="K9">
        <f t="shared" si="6"/>
        <v>23</v>
      </c>
      <c r="L9">
        <f t="shared" si="7"/>
        <v>2.5618811831551827E-4</v>
      </c>
      <c r="M9">
        <f t="shared" ref="M9:Q9" si="13">L9*1.1</f>
        <v>2.818069301470701E-4</v>
      </c>
      <c r="N9">
        <f t="shared" si="13"/>
        <v>3.0998762316177713E-4</v>
      </c>
      <c r="O9">
        <f t="shared" si="13"/>
        <v>3.4098638547795489E-4</v>
      </c>
      <c r="P9">
        <f t="shared" si="13"/>
        <v>3.750850240257504E-4</v>
      </c>
      <c r="Q9">
        <f t="shared" si="13"/>
        <v>4.1259352642832546E-4</v>
      </c>
    </row>
    <row r="10" spans="1:17" x14ac:dyDescent="0.55000000000000004">
      <c r="A10">
        <v>24</v>
      </c>
      <c r="B10">
        <f t="shared" si="0"/>
        <v>2.6249041571441161E-4</v>
      </c>
      <c r="C10">
        <f t="shared" si="1"/>
        <v>2.8873945728585278E-4</v>
      </c>
      <c r="D10">
        <f t="shared" si="2"/>
        <v>3.1761340301443808E-4</v>
      </c>
      <c r="E10">
        <f t="shared" si="3"/>
        <v>3.4937474331588189E-4</v>
      </c>
      <c r="F10">
        <f t="shared" si="4"/>
        <v>3.8431221764747013E-4</v>
      </c>
      <c r="G10">
        <f t="shared" si="5"/>
        <v>4.2274343941221717E-4</v>
      </c>
      <c r="K10">
        <f t="shared" si="6"/>
        <v>24</v>
      </c>
      <c r="L10">
        <f t="shared" si="7"/>
        <v>2.6249041571441161E-4</v>
      </c>
      <c r="M10">
        <f t="shared" ref="M10:Q10" si="14">L10*1.1</f>
        <v>2.8873945728585278E-4</v>
      </c>
      <c r="N10">
        <f t="shared" si="14"/>
        <v>3.1761340301443808E-4</v>
      </c>
      <c r="O10">
        <f t="shared" si="14"/>
        <v>3.4937474331588189E-4</v>
      </c>
      <c r="P10">
        <f t="shared" si="14"/>
        <v>3.8431221764747013E-4</v>
      </c>
      <c r="Q10">
        <f t="shared" si="14"/>
        <v>4.2274343941221717E-4</v>
      </c>
    </row>
    <row r="11" spans="1:17" x14ac:dyDescent="0.55000000000000004">
      <c r="A11">
        <v>25</v>
      </c>
      <c r="B11">
        <f t="shared" si="0"/>
        <v>2.6928311397997568E-4</v>
      </c>
      <c r="C11">
        <f t="shared" si="1"/>
        <v>2.9621142537797324E-4</v>
      </c>
      <c r="D11">
        <f t="shared" si="2"/>
        <v>3.2583256791577058E-4</v>
      </c>
      <c r="E11">
        <f t="shared" si="3"/>
        <v>3.5841582470734766E-4</v>
      </c>
      <c r="F11">
        <f t="shared" si="4"/>
        <v>3.9425740717808245E-4</v>
      </c>
      <c r="G11">
        <f t="shared" si="5"/>
        <v>4.3368314789589071E-4</v>
      </c>
      <c r="K11">
        <f t="shared" si="6"/>
        <v>25</v>
      </c>
      <c r="L11">
        <f t="shared" si="7"/>
        <v>2.6928311397997568E-4</v>
      </c>
      <c r="M11">
        <f t="shared" ref="M11:Q11" si="15">L11*1.1</f>
        <v>2.9621142537797324E-4</v>
      </c>
      <c r="N11">
        <f t="shared" si="15"/>
        <v>3.2583256791577058E-4</v>
      </c>
      <c r="O11">
        <f t="shared" si="15"/>
        <v>3.5841582470734766E-4</v>
      </c>
      <c r="P11">
        <f t="shared" si="15"/>
        <v>3.9425740717808245E-4</v>
      </c>
      <c r="Q11">
        <f t="shared" si="15"/>
        <v>4.3368314789589071E-4</v>
      </c>
    </row>
    <row r="12" spans="1:17" x14ac:dyDescent="0.55000000000000004">
      <c r="A12">
        <v>26</v>
      </c>
      <c r="B12">
        <f t="shared" si="0"/>
        <v>2.7659888937081839E-4</v>
      </c>
      <c r="C12">
        <f t="shared" si="1"/>
        <v>3.0425877830790024E-4</v>
      </c>
      <c r="D12">
        <f t="shared" si="2"/>
        <v>3.3468465613869028E-4</v>
      </c>
      <c r="E12">
        <f t="shared" si="3"/>
        <v>3.6815312175255934E-4</v>
      </c>
      <c r="F12">
        <f t="shared" si="4"/>
        <v>4.049684339278153E-4</v>
      </c>
      <c r="G12">
        <f t="shared" si="5"/>
        <v>4.4546527732059686E-4</v>
      </c>
      <c r="K12">
        <f t="shared" si="6"/>
        <v>26</v>
      </c>
      <c r="L12">
        <f t="shared" si="7"/>
        <v>2.7659888937081839E-4</v>
      </c>
      <c r="M12">
        <f t="shared" ref="M12:Q12" si="16">L12*1.1</f>
        <v>3.0425877830790024E-4</v>
      </c>
      <c r="N12">
        <f t="shared" si="16"/>
        <v>3.3468465613869028E-4</v>
      </c>
      <c r="O12">
        <f t="shared" si="16"/>
        <v>3.6815312175255934E-4</v>
      </c>
      <c r="P12">
        <f t="shared" si="16"/>
        <v>4.049684339278153E-4</v>
      </c>
      <c r="Q12">
        <f t="shared" si="16"/>
        <v>4.4546527732059686E-4</v>
      </c>
    </row>
    <row r="13" spans="1:17" x14ac:dyDescent="0.55000000000000004">
      <c r="A13">
        <v>27</v>
      </c>
      <c r="B13">
        <f t="shared" si="0"/>
        <v>2.844734120632121E-4</v>
      </c>
      <c r="C13">
        <f t="shared" si="1"/>
        <v>3.1292075326953334E-4</v>
      </c>
      <c r="D13">
        <f t="shared" si="2"/>
        <v>3.4421282859648672E-4</v>
      </c>
      <c r="E13">
        <f t="shared" si="3"/>
        <v>3.7863411145613543E-4</v>
      </c>
      <c r="F13">
        <f t="shared" si="4"/>
        <v>4.1649752260174898E-4</v>
      </c>
      <c r="G13">
        <f t="shared" si="5"/>
        <v>4.5814727486192391E-4</v>
      </c>
      <c r="K13">
        <f t="shared" si="6"/>
        <v>27</v>
      </c>
      <c r="L13">
        <f t="shared" si="7"/>
        <v>2.844734120632121E-4</v>
      </c>
      <c r="M13">
        <f t="shared" ref="M13:Q13" si="17">L13*1.1</f>
        <v>3.1292075326953334E-4</v>
      </c>
      <c r="N13">
        <f t="shared" si="17"/>
        <v>3.4421282859648672E-4</v>
      </c>
      <c r="O13">
        <f t="shared" si="17"/>
        <v>3.7863411145613543E-4</v>
      </c>
      <c r="P13">
        <f t="shared" si="17"/>
        <v>4.1649752260174898E-4</v>
      </c>
      <c r="Q13">
        <f t="shared" si="17"/>
        <v>4.5814727486192391E-4</v>
      </c>
    </row>
    <row r="14" spans="1:17" x14ac:dyDescent="0.55000000000000004">
      <c r="A14">
        <v>28</v>
      </c>
      <c r="B14">
        <f t="shared" si="0"/>
        <v>2.9294563957669068E-4</v>
      </c>
      <c r="C14">
        <f t="shared" si="1"/>
        <v>3.2224020353435978E-4</v>
      </c>
      <c r="D14">
        <f t="shared" si="2"/>
        <v>3.5446422388779581E-4</v>
      </c>
      <c r="E14">
        <f t="shared" si="3"/>
        <v>3.8991064627657543E-4</v>
      </c>
      <c r="F14">
        <f t="shared" si="4"/>
        <v>4.2890171090423303E-4</v>
      </c>
      <c r="G14">
        <f t="shared" si="5"/>
        <v>4.717918819946564E-4</v>
      </c>
      <c r="K14">
        <f t="shared" si="6"/>
        <v>28</v>
      </c>
      <c r="L14">
        <f t="shared" si="7"/>
        <v>2.9294563957669068E-4</v>
      </c>
      <c r="M14">
        <f t="shared" ref="M14:Q14" si="18">L14*1.1</f>
        <v>3.2224020353435978E-4</v>
      </c>
      <c r="N14">
        <f t="shared" si="18"/>
        <v>3.5446422388779581E-4</v>
      </c>
      <c r="O14">
        <f t="shared" si="18"/>
        <v>3.8991064627657543E-4</v>
      </c>
      <c r="P14">
        <f t="shared" si="18"/>
        <v>4.2890171090423303E-4</v>
      </c>
      <c r="Q14">
        <f t="shared" si="18"/>
        <v>4.717918819946564E-4</v>
      </c>
    </row>
    <row r="15" spans="1:17" x14ac:dyDescent="0.55000000000000004">
      <c r="A15">
        <v>29</v>
      </c>
      <c r="B15">
        <f t="shared" si="0"/>
        <v>3.0205814165395827E-4</v>
      </c>
      <c r="C15">
        <f t="shared" si="1"/>
        <v>3.3226395581935413E-4</v>
      </c>
      <c r="D15">
        <f t="shared" si="2"/>
        <v>3.6549035140128958E-4</v>
      </c>
      <c r="E15">
        <f t="shared" si="3"/>
        <v>4.0203938654141859E-4</v>
      </c>
      <c r="F15">
        <f t="shared" si="4"/>
        <v>4.4224332519556046E-4</v>
      </c>
      <c r="G15">
        <f t="shared" si="5"/>
        <v>4.8646765771511656E-4</v>
      </c>
      <c r="K15">
        <f t="shared" si="6"/>
        <v>29</v>
      </c>
      <c r="L15">
        <f t="shared" si="7"/>
        <v>3.0205814165395827E-4</v>
      </c>
      <c r="M15">
        <f t="shared" ref="M15:Q15" si="19">L15*1.1</f>
        <v>3.3226395581935413E-4</v>
      </c>
      <c r="N15">
        <f t="shared" si="19"/>
        <v>3.6549035140128958E-4</v>
      </c>
      <c r="O15">
        <f t="shared" si="19"/>
        <v>4.0203938654141859E-4</v>
      </c>
      <c r="P15">
        <f t="shared" si="19"/>
        <v>4.4224332519556046E-4</v>
      </c>
      <c r="Q15">
        <f t="shared" si="19"/>
        <v>4.8646765771511656E-4</v>
      </c>
    </row>
    <row r="16" spans="1:17" x14ac:dyDescent="0.55000000000000004">
      <c r="A16">
        <v>30</v>
      </c>
      <c r="B16">
        <f t="shared" si="0"/>
        <v>3.1185746044209083E-4</v>
      </c>
      <c r="C16">
        <f t="shared" si="1"/>
        <v>3.4304320648629997E-4</v>
      </c>
      <c r="D16">
        <f t="shared" si="2"/>
        <v>3.7734752713492999E-4</v>
      </c>
      <c r="E16">
        <f t="shared" si="3"/>
        <v>4.1508227984842302E-4</v>
      </c>
      <c r="F16">
        <f t="shared" si="4"/>
        <v>4.5659050783326534E-4</v>
      </c>
      <c r="G16">
        <f t="shared" si="5"/>
        <v>5.0224955861659186E-4</v>
      </c>
      <c r="K16">
        <f t="shared" si="6"/>
        <v>30</v>
      </c>
      <c r="L16">
        <f t="shared" si="7"/>
        <v>3.1185746044209083E-4</v>
      </c>
      <c r="M16">
        <f t="shared" ref="M16:Q16" si="20">L16*1.1</f>
        <v>3.4304320648629997E-4</v>
      </c>
      <c r="N16">
        <f t="shared" si="20"/>
        <v>3.7734752713492999E-4</v>
      </c>
      <c r="O16">
        <f t="shared" si="20"/>
        <v>4.1508227984842302E-4</v>
      </c>
      <c r="P16">
        <f t="shared" si="20"/>
        <v>4.5659050783326534E-4</v>
      </c>
      <c r="Q16">
        <f t="shared" si="20"/>
        <v>5.0224955861659186E-4</v>
      </c>
    </row>
    <row r="17" spans="1:17" x14ac:dyDescent="0.55000000000000004">
      <c r="A17">
        <v>31</v>
      </c>
      <c r="B17">
        <f t="shared" si="0"/>
        <v>3.2239451029165961E-4</v>
      </c>
      <c r="C17">
        <f t="shared" si="1"/>
        <v>3.546339613208256E-4</v>
      </c>
      <c r="D17">
        <f t="shared" si="2"/>
        <v>3.900973574529082E-4</v>
      </c>
      <c r="E17">
        <f t="shared" si="3"/>
        <v>4.2910709319819907E-4</v>
      </c>
      <c r="F17">
        <f t="shared" si="4"/>
        <v>4.7201780251801903E-4</v>
      </c>
      <c r="G17">
        <f t="shared" si="5"/>
        <v>5.1921958276982102E-4</v>
      </c>
      <c r="K17">
        <f t="shared" si="6"/>
        <v>31</v>
      </c>
      <c r="L17">
        <f t="shared" si="7"/>
        <v>3.2239451029165961E-4</v>
      </c>
      <c r="M17">
        <f t="shared" ref="M17:Q17" si="21">L17*1.1</f>
        <v>3.546339613208256E-4</v>
      </c>
      <c r="N17">
        <f t="shared" si="21"/>
        <v>3.900973574529082E-4</v>
      </c>
      <c r="O17">
        <f t="shared" si="21"/>
        <v>4.2910709319819907E-4</v>
      </c>
      <c r="P17">
        <f t="shared" si="21"/>
        <v>4.7201780251801903E-4</v>
      </c>
      <c r="Q17">
        <f t="shared" si="21"/>
        <v>5.1921958276982102E-4</v>
      </c>
    </row>
    <row r="18" spans="1:17" x14ac:dyDescent="0.55000000000000004">
      <c r="A18">
        <v>32</v>
      </c>
      <c r="B18">
        <f t="shared" si="0"/>
        <v>3.3372502202793356E-4</v>
      </c>
      <c r="C18">
        <f t="shared" si="1"/>
        <v>3.6709752423072696E-4</v>
      </c>
      <c r="D18">
        <f t="shared" si="2"/>
        <v>4.038072766537997E-4</v>
      </c>
      <c r="E18">
        <f t="shared" si="3"/>
        <v>4.4418800431917971E-4</v>
      </c>
      <c r="F18">
        <f t="shared" si="4"/>
        <v>4.8860680475109773E-4</v>
      </c>
      <c r="G18">
        <f t="shared" si="5"/>
        <v>5.3746748522620754E-4</v>
      </c>
      <c r="K18">
        <f t="shared" si="6"/>
        <v>32</v>
      </c>
      <c r="L18">
        <f t="shared" si="7"/>
        <v>3.3372502202793356E-4</v>
      </c>
      <c r="M18">
        <f t="shared" ref="M18:Q18" si="22">L18*1.1</f>
        <v>3.6709752423072696E-4</v>
      </c>
      <c r="N18">
        <f t="shared" si="22"/>
        <v>4.038072766537997E-4</v>
      </c>
      <c r="O18">
        <f t="shared" si="22"/>
        <v>4.4418800431917971E-4</v>
      </c>
      <c r="P18">
        <f t="shared" si="22"/>
        <v>4.8860680475109773E-4</v>
      </c>
      <c r="Q18">
        <f t="shared" si="22"/>
        <v>5.3746748522620754E-4</v>
      </c>
    </row>
    <row r="19" spans="1:17" x14ac:dyDescent="0.55000000000000004">
      <c r="A19">
        <v>33</v>
      </c>
      <c r="B19">
        <f t="shared" si="0"/>
        <v>3.4591003716274765E-4</v>
      </c>
      <c r="C19">
        <f t="shared" si="1"/>
        <v>3.8050104087902244E-4</v>
      </c>
      <c r="D19">
        <f t="shared" si="2"/>
        <v>4.1855114496692472E-4</v>
      </c>
      <c r="E19">
        <f t="shared" si="3"/>
        <v>4.6040625946361721E-4</v>
      </c>
      <c r="F19">
        <f t="shared" si="4"/>
        <v>5.0644688540997897E-4</v>
      </c>
      <c r="G19">
        <f t="shared" si="5"/>
        <v>5.5709157395097692E-4</v>
      </c>
      <c r="K19">
        <f t="shared" si="6"/>
        <v>33</v>
      </c>
      <c r="L19">
        <f t="shared" si="7"/>
        <v>3.4591003716274765E-4</v>
      </c>
      <c r="M19">
        <f t="shared" ref="M19:Q19" si="23">L19*1.1</f>
        <v>3.8050104087902244E-4</v>
      </c>
      <c r="N19">
        <f t="shared" si="23"/>
        <v>4.1855114496692472E-4</v>
      </c>
      <c r="O19">
        <f t="shared" si="23"/>
        <v>4.6040625946361721E-4</v>
      </c>
      <c r="P19">
        <f t="shared" si="23"/>
        <v>5.0644688540997897E-4</v>
      </c>
      <c r="Q19">
        <f t="shared" si="23"/>
        <v>5.5709157395097692E-4</v>
      </c>
    </row>
    <row r="20" spans="1:17" x14ac:dyDescent="0.55000000000000004">
      <c r="A20">
        <v>34</v>
      </c>
      <c r="B20">
        <f t="shared" si="0"/>
        <v>3.5901645821752364E-4</v>
      </c>
      <c r="C20">
        <f t="shared" si="1"/>
        <v>3.9491810403927602E-4</v>
      </c>
      <c r="D20">
        <f t="shared" si="2"/>
        <v>4.3440991444320363E-4</v>
      </c>
      <c r="E20">
        <f t="shared" si="3"/>
        <v>4.7785090588752405E-4</v>
      </c>
      <c r="F20">
        <f t="shared" si="4"/>
        <v>5.2563599647627648E-4</v>
      </c>
      <c r="G20">
        <f t="shared" si="5"/>
        <v>5.781995961239042E-4</v>
      </c>
      <c r="K20">
        <f t="shared" si="6"/>
        <v>34</v>
      </c>
      <c r="L20">
        <f t="shared" si="7"/>
        <v>3.5901645821752364E-4</v>
      </c>
      <c r="M20">
        <f t="shared" ref="M20:Q20" si="24">L20*1.1</f>
        <v>3.9491810403927602E-4</v>
      </c>
      <c r="N20">
        <f t="shared" si="24"/>
        <v>4.3440991444320363E-4</v>
      </c>
      <c r="O20">
        <f t="shared" si="24"/>
        <v>4.7785090588752405E-4</v>
      </c>
      <c r="P20">
        <f t="shared" si="24"/>
        <v>5.2563599647627648E-4</v>
      </c>
      <c r="Q20">
        <f t="shared" si="24"/>
        <v>5.781995961239042E-4</v>
      </c>
    </row>
    <row r="21" spans="1:17" x14ac:dyDescent="0.55000000000000004">
      <c r="A21">
        <v>35</v>
      </c>
      <c r="B21">
        <f t="shared" si="0"/>
        <v>3.7311766212959709E-4</v>
      </c>
      <c r="C21">
        <f t="shared" si="1"/>
        <v>4.1042942834255681E-4</v>
      </c>
      <c r="D21">
        <f t="shared" si="2"/>
        <v>4.5147237117681256E-4</v>
      </c>
      <c r="E21">
        <f t="shared" si="3"/>
        <v>4.9661960829449389E-4</v>
      </c>
      <c r="F21">
        <f t="shared" si="4"/>
        <v>5.4628156912394331E-4</v>
      </c>
      <c r="G21">
        <f t="shared" si="5"/>
        <v>6.0090972603633766E-4</v>
      </c>
      <c r="K21">
        <f t="shared" si="6"/>
        <v>35</v>
      </c>
      <c r="L21">
        <f t="shared" si="7"/>
        <v>3.7311766212959709E-4</v>
      </c>
      <c r="M21">
        <f t="shared" ref="M21:Q21" si="25">L21*1.1</f>
        <v>4.1042942834255681E-4</v>
      </c>
      <c r="N21">
        <f t="shared" si="25"/>
        <v>4.5147237117681256E-4</v>
      </c>
      <c r="O21">
        <f t="shared" si="25"/>
        <v>4.9661960829449389E-4</v>
      </c>
      <c r="P21">
        <f t="shared" si="25"/>
        <v>5.4628156912394331E-4</v>
      </c>
      <c r="Q21">
        <f t="shared" si="25"/>
        <v>6.0090972603633766E-4</v>
      </c>
    </row>
    <row r="22" spans="1:17" x14ac:dyDescent="0.55000000000000004">
      <c r="A22">
        <v>36</v>
      </c>
      <c r="B22">
        <f t="shared" si="0"/>
        <v>3.8829418462979932E-4</v>
      </c>
      <c r="C22">
        <f t="shared" si="1"/>
        <v>4.2712360309277929E-4</v>
      </c>
      <c r="D22">
        <f t="shared" si="2"/>
        <v>4.6983596340205723E-4</v>
      </c>
      <c r="E22">
        <f t="shared" si="3"/>
        <v>5.1681955974226302E-4</v>
      </c>
      <c r="F22">
        <f t="shared" si="4"/>
        <v>5.6850151571648938E-4</v>
      </c>
      <c r="G22">
        <f t="shared" si="5"/>
        <v>6.2535166728813838E-4</v>
      </c>
      <c r="K22">
        <f t="shared" si="6"/>
        <v>36</v>
      </c>
      <c r="L22">
        <f t="shared" si="7"/>
        <v>3.8829418462979932E-4</v>
      </c>
      <c r="M22">
        <f t="shared" ref="M22:Q22" si="26">L22*1.1</f>
        <v>4.2712360309277929E-4</v>
      </c>
      <c r="N22">
        <f t="shared" si="26"/>
        <v>4.6983596340205723E-4</v>
      </c>
      <c r="O22">
        <f t="shared" si="26"/>
        <v>5.1681955974226302E-4</v>
      </c>
      <c r="P22">
        <f t="shared" si="26"/>
        <v>5.6850151571648938E-4</v>
      </c>
      <c r="Q22">
        <f t="shared" si="26"/>
        <v>6.2535166728813838E-4</v>
      </c>
    </row>
    <row r="23" spans="1:17" x14ac:dyDescent="0.55000000000000004">
      <c r="A23">
        <v>37</v>
      </c>
      <c r="B23">
        <f t="shared" si="0"/>
        <v>4.0463448452577157E-4</v>
      </c>
      <c r="C23">
        <f t="shared" si="1"/>
        <v>4.4509793297834875E-4</v>
      </c>
      <c r="D23">
        <f t="shared" si="2"/>
        <v>4.896077262761837E-4</v>
      </c>
      <c r="E23">
        <f t="shared" si="3"/>
        <v>5.3856849890380207E-4</v>
      </c>
      <c r="F23">
        <f t="shared" si="4"/>
        <v>5.9242534879418228E-4</v>
      </c>
      <c r="G23">
        <f t="shared" si="5"/>
        <v>6.5166788367360053E-4</v>
      </c>
      <c r="K23">
        <f t="shared" si="6"/>
        <v>37</v>
      </c>
      <c r="L23">
        <f t="shared" si="7"/>
        <v>4.0463448452577157E-4</v>
      </c>
      <c r="M23">
        <f t="shared" ref="M23:Q23" si="27">L23*1.1</f>
        <v>4.4509793297834875E-4</v>
      </c>
      <c r="N23">
        <f t="shared" si="27"/>
        <v>4.896077262761837E-4</v>
      </c>
      <c r="O23">
        <f t="shared" si="27"/>
        <v>5.3856849890380207E-4</v>
      </c>
      <c r="P23">
        <f t="shared" si="27"/>
        <v>5.9242534879418228E-4</v>
      </c>
      <c r="Q23">
        <f t="shared" si="27"/>
        <v>6.5166788367360053E-4</v>
      </c>
    </row>
    <row r="24" spans="1:17" x14ac:dyDescent="0.55000000000000004">
      <c r="A24">
        <v>38</v>
      </c>
      <c r="B24">
        <f t="shared" si="0"/>
        <v>4.2223579802206138E-4</v>
      </c>
      <c r="C24">
        <f t="shared" si="1"/>
        <v>4.6445937782426755E-4</v>
      </c>
      <c r="D24">
        <f t="shared" si="2"/>
        <v>5.109053156066944E-4</v>
      </c>
      <c r="E24">
        <f t="shared" si="3"/>
        <v>5.6199584716736385E-4</v>
      </c>
      <c r="F24">
        <f t="shared" si="4"/>
        <v>6.181954318841003E-4</v>
      </c>
      <c r="G24">
        <f t="shared" si="5"/>
        <v>6.8001497507251042E-4</v>
      </c>
      <c r="K24">
        <f t="shared" si="6"/>
        <v>38</v>
      </c>
      <c r="L24">
        <f t="shared" si="7"/>
        <v>4.2223579802206138E-4</v>
      </c>
      <c r="M24">
        <f t="shared" ref="M24:Q24" si="28">L24*1.1</f>
        <v>4.6445937782426755E-4</v>
      </c>
      <c r="N24">
        <f t="shared" si="28"/>
        <v>5.109053156066944E-4</v>
      </c>
      <c r="O24">
        <f t="shared" si="28"/>
        <v>5.6199584716736385E-4</v>
      </c>
      <c r="P24">
        <f t="shared" si="28"/>
        <v>6.181954318841003E-4</v>
      </c>
      <c r="Q24">
        <f t="shared" si="28"/>
        <v>6.8001497507251042E-4</v>
      </c>
    </row>
    <row r="25" spans="1:17" x14ac:dyDescent="0.55000000000000004">
      <c r="A25">
        <v>39</v>
      </c>
      <c r="B25">
        <f t="shared" si="0"/>
        <v>4.4120509457706652E-4</v>
      </c>
      <c r="C25">
        <f t="shared" si="1"/>
        <v>4.853256040347732E-4</v>
      </c>
      <c r="D25">
        <f t="shared" si="2"/>
        <v>5.3385816443825057E-4</v>
      </c>
      <c r="E25">
        <f t="shared" si="3"/>
        <v>5.8724398088207564E-4</v>
      </c>
      <c r="F25">
        <f t="shared" si="4"/>
        <v>6.4596837897028323E-4</v>
      </c>
      <c r="G25">
        <f t="shared" si="5"/>
        <v>7.1056521686731157E-4</v>
      </c>
      <c r="K25">
        <f t="shared" si="6"/>
        <v>39</v>
      </c>
      <c r="L25">
        <f t="shared" si="7"/>
        <v>4.4120509457706652E-4</v>
      </c>
      <c r="M25">
        <f t="shared" ref="M25:Q25" si="29">L25*1.1</f>
        <v>4.853256040347732E-4</v>
      </c>
      <c r="N25">
        <f t="shared" si="29"/>
        <v>5.3385816443825057E-4</v>
      </c>
      <c r="O25">
        <f t="shared" si="29"/>
        <v>5.8724398088207564E-4</v>
      </c>
      <c r="P25">
        <f t="shared" si="29"/>
        <v>6.4596837897028323E-4</v>
      </c>
      <c r="Q25">
        <f t="shared" si="29"/>
        <v>7.1056521686731157E-4</v>
      </c>
    </row>
    <row r="26" spans="1:17" x14ac:dyDescent="0.55000000000000004">
      <c r="A26">
        <v>40</v>
      </c>
      <c r="B26">
        <f t="shared" si="0"/>
        <v>4.6166014736429792E-4</v>
      </c>
      <c r="C26">
        <f t="shared" si="1"/>
        <v>5.0782616210072776E-4</v>
      </c>
      <c r="D26">
        <f t="shared" si="2"/>
        <v>5.5860877831080062E-4</v>
      </c>
      <c r="E26">
        <f t="shared" si="3"/>
        <v>6.1446965614188071E-4</v>
      </c>
      <c r="F26">
        <f t="shared" si="4"/>
        <v>6.7591662175606887E-4</v>
      </c>
      <c r="G26">
        <f t="shared" si="5"/>
        <v>7.4350828393167584E-4</v>
      </c>
      <c r="K26">
        <f t="shared" si="6"/>
        <v>40</v>
      </c>
      <c r="L26">
        <f t="shared" si="7"/>
        <v>4.6166014736429792E-4</v>
      </c>
      <c r="M26">
        <f t="shared" ref="M26:Q26" si="30">L26*1.1</f>
        <v>5.0782616210072776E-4</v>
      </c>
      <c r="N26">
        <f t="shared" si="30"/>
        <v>5.5860877831080062E-4</v>
      </c>
      <c r="O26">
        <f t="shared" si="30"/>
        <v>6.1446965614188071E-4</v>
      </c>
      <c r="P26">
        <f t="shared" si="30"/>
        <v>6.7591662175606887E-4</v>
      </c>
      <c r="Q26">
        <f t="shared" si="30"/>
        <v>7.4350828393167584E-4</v>
      </c>
    </row>
    <row r="27" spans="1:17" x14ac:dyDescent="0.55000000000000004">
      <c r="A27">
        <v>41</v>
      </c>
      <c r="B27">
        <f t="shared" si="0"/>
        <v>4.8373073320142024E-4</v>
      </c>
      <c r="C27">
        <f t="shared" si="1"/>
        <v>5.3210380652156234E-4</v>
      </c>
      <c r="D27">
        <f t="shared" si="2"/>
        <v>5.8531418717371866E-4</v>
      </c>
      <c r="E27">
        <f t="shared" si="3"/>
        <v>6.4384560589109054E-4</v>
      </c>
      <c r="F27">
        <f t="shared" si="4"/>
        <v>7.0823016648019965E-4</v>
      </c>
      <c r="G27">
        <f t="shared" si="5"/>
        <v>7.7905318312821966E-4</v>
      </c>
      <c r="K27">
        <f t="shared" si="6"/>
        <v>41</v>
      </c>
      <c r="L27">
        <f t="shared" si="7"/>
        <v>4.8373073320142024E-4</v>
      </c>
      <c r="M27">
        <f t="shared" ref="M27:Q27" si="31">L27*1.1</f>
        <v>5.3210380652156234E-4</v>
      </c>
      <c r="N27">
        <f t="shared" si="31"/>
        <v>5.8531418717371866E-4</v>
      </c>
      <c r="O27">
        <f t="shared" si="31"/>
        <v>6.4384560589109054E-4</v>
      </c>
      <c r="P27">
        <f t="shared" si="31"/>
        <v>7.0823016648019965E-4</v>
      </c>
      <c r="Q27">
        <f t="shared" si="31"/>
        <v>7.7905318312821966E-4</v>
      </c>
    </row>
    <row r="28" spans="1:17" x14ac:dyDescent="0.55000000000000004">
      <c r="A28">
        <v>42</v>
      </c>
      <c r="B28">
        <f t="shared" si="0"/>
        <v>5.0755997887010627E-4</v>
      </c>
      <c r="C28">
        <f t="shared" si="1"/>
        <v>5.583159767571169E-4</v>
      </c>
      <c r="D28">
        <f t="shared" si="2"/>
        <v>6.1414757443282867E-4</v>
      </c>
      <c r="E28">
        <f t="shared" si="3"/>
        <v>6.7556233187611155E-4</v>
      </c>
      <c r="F28">
        <f t="shared" si="4"/>
        <v>7.4311856506372278E-4</v>
      </c>
      <c r="G28">
        <f t="shared" si="5"/>
        <v>8.1743042157009509E-4</v>
      </c>
      <c r="K28">
        <f t="shared" si="6"/>
        <v>42</v>
      </c>
      <c r="L28">
        <f t="shared" si="7"/>
        <v>5.0755997887010627E-4</v>
      </c>
      <c r="M28">
        <f t="shared" ref="M28:Q28" si="32">L28*1.1</f>
        <v>5.583159767571169E-4</v>
      </c>
      <c r="N28">
        <f t="shared" si="32"/>
        <v>6.1414757443282867E-4</v>
      </c>
      <c r="O28">
        <f t="shared" si="32"/>
        <v>6.7556233187611155E-4</v>
      </c>
      <c r="P28">
        <f t="shared" si="32"/>
        <v>7.4311856506372278E-4</v>
      </c>
      <c r="Q28">
        <f t="shared" si="32"/>
        <v>8.1743042157009509E-4</v>
      </c>
    </row>
    <row r="29" spans="1:17" x14ac:dyDescent="0.55000000000000004">
      <c r="A29">
        <v>43</v>
      </c>
      <c r="B29">
        <f t="shared" si="0"/>
        <v>5.3330587311359475E-4</v>
      </c>
      <c r="C29">
        <f t="shared" si="1"/>
        <v>5.8663646042495432E-4</v>
      </c>
      <c r="D29">
        <f t="shared" si="2"/>
        <v>6.4530010646744978E-4</v>
      </c>
      <c r="E29">
        <f t="shared" si="3"/>
        <v>7.0983011711419481E-4</v>
      </c>
      <c r="F29">
        <f t="shared" si="4"/>
        <v>7.8081312882561434E-4</v>
      </c>
      <c r="G29">
        <f t="shared" si="5"/>
        <v>8.5889444170817581E-4</v>
      </c>
      <c r="K29">
        <f t="shared" si="6"/>
        <v>43</v>
      </c>
      <c r="L29">
        <f t="shared" si="7"/>
        <v>5.3330587311359475E-4</v>
      </c>
      <c r="M29">
        <f t="shared" ref="M29:Q29" si="33">L29*1.1</f>
        <v>5.8663646042495432E-4</v>
      </c>
      <c r="N29">
        <f t="shared" si="33"/>
        <v>6.4530010646744978E-4</v>
      </c>
      <c r="O29">
        <f t="shared" si="33"/>
        <v>7.0983011711419481E-4</v>
      </c>
      <c r="P29">
        <f t="shared" si="33"/>
        <v>7.8081312882561434E-4</v>
      </c>
      <c r="Q29">
        <f t="shared" si="33"/>
        <v>8.5889444170817581E-4</v>
      </c>
    </row>
    <row r="30" spans="1:17" x14ac:dyDescent="0.55000000000000004">
      <c r="A30">
        <v>44</v>
      </c>
      <c r="B30">
        <f t="shared" si="0"/>
        <v>5.6114296631440722E-4</v>
      </c>
      <c r="C30">
        <f t="shared" si="1"/>
        <v>6.17257262945848E-4</v>
      </c>
      <c r="D30">
        <f t="shared" si="2"/>
        <v>6.7898298924043291E-4</v>
      </c>
      <c r="E30">
        <f t="shared" si="3"/>
        <v>7.4688128816447624E-4</v>
      </c>
      <c r="F30">
        <f t="shared" si="4"/>
        <v>8.2156941698092393E-4</v>
      </c>
      <c r="G30">
        <f t="shared" si="5"/>
        <v>9.0372635867901638E-4</v>
      </c>
      <c r="K30">
        <f t="shared" si="6"/>
        <v>44</v>
      </c>
      <c r="L30">
        <f t="shared" si="7"/>
        <v>5.6114296631440722E-4</v>
      </c>
      <c r="M30">
        <f t="shared" ref="M30:Q30" si="34">L30*1.1</f>
        <v>6.17257262945848E-4</v>
      </c>
      <c r="N30">
        <f t="shared" si="34"/>
        <v>6.7898298924043291E-4</v>
      </c>
      <c r="O30">
        <f t="shared" si="34"/>
        <v>7.4688128816447624E-4</v>
      </c>
      <c r="P30">
        <f t="shared" si="34"/>
        <v>8.2156941698092393E-4</v>
      </c>
      <c r="Q30">
        <f t="shared" si="34"/>
        <v>9.0372635867901638E-4</v>
      </c>
    </row>
    <row r="31" spans="1:17" x14ac:dyDescent="0.55000000000000004">
      <c r="A31">
        <v>45</v>
      </c>
      <c r="B31">
        <f t="shared" si="0"/>
        <v>5.9126428297699089E-4</v>
      </c>
      <c r="C31">
        <f t="shared" si="1"/>
        <v>6.5039071127469001E-4</v>
      </c>
      <c r="D31">
        <f t="shared" si="2"/>
        <v>7.1542978240215908E-4</v>
      </c>
      <c r="E31">
        <f t="shared" si="3"/>
        <v>7.8697276064237508E-4</v>
      </c>
      <c r="F31">
        <f t="shared" si="4"/>
        <v>8.6567003670661271E-4</v>
      </c>
      <c r="G31">
        <f t="shared" si="5"/>
        <v>9.522370403772741E-4</v>
      </c>
      <c r="K31">
        <f t="shared" si="6"/>
        <v>45</v>
      </c>
      <c r="L31">
        <f t="shared" si="7"/>
        <v>5.9126428297699089E-4</v>
      </c>
      <c r="M31">
        <f t="shared" ref="M31:Q31" si="35">L31*1.1</f>
        <v>6.5039071127469001E-4</v>
      </c>
      <c r="N31">
        <f t="shared" si="35"/>
        <v>7.1542978240215908E-4</v>
      </c>
      <c r="O31">
        <f t="shared" si="35"/>
        <v>7.8697276064237508E-4</v>
      </c>
      <c r="P31">
        <f t="shared" si="35"/>
        <v>8.6567003670661271E-4</v>
      </c>
      <c r="Q31">
        <f t="shared" si="35"/>
        <v>9.522370403772741E-4</v>
      </c>
    </row>
    <row r="32" spans="1:17" x14ac:dyDescent="0.55000000000000004">
      <c r="A32">
        <v>46</v>
      </c>
      <c r="B32">
        <f t="shared" si="0"/>
        <v>6.2388347573344438E-4</v>
      </c>
      <c r="C32">
        <f t="shared" si="1"/>
        <v>6.8627182330678886E-4</v>
      </c>
      <c r="D32">
        <f t="shared" si="2"/>
        <v>7.5489900563746777E-4</v>
      </c>
      <c r="E32">
        <f t="shared" si="3"/>
        <v>8.3038890620121459E-4</v>
      </c>
      <c r="F32">
        <f t="shared" si="4"/>
        <v>9.1342779682133609E-4</v>
      </c>
      <c r="G32">
        <f t="shared" si="5"/>
        <v>1.0047705765034698E-3</v>
      </c>
      <c r="K32">
        <f t="shared" si="6"/>
        <v>46</v>
      </c>
      <c r="L32">
        <f t="shared" si="7"/>
        <v>6.2388347573344438E-4</v>
      </c>
      <c r="M32">
        <f t="shared" ref="M32:Q32" si="36">L32*1.1</f>
        <v>6.8627182330678886E-4</v>
      </c>
      <c r="N32">
        <f t="shared" si="36"/>
        <v>7.5489900563746777E-4</v>
      </c>
      <c r="O32">
        <f t="shared" si="36"/>
        <v>8.3038890620121459E-4</v>
      </c>
      <c r="P32">
        <f t="shared" si="36"/>
        <v>9.1342779682133609E-4</v>
      </c>
      <c r="Q32">
        <f t="shared" si="36"/>
        <v>1.0047705765034698E-3</v>
      </c>
    </row>
    <row r="33" spans="1:17" x14ac:dyDescent="0.55000000000000004">
      <c r="A33">
        <v>47</v>
      </c>
      <c r="B33">
        <f t="shared" si="0"/>
        <v>6.5923725372987361E-4</v>
      </c>
      <c r="C33">
        <f t="shared" si="1"/>
        <v>7.2516097910286105E-4</v>
      </c>
      <c r="D33">
        <f t="shared" si="2"/>
        <v>7.9767707701314716E-4</v>
      </c>
      <c r="E33">
        <f t="shared" si="3"/>
        <v>8.7744478471446193E-4</v>
      </c>
      <c r="F33">
        <f t="shared" si="4"/>
        <v>9.6518926318590816E-4</v>
      </c>
      <c r="G33">
        <f t="shared" si="5"/>
        <v>1.0617081895044991E-3</v>
      </c>
      <c r="K33">
        <f t="shared" si="6"/>
        <v>47</v>
      </c>
      <c r="L33">
        <f t="shared" si="7"/>
        <v>6.5923725372987361E-4</v>
      </c>
      <c r="M33">
        <f t="shared" ref="M33:Q33" si="37">L33*1.1</f>
        <v>7.2516097910286105E-4</v>
      </c>
      <c r="N33">
        <f t="shared" si="37"/>
        <v>7.9767707701314716E-4</v>
      </c>
      <c r="O33">
        <f t="shared" si="37"/>
        <v>8.7744478471446193E-4</v>
      </c>
      <c r="P33">
        <f t="shared" si="37"/>
        <v>9.6518926318590816E-4</v>
      </c>
      <c r="Q33">
        <f t="shared" si="37"/>
        <v>1.0617081895044991E-3</v>
      </c>
    </row>
    <row r="34" spans="1:17" x14ac:dyDescent="0.55000000000000004">
      <c r="A34">
        <v>48</v>
      </c>
      <c r="B34">
        <f t="shared" si="0"/>
        <v>6.9758812302372409E-4</v>
      </c>
      <c r="C34">
        <f t="shared" si="1"/>
        <v>7.6734693532609654E-4</v>
      </c>
      <c r="D34">
        <f t="shared" si="2"/>
        <v>8.4408162885870632E-4</v>
      </c>
      <c r="E34">
        <f t="shared" si="3"/>
        <v>9.2848979174457703E-4</v>
      </c>
      <c r="F34">
        <f t="shared" si="4"/>
        <v>1.0213387709190349E-3</v>
      </c>
      <c r="G34">
        <f t="shared" si="5"/>
        <v>1.1234726480109385E-3</v>
      </c>
      <c r="K34">
        <f t="shared" si="6"/>
        <v>48</v>
      </c>
      <c r="L34">
        <f t="shared" si="7"/>
        <v>6.9758812302372409E-4</v>
      </c>
      <c r="M34">
        <f t="shared" ref="M34:Q34" si="38">L34*1.1</f>
        <v>7.6734693532609654E-4</v>
      </c>
      <c r="N34">
        <f t="shared" si="38"/>
        <v>8.4408162885870632E-4</v>
      </c>
      <c r="O34">
        <f t="shared" si="38"/>
        <v>9.2848979174457703E-4</v>
      </c>
      <c r="P34">
        <f t="shared" si="38"/>
        <v>1.0213387709190349E-3</v>
      </c>
      <c r="Q34">
        <f t="shared" si="38"/>
        <v>1.1234726480109385E-3</v>
      </c>
    </row>
    <row r="35" spans="1:17" x14ac:dyDescent="0.55000000000000004">
      <c r="A35">
        <v>49</v>
      </c>
      <c r="B35">
        <f t="shared" si="0"/>
        <v>7.3922748213094309E-4</v>
      </c>
      <c r="C35">
        <f t="shared" si="1"/>
        <v>8.1315023034403747E-4</v>
      </c>
      <c r="D35">
        <f t="shared" si="2"/>
        <v>8.9446525337844127E-4</v>
      </c>
      <c r="E35">
        <f t="shared" si="3"/>
        <v>9.8391177871628554E-4</v>
      </c>
      <c r="F35">
        <f t="shared" si="4"/>
        <v>1.0823029565879142E-3</v>
      </c>
      <c r="G35">
        <f t="shared" si="5"/>
        <v>1.1905332522467056E-3</v>
      </c>
      <c r="K35">
        <f t="shared" si="6"/>
        <v>49</v>
      </c>
      <c r="L35">
        <f t="shared" si="7"/>
        <v>7.3922748213094309E-4</v>
      </c>
      <c r="M35">
        <f t="shared" ref="M35:Q35" si="39">L35*1.1</f>
        <v>8.1315023034403747E-4</v>
      </c>
      <c r="N35">
        <f t="shared" si="39"/>
        <v>8.9446525337844127E-4</v>
      </c>
      <c r="O35">
        <f t="shared" si="39"/>
        <v>9.8391177871628554E-4</v>
      </c>
      <c r="P35">
        <f t="shared" si="39"/>
        <v>1.0823029565879142E-3</v>
      </c>
      <c r="Q35">
        <f t="shared" si="39"/>
        <v>1.1905332522467056E-3</v>
      </c>
    </row>
    <row r="36" spans="1:17" x14ac:dyDescent="0.55000000000000004">
      <c r="A36">
        <v>50</v>
      </c>
      <c r="B36">
        <f t="shared" ref="B36:B67" si="40">L36</f>
        <v>7.8447912222558863E-4</v>
      </c>
      <c r="C36">
        <f t="shared" ref="C36:C67" si="41">M36</f>
        <v>8.6292703444814755E-4</v>
      </c>
      <c r="D36">
        <f t="shared" ref="D36:D67" si="42">N36</f>
        <v>9.492197378929624E-4</v>
      </c>
      <c r="E36">
        <f t="shared" ref="E36:E67" si="43">O36</f>
        <v>1.0441417116822586E-3</v>
      </c>
      <c r="F36">
        <f t="shared" ref="F36:F67" si="44">P36</f>
        <v>1.1485558828504847E-3</v>
      </c>
      <c r="G36">
        <f t="shared" ref="G36:G67" si="45">Q36</f>
        <v>1.2634114711355332E-3</v>
      </c>
      <c r="K36">
        <f t="shared" ref="K36:K67" si="46">A36</f>
        <v>50</v>
      </c>
      <c r="L36">
        <f t="shared" ref="L36:L67" si="47">$L$1*EXP($L$2*K36^$O$1)</f>
        <v>7.8447912222558863E-4</v>
      </c>
      <c r="M36">
        <f t="shared" ref="M36:Q36" si="48">L36*1.1</f>
        <v>8.6292703444814755E-4</v>
      </c>
      <c r="N36">
        <f t="shared" si="48"/>
        <v>9.492197378929624E-4</v>
      </c>
      <c r="O36">
        <f t="shared" si="48"/>
        <v>1.0441417116822586E-3</v>
      </c>
      <c r="P36">
        <f t="shared" si="48"/>
        <v>1.1485558828504847E-3</v>
      </c>
      <c r="Q36">
        <f t="shared" si="48"/>
        <v>1.2634114711355332E-3</v>
      </c>
    </row>
    <row r="37" spans="1:17" x14ac:dyDescent="0.55000000000000004">
      <c r="A37">
        <v>51</v>
      </c>
      <c r="B37">
        <f t="shared" si="40"/>
        <v>8.3370318885332044E-4</v>
      </c>
      <c r="C37">
        <f t="shared" si="41"/>
        <v>9.1707350773865257E-4</v>
      </c>
      <c r="D37">
        <f t="shared" si="42"/>
        <v>1.0087808585125179E-3</v>
      </c>
      <c r="E37">
        <f t="shared" si="43"/>
        <v>1.1096589443637698E-3</v>
      </c>
      <c r="F37">
        <f t="shared" si="44"/>
        <v>1.220624838800147E-3</v>
      </c>
      <c r="G37">
        <f t="shared" si="45"/>
        <v>1.3426873226801618E-3</v>
      </c>
      <c r="K37">
        <f t="shared" si="46"/>
        <v>51</v>
      </c>
      <c r="L37">
        <f t="shared" si="47"/>
        <v>8.3370318885332044E-4</v>
      </c>
      <c r="M37">
        <f t="shared" ref="M37:Q37" si="49">L37*1.1</f>
        <v>9.1707350773865257E-4</v>
      </c>
      <c r="N37">
        <f t="shared" si="49"/>
        <v>1.0087808585125179E-3</v>
      </c>
      <c r="O37">
        <f t="shared" si="49"/>
        <v>1.1096589443637698E-3</v>
      </c>
      <c r="P37">
        <f t="shared" si="49"/>
        <v>1.220624838800147E-3</v>
      </c>
      <c r="Q37">
        <f t="shared" si="49"/>
        <v>1.3426873226801618E-3</v>
      </c>
    </row>
    <row r="38" spans="1:17" x14ac:dyDescent="0.55000000000000004">
      <c r="A38">
        <v>52</v>
      </c>
      <c r="B38">
        <f t="shared" si="40"/>
        <v>8.8730067053835319E-4</v>
      </c>
      <c r="C38">
        <f t="shared" si="41"/>
        <v>9.7603073759218863E-4</v>
      </c>
      <c r="D38">
        <f t="shared" si="42"/>
        <v>1.0736338113514076E-3</v>
      </c>
      <c r="E38">
        <f t="shared" si="43"/>
        <v>1.1809971924865484E-3</v>
      </c>
      <c r="F38">
        <f t="shared" si="44"/>
        <v>1.2990969117352034E-3</v>
      </c>
      <c r="G38">
        <f t="shared" si="45"/>
        <v>1.4290066029087238E-3</v>
      </c>
      <c r="K38">
        <f t="shared" si="46"/>
        <v>52</v>
      </c>
      <c r="L38">
        <f t="shared" si="47"/>
        <v>8.8730067053835319E-4</v>
      </c>
      <c r="M38">
        <f t="shared" ref="M38:Q38" si="50">L38*1.1</f>
        <v>9.7603073759218863E-4</v>
      </c>
      <c r="N38">
        <f t="shared" si="50"/>
        <v>1.0736338113514076E-3</v>
      </c>
      <c r="O38">
        <f t="shared" si="50"/>
        <v>1.1809971924865484E-3</v>
      </c>
      <c r="P38">
        <f t="shared" si="50"/>
        <v>1.2990969117352034E-3</v>
      </c>
      <c r="Q38">
        <f t="shared" si="50"/>
        <v>1.4290066029087238E-3</v>
      </c>
    </row>
    <row r="39" spans="1:17" x14ac:dyDescent="0.55000000000000004">
      <c r="A39">
        <v>53</v>
      </c>
      <c r="B39">
        <f t="shared" si="40"/>
        <v>9.4571848953304985E-4</v>
      </c>
      <c r="C39">
        <f t="shared" si="41"/>
        <v>1.040290338486355E-3</v>
      </c>
      <c r="D39">
        <f t="shared" si="42"/>
        <v>1.1443193723349905E-3</v>
      </c>
      <c r="E39">
        <f t="shared" si="43"/>
        <v>1.2587513095684896E-3</v>
      </c>
      <c r="F39">
        <f t="shared" si="44"/>
        <v>1.3846264405253386E-3</v>
      </c>
      <c r="G39">
        <f t="shared" si="45"/>
        <v>1.5230890845778725E-3</v>
      </c>
      <c r="K39">
        <f t="shared" si="46"/>
        <v>53</v>
      </c>
      <c r="L39">
        <f t="shared" si="47"/>
        <v>9.4571848953304985E-4</v>
      </c>
      <c r="M39">
        <f t="shared" ref="M39:Q39" si="51">L39*1.1</f>
        <v>1.040290338486355E-3</v>
      </c>
      <c r="N39">
        <f t="shared" si="51"/>
        <v>1.1443193723349905E-3</v>
      </c>
      <c r="O39">
        <f t="shared" si="51"/>
        <v>1.2587513095684896E-3</v>
      </c>
      <c r="P39">
        <f t="shared" si="51"/>
        <v>1.3846264405253386E-3</v>
      </c>
      <c r="Q39">
        <f t="shared" si="51"/>
        <v>1.5230890845778725E-3</v>
      </c>
    </row>
    <row r="40" spans="1:17" x14ac:dyDescent="0.55000000000000004">
      <c r="A40">
        <v>54</v>
      </c>
      <c r="B40">
        <f t="shared" si="40"/>
        <v>1.0094552814063624E-3</v>
      </c>
      <c r="C40">
        <f t="shared" si="41"/>
        <v>1.1104008095469988E-3</v>
      </c>
      <c r="D40">
        <f t="shared" si="42"/>
        <v>1.2214408905016987E-3</v>
      </c>
      <c r="E40">
        <f t="shared" si="43"/>
        <v>1.3435849795518688E-3</v>
      </c>
      <c r="F40">
        <f t="shared" si="44"/>
        <v>1.4779434775070558E-3</v>
      </c>
      <c r="G40">
        <f t="shared" si="45"/>
        <v>1.6257378252577616E-3</v>
      </c>
      <c r="K40">
        <f t="shared" si="46"/>
        <v>54</v>
      </c>
      <c r="L40">
        <f t="shared" si="47"/>
        <v>1.0094552814063624E-3</v>
      </c>
      <c r="M40">
        <f t="shared" ref="M40:Q40" si="52">L40*1.1</f>
        <v>1.1104008095469988E-3</v>
      </c>
      <c r="N40">
        <f t="shared" si="52"/>
        <v>1.2214408905016987E-3</v>
      </c>
      <c r="O40">
        <f t="shared" si="52"/>
        <v>1.3435849795518688E-3</v>
      </c>
      <c r="P40">
        <f t="shared" si="52"/>
        <v>1.4779434775070558E-3</v>
      </c>
      <c r="Q40">
        <f t="shared" si="52"/>
        <v>1.6257378252577616E-3</v>
      </c>
    </row>
    <row r="41" spans="1:17" x14ac:dyDescent="0.55000000000000004">
      <c r="A41">
        <v>55</v>
      </c>
      <c r="B41">
        <f t="shared" si="40"/>
        <v>1.0790679634573403E-3</v>
      </c>
      <c r="C41">
        <f t="shared" si="41"/>
        <v>1.1869747598030746E-3</v>
      </c>
      <c r="D41">
        <f t="shared" si="42"/>
        <v>1.3056722357833821E-3</v>
      </c>
      <c r="E41">
        <f t="shared" si="43"/>
        <v>1.4362394593617205E-3</v>
      </c>
      <c r="F41">
        <f t="shared" si="44"/>
        <v>1.5798634052978926E-3</v>
      </c>
      <c r="G41">
        <f t="shared" si="45"/>
        <v>1.737849745827682E-3</v>
      </c>
      <c r="K41">
        <f t="shared" si="46"/>
        <v>55</v>
      </c>
      <c r="L41">
        <f t="shared" si="47"/>
        <v>1.0790679634573403E-3</v>
      </c>
      <c r="M41">
        <f t="shared" ref="M41:Q41" si="53">L41*1.1</f>
        <v>1.1869747598030746E-3</v>
      </c>
      <c r="N41">
        <f t="shared" si="53"/>
        <v>1.3056722357833821E-3</v>
      </c>
      <c r="O41">
        <f t="shared" si="53"/>
        <v>1.4362394593617205E-3</v>
      </c>
      <c r="P41">
        <f t="shared" si="53"/>
        <v>1.5798634052978926E-3</v>
      </c>
      <c r="Q41">
        <f t="shared" si="53"/>
        <v>1.737849745827682E-3</v>
      </c>
    </row>
    <row r="42" spans="1:17" x14ac:dyDescent="0.55000000000000004">
      <c r="A42">
        <v>56</v>
      </c>
      <c r="B42">
        <f t="shared" si="40"/>
        <v>1.1551792073849836E-3</v>
      </c>
      <c r="C42">
        <f t="shared" si="41"/>
        <v>1.2706971281234822E-3</v>
      </c>
      <c r="D42">
        <f t="shared" si="42"/>
        <v>1.3977668409358305E-3</v>
      </c>
      <c r="E42">
        <f t="shared" si="43"/>
        <v>1.5375435250294135E-3</v>
      </c>
      <c r="F42">
        <f t="shared" si="44"/>
        <v>1.691297877532355E-3</v>
      </c>
      <c r="G42">
        <f t="shared" si="45"/>
        <v>1.8604276652855905E-3</v>
      </c>
      <c r="K42">
        <f t="shared" si="46"/>
        <v>56</v>
      </c>
      <c r="L42">
        <f t="shared" si="47"/>
        <v>1.1551792073849836E-3</v>
      </c>
      <c r="M42">
        <f t="shared" ref="M42:Q42" si="54">L42*1.1</f>
        <v>1.2706971281234822E-3</v>
      </c>
      <c r="N42">
        <f t="shared" si="54"/>
        <v>1.3977668409358305E-3</v>
      </c>
      <c r="O42">
        <f t="shared" si="54"/>
        <v>1.5375435250294135E-3</v>
      </c>
      <c r="P42">
        <f t="shared" si="54"/>
        <v>1.691297877532355E-3</v>
      </c>
      <c r="Q42">
        <f t="shared" si="54"/>
        <v>1.8604276652855905E-3</v>
      </c>
    </row>
    <row r="43" spans="1:17" x14ac:dyDescent="0.55000000000000004">
      <c r="A43">
        <v>57</v>
      </c>
      <c r="B43">
        <f t="shared" si="40"/>
        <v>1.2384859496140804E-3</v>
      </c>
      <c r="C43">
        <f t="shared" si="41"/>
        <v>1.3623345445754886E-3</v>
      </c>
      <c r="D43">
        <f t="shared" si="42"/>
        <v>1.4985679990330376E-3</v>
      </c>
      <c r="E43">
        <f t="shared" si="43"/>
        <v>1.6484247989363415E-3</v>
      </c>
      <c r="F43">
        <f t="shared" si="44"/>
        <v>1.8132672788299757E-3</v>
      </c>
      <c r="G43">
        <f t="shared" si="45"/>
        <v>1.9945940067129736E-3</v>
      </c>
      <c r="K43">
        <f t="shared" si="46"/>
        <v>57</v>
      </c>
      <c r="L43">
        <f t="shared" si="47"/>
        <v>1.2384859496140804E-3</v>
      </c>
      <c r="M43">
        <f t="shared" ref="M43:Q43" si="55">L43*1.1</f>
        <v>1.3623345445754886E-3</v>
      </c>
      <c r="N43">
        <f t="shared" si="55"/>
        <v>1.4985679990330376E-3</v>
      </c>
      <c r="O43">
        <f t="shared" si="55"/>
        <v>1.6484247989363415E-3</v>
      </c>
      <c r="P43">
        <f t="shared" si="55"/>
        <v>1.8132672788299757E-3</v>
      </c>
      <c r="Q43">
        <f t="shared" si="55"/>
        <v>1.9945940067129736E-3</v>
      </c>
    </row>
    <row r="44" spans="1:17" x14ac:dyDescent="0.55000000000000004">
      <c r="A44">
        <v>58</v>
      </c>
      <c r="B44">
        <f t="shared" si="40"/>
        <v>1.3297690936013775E-3</v>
      </c>
      <c r="C44">
        <f t="shared" si="41"/>
        <v>1.4627460029615154E-3</v>
      </c>
      <c r="D44">
        <f t="shared" si="42"/>
        <v>1.609020603257667E-3</v>
      </c>
      <c r="E44">
        <f t="shared" si="43"/>
        <v>1.7699226635834338E-3</v>
      </c>
      <c r="F44">
        <f t="shared" si="44"/>
        <v>1.9469149299417773E-3</v>
      </c>
      <c r="G44">
        <f t="shared" si="45"/>
        <v>2.1416064229359552E-3</v>
      </c>
      <c r="K44">
        <f t="shared" si="46"/>
        <v>58</v>
      </c>
      <c r="L44">
        <f t="shared" si="47"/>
        <v>1.3297690936013775E-3</v>
      </c>
      <c r="M44">
        <f t="shared" ref="M44:Q44" si="56">L44*1.1</f>
        <v>1.4627460029615154E-3</v>
      </c>
      <c r="N44">
        <f t="shared" si="56"/>
        <v>1.609020603257667E-3</v>
      </c>
      <c r="O44">
        <f t="shared" si="56"/>
        <v>1.7699226635834338E-3</v>
      </c>
      <c r="P44">
        <f t="shared" si="56"/>
        <v>1.9469149299417773E-3</v>
      </c>
      <c r="Q44">
        <f t="shared" si="56"/>
        <v>2.1416064229359552E-3</v>
      </c>
    </row>
    <row r="45" spans="1:17" x14ac:dyDescent="0.55000000000000004">
      <c r="A45">
        <v>59</v>
      </c>
      <c r="B45">
        <f t="shared" si="40"/>
        <v>1.429904582839669E-3</v>
      </c>
      <c r="C45">
        <f t="shared" si="41"/>
        <v>1.5728950411236359E-3</v>
      </c>
      <c r="D45">
        <f t="shared" si="42"/>
        <v>1.7301845452359996E-3</v>
      </c>
      <c r="E45">
        <f t="shared" si="43"/>
        <v>1.9032029997595999E-3</v>
      </c>
      <c r="F45">
        <f t="shared" si="44"/>
        <v>2.0935232997355601E-3</v>
      </c>
      <c r="G45">
        <f t="shared" si="45"/>
        <v>2.3028756297091162E-3</v>
      </c>
      <c r="K45">
        <f t="shared" si="46"/>
        <v>59</v>
      </c>
      <c r="L45">
        <f t="shared" si="47"/>
        <v>1.429904582839669E-3</v>
      </c>
      <c r="M45">
        <f t="shared" ref="M45:Q45" si="57">L45*1.1</f>
        <v>1.5728950411236359E-3</v>
      </c>
      <c r="N45">
        <f t="shared" si="57"/>
        <v>1.7301845452359996E-3</v>
      </c>
      <c r="O45">
        <f t="shared" si="57"/>
        <v>1.9032029997595999E-3</v>
      </c>
      <c r="P45">
        <f t="shared" si="57"/>
        <v>2.0935232997355601E-3</v>
      </c>
      <c r="Q45">
        <f t="shared" si="57"/>
        <v>2.3028756297091162E-3</v>
      </c>
    </row>
    <row r="46" spans="1:17" x14ac:dyDescent="0.55000000000000004">
      <c r="A46">
        <v>60</v>
      </c>
      <c r="B46">
        <f t="shared" si="40"/>
        <v>1.5398760517432186E-3</v>
      </c>
      <c r="C46">
        <f t="shared" si="41"/>
        <v>1.6938636569175406E-3</v>
      </c>
      <c r="D46">
        <f t="shared" si="42"/>
        <v>1.8632500226092948E-3</v>
      </c>
      <c r="E46">
        <f t="shared" si="43"/>
        <v>2.0495750248702245E-3</v>
      </c>
      <c r="F46">
        <f t="shared" si="44"/>
        <v>2.2545325273572469E-3</v>
      </c>
      <c r="G46">
        <f t="shared" si="45"/>
        <v>2.4799857800929716E-3</v>
      </c>
      <c r="K46">
        <f t="shared" si="46"/>
        <v>60</v>
      </c>
      <c r="L46">
        <f t="shared" si="47"/>
        <v>1.5398760517432186E-3</v>
      </c>
      <c r="M46">
        <f t="shared" ref="M46:Q46" si="58">L46*1.1</f>
        <v>1.6938636569175406E-3</v>
      </c>
      <c r="N46">
        <f t="shared" si="58"/>
        <v>1.8632500226092948E-3</v>
      </c>
      <c r="O46">
        <f t="shared" si="58"/>
        <v>2.0495750248702245E-3</v>
      </c>
      <c r="P46">
        <f t="shared" si="58"/>
        <v>2.2545325273572469E-3</v>
      </c>
      <c r="Q46">
        <f t="shared" si="58"/>
        <v>2.4799857800929716E-3</v>
      </c>
    </row>
    <row r="47" spans="1:17" x14ac:dyDescent="0.55000000000000004">
      <c r="A47">
        <v>61</v>
      </c>
      <c r="B47">
        <f t="shared" si="40"/>
        <v>1.6607892948515396E-3</v>
      </c>
      <c r="C47">
        <f t="shared" si="41"/>
        <v>1.8268682243366937E-3</v>
      </c>
      <c r="D47">
        <f t="shared" si="42"/>
        <v>2.0095550467703633E-3</v>
      </c>
      <c r="E47">
        <f t="shared" si="43"/>
        <v>2.2105105514473996E-3</v>
      </c>
      <c r="F47">
        <f t="shared" si="44"/>
        <v>2.4315616065921399E-3</v>
      </c>
      <c r="G47">
        <f t="shared" si="45"/>
        <v>2.6747177672513541E-3</v>
      </c>
      <c r="K47">
        <f t="shared" si="46"/>
        <v>61</v>
      </c>
      <c r="L47">
        <f t="shared" si="47"/>
        <v>1.6607892948515396E-3</v>
      </c>
      <c r="M47">
        <f t="shared" ref="M47:Q47" si="59">L47*1.1</f>
        <v>1.8268682243366937E-3</v>
      </c>
      <c r="N47">
        <f t="shared" si="59"/>
        <v>2.0095550467703633E-3</v>
      </c>
      <c r="O47">
        <f t="shared" si="59"/>
        <v>2.2105105514473996E-3</v>
      </c>
      <c r="P47">
        <f t="shared" si="59"/>
        <v>2.4315616065921399E-3</v>
      </c>
      <c r="Q47">
        <f t="shared" si="59"/>
        <v>2.6747177672513541E-3</v>
      </c>
    </row>
    <row r="48" spans="1:17" x14ac:dyDescent="0.55000000000000004">
      <c r="A48">
        <v>62</v>
      </c>
      <c r="B48">
        <f t="shared" si="40"/>
        <v>1.7938888336750474E-3</v>
      </c>
      <c r="C48">
        <f t="shared" si="41"/>
        <v>1.9732777170425523E-3</v>
      </c>
      <c r="D48">
        <f t="shared" si="42"/>
        <v>2.1706054887468077E-3</v>
      </c>
      <c r="E48">
        <f t="shared" si="43"/>
        <v>2.3876660376214885E-3</v>
      </c>
      <c r="F48">
        <f t="shared" si="44"/>
        <v>2.6264326413836373E-3</v>
      </c>
      <c r="G48">
        <f t="shared" si="45"/>
        <v>2.8890759055220012E-3</v>
      </c>
      <c r="K48">
        <f t="shared" si="46"/>
        <v>62</v>
      </c>
      <c r="L48">
        <f t="shared" si="47"/>
        <v>1.7938888336750474E-3</v>
      </c>
      <c r="M48">
        <f t="shared" ref="M48:Q48" si="60">L48*1.1</f>
        <v>1.9732777170425523E-3</v>
      </c>
      <c r="N48">
        <f t="shared" si="60"/>
        <v>2.1706054887468077E-3</v>
      </c>
      <c r="O48">
        <f t="shared" si="60"/>
        <v>2.3876660376214885E-3</v>
      </c>
      <c r="P48">
        <f t="shared" si="60"/>
        <v>2.6264326413836373E-3</v>
      </c>
      <c r="Q48">
        <f t="shared" si="60"/>
        <v>2.8890759055220012E-3</v>
      </c>
    </row>
    <row r="49" spans="1:17" x14ac:dyDescent="0.55000000000000004">
      <c r="A49">
        <v>63</v>
      </c>
      <c r="B49">
        <f t="shared" si="40"/>
        <v>1.9405769060295659E-3</v>
      </c>
      <c r="C49">
        <f t="shared" si="41"/>
        <v>2.1346345966325227E-3</v>
      </c>
      <c r="D49">
        <f t="shared" si="42"/>
        <v>2.3480980562957752E-3</v>
      </c>
      <c r="E49">
        <f t="shared" si="43"/>
        <v>2.5829078619253529E-3</v>
      </c>
      <c r="F49">
        <f t="shared" si="44"/>
        <v>2.8411986481178884E-3</v>
      </c>
      <c r="G49">
        <f t="shared" si="45"/>
        <v>3.1253185129296777E-3</v>
      </c>
      <c r="K49">
        <f t="shared" si="46"/>
        <v>63</v>
      </c>
      <c r="L49">
        <f t="shared" si="47"/>
        <v>1.9405769060295659E-3</v>
      </c>
      <c r="M49">
        <f t="shared" ref="M49:Q49" si="61">L49*1.1</f>
        <v>2.1346345966325227E-3</v>
      </c>
      <c r="N49">
        <f t="shared" si="61"/>
        <v>2.3480980562957752E-3</v>
      </c>
      <c r="O49">
        <f t="shared" si="61"/>
        <v>2.5829078619253529E-3</v>
      </c>
      <c r="P49">
        <f t="shared" si="61"/>
        <v>2.8411986481178884E-3</v>
      </c>
      <c r="Q49">
        <f t="shared" si="61"/>
        <v>3.1253185129296777E-3</v>
      </c>
    </row>
    <row r="50" spans="1:17" x14ac:dyDescent="0.55000000000000004">
      <c r="A50">
        <v>64</v>
      </c>
      <c r="B50">
        <f t="shared" si="40"/>
        <v>2.1024352560544187E-3</v>
      </c>
      <c r="C50">
        <f t="shared" si="41"/>
        <v>2.3126787816598608E-3</v>
      </c>
      <c r="D50">
        <f t="shared" si="42"/>
        <v>2.5439466598258472E-3</v>
      </c>
      <c r="E50">
        <f t="shared" si="43"/>
        <v>2.7983413258084321E-3</v>
      </c>
      <c r="F50">
        <f t="shared" si="44"/>
        <v>3.0781754583892756E-3</v>
      </c>
      <c r="G50">
        <f t="shared" si="45"/>
        <v>3.3859930042282036E-3</v>
      </c>
      <c r="K50">
        <f t="shared" si="46"/>
        <v>64</v>
      </c>
      <c r="L50">
        <f t="shared" si="47"/>
        <v>2.1024352560544187E-3</v>
      </c>
      <c r="M50">
        <f t="shared" ref="M50:Q50" si="62">L50*1.1</f>
        <v>2.3126787816598608E-3</v>
      </c>
      <c r="N50">
        <f t="shared" si="62"/>
        <v>2.5439466598258472E-3</v>
      </c>
      <c r="O50">
        <f t="shared" si="62"/>
        <v>2.7983413258084321E-3</v>
      </c>
      <c r="P50">
        <f t="shared" si="62"/>
        <v>3.0781754583892756E-3</v>
      </c>
      <c r="Q50">
        <f t="shared" si="62"/>
        <v>3.3859930042282036E-3</v>
      </c>
    </row>
    <row r="51" spans="1:17" x14ac:dyDescent="0.55000000000000004">
      <c r="A51">
        <v>65</v>
      </c>
      <c r="B51">
        <f t="shared" si="40"/>
        <v>2.2812501656946016E-3</v>
      </c>
      <c r="C51">
        <f t="shared" si="41"/>
        <v>2.5093751822640618E-3</v>
      </c>
      <c r="D51">
        <f t="shared" si="42"/>
        <v>2.7603127004904682E-3</v>
      </c>
      <c r="E51">
        <f t="shared" si="43"/>
        <v>3.036343970539515E-3</v>
      </c>
      <c r="F51">
        <f t="shared" si="44"/>
        <v>3.3399783675934669E-3</v>
      </c>
      <c r="G51">
        <f t="shared" si="45"/>
        <v>3.673976204352814E-3</v>
      </c>
      <c r="K51">
        <f t="shared" si="46"/>
        <v>65</v>
      </c>
      <c r="L51">
        <f t="shared" si="47"/>
        <v>2.2812501656946016E-3</v>
      </c>
      <c r="M51">
        <f t="shared" ref="M51:Q51" si="63">L51*1.1</f>
        <v>2.5093751822640618E-3</v>
      </c>
      <c r="N51">
        <f t="shared" si="63"/>
        <v>2.7603127004904682E-3</v>
      </c>
      <c r="O51">
        <f t="shared" si="63"/>
        <v>3.036343970539515E-3</v>
      </c>
      <c r="P51">
        <f t="shared" si="63"/>
        <v>3.3399783675934669E-3</v>
      </c>
      <c r="Q51">
        <f t="shared" si="63"/>
        <v>3.673976204352814E-3</v>
      </c>
    </row>
    <row r="52" spans="1:17" x14ac:dyDescent="0.55000000000000004">
      <c r="A52">
        <v>66</v>
      </c>
      <c r="B52">
        <f t="shared" si="40"/>
        <v>2.4790412419286958E-3</v>
      </c>
      <c r="C52">
        <f t="shared" si="41"/>
        <v>2.7269453661215655E-3</v>
      </c>
      <c r="D52">
        <f t="shared" si="42"/>
        <v>2.9996399027337221E-3</v>
      </c>
      <c r="E52">
        <f t="shared" si="43"/>
        <v>3.2996038930070944E-3</v>
      </c>
      <c r="F52">
        <f t="shared" si="44"/>
        <v>3.6295642823078039E-3</v>
      </c>
      <c r="G52">
        <f t="shared" si="45"/>
        <v>3.9925207105385848E-3</v>
      </c>
      <c r="K52">
        <f t="shared" si="46"/>
        <v>66</v>
      </c>
      <c r="L52">
        <f t="shared" si="47"/>
        <v>2.4790412419286958E-3</v>
      </c>
      <c r="M52">
        <f t="shared" ref="M52:Q52" si="64">L52*1.1</f>
        <v>2.7269453661215655E-3</v>
      </c>
      <c r="N52">
        <f t="shared" si="64"/>
        <v>2.9996399027337221E-3</v>
      </c>
      <c r="O52">
        <f t="shared" si="64"/>
        <v>3.2996038930070944E-3</v>
      </c>
      <c r="P52">
        <f t="shared" si="64"/>
        <v>3.6295642823078039E-3</v>
      </c>
      <c r="Q52">
        <f t="shared" si="64"/>
        <v>3.9925207105385848E-3</v>
      </c>
    </row>
    <row r="53" spans="1:17" x14ac:dyDescent="0.55000000000000004">
      <c r="A53">
        <v>67</v>
      </c>
      <c r="B53">
        <f t="shared" si="40"/>
        <v>2.6980945604392105E-3</v>
      </c>
      <c r="C53">
        <f t="shared" si="41"/>
        <v>2.9679040164831316E-3</v>
      </c>
      <c r="D53">
        <f t="shared" si="42"/>
        <v>3.2646944181314451E-3</v>
      </c>
      <c r="E53">
        <f t="shared" si="43"/>
        <v>3.59116385994459E-3</v>
      </c>
      <c r="F53">
        <f t="shared" si="44"/>
        <v>3.9502802459390491E-3</v>
      </c>
      <c r="G53">
        <f t="shared" si="45"/>
        <v>4.3453082705329545E-3</v>
      </c>
      <c r="K53">
        <f t="shared" si="46"/>
        <v>67</v>
      </c>
      <c r="L53">
        <f t="shared" si="47"/>
        <v>2.6980945604392105E-3</v>
      </c>
      <c r="M53">
        <f t="shared" ref="M53:Q53" si="65">L53*1.1</f>
        <v>2.9679040164831316E-3</v>
      </c>
      <c r="N53">
        <f t="shared" si="65"/>
        <v>3.2646944181314451E-3</v>
      </c>
      <c r="O53">
        <f t="shared" si="65"/>
        <v>3.59116385994459E-3</v>
      </c>
      <c r="P53">
        <f t="shared" si="65"/>
        <v>3.9502802459390491E-3</v>
      </c>
      <c r="Q53">
        <f t="shared" si="65"/>
        <v>4.3453082705329545E-3</v>
      </c>
    </row>
    <row r="54" spans="1:17" x14ac:dyDescent="0.55000000000000004">
      <c r="A54">
        <v>68</v>
      </c>
      <c r="B54">
        <f t="shared" si="40"/>
        <v>2.9410008681289971E-3</v>
      </c>
      <c r="C54">
        <f t="shared" si="41"/>
        <v>3.2351009549418971E-3</v>
      </c>
      <c r="D54">
        <f t="shared" si="42"/>
        <v>3.5586110504360873E-3</v>
      </c>
      <c r="E54">
        <f t="shared" si="43"/>
        <v>3.9144721554796964E-3</v>
      </c>
      <c r="F54">
        <f t="shared" si="44"/>
        <v>4.3059193710276661E-3</v>
      </c>
      <c r="G54">
        <f t="shared" si="45"/>
        <v>4.7365113081304332E-3</v>
      </c>
      <c r="K54">
        <f t="shared" si="46"/>
        <v>68</v>
      </c>
      <c r="L54">
        <f t="shared" si="47"/>
        <v>2.9410008681289971E-3</v>
      </c>
      <c r="M54">
        <f t="shared" ref="M54:Q54" si="66">L54*1.1</f>
        <v>3.2351009549418971E-3</v>
      </c>
      <c r="N54">
        <f t="shared" si="66"/>
        <v>3.5586110504360873E-3</v>
      </c>
      <c r="O54">
        <f t="shared" si="66"/>
        <v>3.9144721554796964E-3</v>
      </c>
      <c r="P54">
        <f t="shared" si="66"/>
        <v>4.3059193710276661E-3</v>
      </c>
      <c r="Q54">
        <f t="shared" si="66"/>
        <v>4.7365113081304332E-3</v>
      </c>
    </row>
    <row r="55" spans="1:17" x14ac:dyDescent="0.55000000000000004">
      <c r="A55">
        <v>69</v>
      </c>
      <c r="B55">
        <f t="shared" si="40"/>
        <v>3.2106996667257285E-3</v>
      </c>
      <c r="C55">
        <f t="shared" si="41"/>
        <v>3.5317696333983014E-3</v>
      </c>
      <c r="D55">
        <f t="shared" si="42"/>
        <v>3.8849465967381318E-3</v>
      </c>
      <c r="E55">
        <f t="shared" si="43"/>
        <v>4.2734412564119457E-3</v>
      </c>
      <c r="F55">
        <f t="shared" si="44"/>
        <v>4.7007853820531407E-3</v>
      </c>
      <c r="G55">
        <f t="shared" si="45"/>
        <v>5.1708639202584549E-3</v>
      </c>
      <c r="K55">
        <f t="shared" si="46"/>
        <v>69</v>
      </c>
      <c r="L55">
        <f t="shared" si="47"/>
        <v>3.2106996667257285E-3</v>
      </c>
      <c r="M55">
        <f t="shared" ref="M55:Q55" si="67">L55*1.1</f>
        <v>3.5317696333983014E-3</v>
      </c>
      <c r="N55">
        <f t="shared" si="67"/>
        <v>3.8849465967381318E-3</v>
      </c>
      <c r="O55">
        <f t="shared" si="67"/>
        <v>4.2734412564119457E-3</v>
      </c>
      <c r="P55">
        <f t="shared" si="67"/>
        <v>4.7007853820531407E-3</v>
      </c>
      <c r="Q55">
        <f t="shared" si="67"/>
        <v>5.1708639202584549E-3</v>
      </c>
    </row>
    <row r="56" spans="1:17" x14ac:dyDescent="0.55000000000000004">
      <c r="A56">
        <v>70</v>
      </c>
      <c r="B56">
        <f t="shared" si="40"/>
        <v>3.510530141071987E-3</v>
      </c>
      <c r="C56">
        <f t="shared" si="41"/>
        <v>3.8615831551791859E-3</v>
      </c>
      <c r="D56">
        <f t="shared" si="42"/>
        <v>4.2477414706971047E-3</v>
      </c>
      <c r="E56">
        <f t="shared" si="43"/>
        <v>4.6725156177668155E-3</v>
      </c>
      <c r="F56">
        <f t="shared" si="44"/>
        <v>5.1397671795434972E-3</v>
      </c>
      <c r="G56">
        <f t="shared" si="45"/>
        <v>5.653743897497847E-3</v>
      </c>
      <c r="K56">
        <f t="shared" si="46"/>
        <v>70</v>
      </c>
      <c r="L56">
        <f t="shared" si="47"/>
        <v>3.510530141071987E-3</v>
      </c>
      <c r="M56">
        <f t="shared" ref="M56:Q56" si="68">L56*1.1</f>
        <v>3.8615831551791859E-3</v>
      </c>
      <c r="N56">
        <f t="shared" si="68"/>
        <v>4.2477414706971047E-3</v>
      </c>
      <c r="O56">
        <f t="shared" si="68"/>
        <v>4.6725156177668155E-3</v>
      </c>
      <c r="P56">
        <f t="shared" si="68"/>
        <v>5.1397671795434972E-3</v>
      </c>
      <c r="Q56">
        <f t="shared" si="68"/>
        <v>5.653743897497847E-3</v>
      </c>
    </row>
    <row r="57" spans="1:17" x14ac:dyDescent="0.55000000000000004">
      <c r="A57">
        <v>71</v>
      </c>
      <c r="B57">
        <f t="shared" si="40"/>
        <v>3.8442900626206055E-3</v>
      </c>
      <c r="C57">
        <f t="shared" si="41"/>
        <v>4.2287190688826666E-3</v>
      </c>
      <c r="D57">
        <f t="shared" si="42"/>
        <v>4.6515909757709334E-3</v>
      </c>
      <c r="E57">
        <f t="shared" si="43"/>
        <v>5.1167500733480271E-3</v>
      </c>
      <c r="F57">
        <f t="shared" si="44"/>
        <v>5.6284250806828305E-3</v>
      </c>
      <c r="G57">
        <f t="shared" si="45"/>
        <v>6.1912675887511141E-3</v>
      </c>
      <c r="K57">
        <f t="shared" si="46"/>
        <v>71</v>
      </c>
      <c r="L57">
        <f t="shared" si="47"/>
        <v>3.8442900626206055E-3</v>
      </c>
      <c r="M57">
        <f t="shared" ref="M57:Q57" si="69">L57*1.1</f>
        <v>4.2287190688826666E-3</v>
      </c>
      <c r="N57">
        <f t="shared" si="69"/>
        <v>4.6515909757709334E-3</v>
      </c>
      <c r="O57">
        <f t="shared" si="69"/>
        <v>5.1167500733480271E-3</v>
      </c>
      <c r="P57">
        <f t="shared" si="69"/>
        <v>5.6284250806828305E-3</v>
      </c>
      <c r="Q57">
        <f t="shared" si="69"/>
        <v>6.1912675887511141E-3</v>
      </c>
    </row>
    <row r="58" spans="1:17" x14ac:dyDescent="0.55000000000000004">
      <c r="A58">
        <v>72</v>
      </c>
      <c r="B58">
        <f t="shared" si="40"/>
        <v>4.2163039959880536E-3</v>
      </c>
      <c r="C58">
        <f t="shared" si="41"/>
        <v>4.6379343955868591E-3</v>
      </c>
      <c r="D58">
        <f t="shared" si="42"/>
        <v>5.1017278351455451E-3</v>
      </c>
      <c r="E58">
        <f t="shared" si="43"/>
        <v>5.6119006186601001E-3</v>
      </c>
      <c r="F58">
        <f t="shared" si="44"/>
        <v>6.1730906805261103E-3</v>
      </c>
      <c r="G58">
        <f t="shared" si="45"/>
        <v>6.7903997485787215E-3</v>
      </c>
      <c r="K58">
        <f t="shared" si="46"/>
        <v>72</v>
      </c>
      <c r="L58">
        <f t="shared" si="47"/>
        <v>4.2163039959880536E-3</v>
      </c>
      <c r="M58">
        <f t="shared" ref="M58:Q58" si="70">L58*1.1</f>
        <v>4.6379343955868591E-3</v>
      </c>
      <c r="N58">
        <f t="shared" si="70"/>
        <v>5.1017278351455451E-3</v>
      </c>
      <c r="O58">
        <f t="shared" si="70"/>
        <v>5.6119006186601001E-3</v>
      </c>
      <c r="P58">
        <f t="shared" si="70"/>
        <v>6.1730906805261103E-3</v>
      </c>
      <c r="Q58">
        <f t="shared" si="70"/>
        <v>6.7903997485787215E-3</v>
      </c>
    </row>
    <row r="59" spans="1:17" x14ac:dyDescent="0.55000000000000004">
      <c r="A59">
        <v>73</v>
      </c>
      <c r="B59">
        <f t="shared" si="40"/>
        <v>4.6315023699631157E-3</v>
      </c>
      <c r="C59">
        <f t="shared" si="41"/>
        <v>5.0946526069594279E-3</v>
      </c>
      <c r="D59">
        <f t="shared" si="42"/>
        <v>5.6041178676553708E-3</v>
      </c>
      <c r="E59">
        <f t="shared" si="43"/>
        <v>6.1645296544209083E-3</v>
      </c>
      <c r="F59">
        <f t="shared" si="44"/>
        <v>6.780982619863E-3</v>
      </c>
      <c r="G59">
        <f t="shared" si="45"/>
        <v>7.4590808818493009E-3</v>
      </c>
      <c r="K59">
        <f t="shared" si="46"/>
        <v>73</v>
      </c>
      <c r="L59">
        <f t="shared" si="47"/>
        <v>4.6315023699631157E-3</v>
      </c>
      <c r="M59">
        <f t="shared" ref="M59:Q59" si="71">L59*1.1</f>
        <v>5.0946526069594279E-3</v>
      </c>
      <c r="N59">
        <f t="shared" si="71"/>
        <v>5.6041178676553708E-3</v>
      </c>
      <c r="O59">
        <f t="shared" si="71"/>
        <v>6.1645296544209083E-3</v>
      </c>
      <c r="P59">
        <f t="shared" si="71"/>
        <v>6.780982619863E-3</v>
      </c>
      <c r="Q59">
        <f t="shared" si="71"/>
        <v>7.4590808818493009E-3</v>
      </c>
    </row>
    <row r="60" spans="1:17" x14ac:dyDescent="0.55000000000000004">
      <c r="A60">
        <v>74</v>
      </c>
      <c r="B60">
        <f t="shared" si="40"/>
        <v>5.0955132510828137E-3</v>
      </c>
      <c r="C60">
        <f t="shared" si="41"/>
        <v>5.6050645761910956E-3</v>
      </c>
      <c r="D60">
        <f t="shared" si="42"/>
        <v>6.1655710338102054E-3</v>
      </c>
      <c r="E60">
        <f t="shared" si="43"/>
        <v>6.7821281371912264E-3</v>
      </c>
      <c r="F60">
        <f t="shared" si="44"/>
        <v>7.4603409509103498E-3</v>
      </c>
      <c r="G60">
        <f t="shared" si="45"/>
        <v>8.2063750460013851E-3</v>
      </c>
      <c r="K60">
        <f t="shared" si="46"/>
        <v>74</v>
      </c>
      <c r="L60">
        <f t="shared" si="47"/>
        <v>5.0955132510828137E-3</v>
      </c>
      <c r="M60">
        <f t="shared" ref="M60:Q60" si="72">L60*1.1</f>
        <v>5.6050645761910956E-3</v>
      </c>
      <c r="N60">
        <f t="shared" si="72"/>
        <v>6.1655710338102054E-3</v>
      </c>
      <c r="O60">
        <f t="shared" si="72"/>
        <v>6.7821281371912264E-3</v>
      </c>
      <c r="P60">
        <f t="shared" si="72"/>
        <v>7.4603409509103498E-3</v>
      </c>
      <c r="Q60">
        <f t="shared" si="72"/>
        <v>8.2063750460013851E-3</v>
      </c>
    </row>
    <row r="61" spans="1:17" x14ac:dyDescent="0.55000000000000004">
      <c r="A61">
        <v>75</v>
      </c>
      <c r="B61">
        <f t="shared" si="40"/>
        <v>5.6147689861203503E-3</v>
      </c>
      <c r="C61">
        <f t="shared" si="41"/>
        <v>6.1762458847323858E-3</v>
      </c>
      <c r="D61">
        <f t="shared" si="42"/>
        <v>6.7938704732056253E-3</v>
      </c>
      <c r="E61">
        <f t="shared" si="43"/>
        <v>7.4732575205261886E-3</v>
      </c>
      <c r="F61">
        <f t="shared" si="44"/>
        <v>8.2205832725788085E-3</v>
      </c>
      <c r="G61">
        <f t="shared" si="45"/>
        <v>9.0426415998366896E-3</v>
      </c>
      <c r="K61">
        <f t="shared" si="46"/>
        <v>75</v>
      </c>
      <c r="L61">
        <f t="shared" si="47"/>
        <v>5.6147689861203503E-3</v>
      </c>
      <c r="M61">
        <f t="shared" ref="M61:Q61" si="73">L61*1.1</f>
        <v>6.1762458847323858E-3</v>
      </c>
      <c r="N61">
        <f t="shared" si="73"/>
        <v>6.7938704732056253E-3</v>
      </c>
      <c r="O61">
        <f t="shared" si="73"/>
        <v>7.4732575205261886E-3</v>
      </c>
      <c r="P61">
        <f t="shared" si="73"/>
        <v>8.2205832725788085E-3</v>
      </c>
      <c r="Q61">
        <f t="shared" si="73"/>
        <v>9.0426415998366896E-3</v>
      </c>
    </row>
    <row r="62" spans="1:17" x14ac:dyDescent="0.55000000000000004">
      <c r="A62">
        <v>76</v>
      </c>
      <c r="B62">
        <f t="shared" si="40"/>
        <v>6.1966302696224657E-3</v>
      </c>
      <c r="C62">
        <f t="shared" si="41"/>
        <v>6.8162932965847127E-3</v>
      </c>
      <c r="D62">
        <f t="shared" si="42"/>
        <v>7.4979226262431847E-3</v>
      </c>
      <c r="E62">
        <f t="shared" si="43"/>
        <v>8.2477148888675036E-3</v>
      </c>
      <c r="F62">
        <f t="shared" si="44"/>
        <v>9.0724863777542544E-3</v>
      </c>
      <c r="G62">
        <f t="shared" si="45"/>
        <v>9.97973501552968E-3</v>
      </c>
      <c r="K62">
        <f t="shared" si="46"/>
        <v>76</v>
      </c>
      <c r="L62">
        <f t="shared" si="47"/>
        <v>6.1966302696224657E-3</v>
      </c>
      <c r="M62">
        <f t="shared" ref="M62:Q62" si="74">L62*1.1</f>
        <v>6.8162932965847127E-3</v>
      </c>
      <c r="N62">
        <f t="shared" si="74"/>
        <v>7.4979226262431847E-3</v>
      </c>
      <c r="O62">
        <f t="shared" si="74"/>
        <v>8.2477148888675036E-3</v>
      </c>
      <c r="P62">
        <f t="shared" si="74"/>
        <v>9.0724863777542544E-3</v>
      </c>
      <c r="Q62">
        <f t="shared" si="74"/>
        <v>9.97973501552968E-3</v>
      </c>
    </row>
    <row r="63" spans="1:17" x14ac:dyDescent="0.55000000000000004">
      <c r="A63">
        <v>77</v>
      </c>
      <c r="B63">
        <f t="shared" si="40"/>
        <v>6.8495306560512293E-3</v>
      </c>
      <c r="C63">
        <f t="shared" si="41"/>
        <v>7.5344837216563525E-3</v>
      </c>
      <c r="D63">
        <f t="shared" si="42"/>
        <v>8.287932093821988E-3</v>
      </c>
      <c r="E63">
        <f t="shared" si="43"/>
        <v>9.1167253032041883E-3</v>
      </c>
      <c r="F63">
        <f t="shared" si="44"/>
        <v>1.0028397833524608E-2</v>
      </c>
      <c r="G63">
        <f t="shared" si="45"/>
        <v>1.103123761687707E-2</v>
      </c>
      <c r="K63">
        <f t="shared" si="46"/>
        <v>77</v>
      </c>
      <c r="L63">
        <f t="shared" si="47"/>
        <v>6.8495306560512293E-3</v>
      </c>
      <c r="M63">
        <f t="shared" ref="M63:Q63" si="75">L63*1.1</f>
        <v>7.5344837216563525E-3</v>
      </c>
      <c r="N63">
        <f t="shared" si="75"/>
        <v>8.287932093821988E-3</v>
      </c>
      <c r="O63">
        <f t="shared" si="75"/>
        <v>9.1167253032041883E-3</v>
      </c>
      <c r="P63">
        <f t="shared" si="75"/>
        <v>1.0028397833524608E-2</v>
      </c>
      <c r="Q63">
        <f t="shared" si="75"/>
        <v>1.103123761687707E-2</v>
      </c>
    </row>
    <row r="64" spans="1:17" x14ac:dyDescent="0.55000000000000004">
      <c r="A64">
        <v>78</v>
      </c>
      <c r="B64">
        <f t="shared" si="40"/>
        <v>7.5831450876836003E-3</v>
      </c>
      <c r="C64">
        <f t="shared" si="41"/>
        <v>8.3414595964519615E-3</v>
      </c>
      <c r="D64">
        <f t="shared" si="42"/>
        <v>9.1756055560971578E-3</v>
      </c>
      <c r="E64">
        <f t="shared" si="43"/>
        <v>1.0093166111706874E-2</v>
      </c>
      <c r="F64">
        <f t="shared" si="44"/>
        <v>1.1102482722877562E-2</v>
      </c>
      <c r="G64">
        <f t="shared" si="45"/>
        <v>1.221273099516532E-2</v>
      </c>
      <c r="K64">
        <f t="shared" si="46"/>
        <v>78</v>
      </c>
      <c r="L64">
        <f t="shared" si="47"/>
        <v>7.5831450876836003E-3</v>
      </c>
      <c r="M64">
        <f t="shared" ref="M64:Q64" si="76">L64*1.1</f>
        <v>8.3414595964519615E-3</v>
      </c>
      <c r="N64">
        <f t="shared" si="76"/>
        <v>9.1756055560971578E-3</v>
      </c>
      <c r="O64">
        <f t="shared" si="76"/>
        <v>1.0093166111706874E-2</v>
      </c>
      <c r="P64">
        <f t="shared" si="76"/>
        <v>1.1102482722877562E-2</v>
      </c>
      <c r="Q64">
        <f t="shared" si="76"/>
        <v>1.221273099516532E-2</v>
      </c>
    </row>
    <row r="65" spans="1:17" x14ac:dyDescent="0.55000000000000004">
      <c r="A65">
        <v>79</v>
      </c>
      <c r="B65">
        <f t="shared" si="40"/>
        <v>8.4085866667251135E-3</v>
      </c>
      <c r="C65">
        <f t="shared" si="41"/>
        <v>9.2494453333976257E-3</v>
      </c>
      <c r="D65">
        <f t="shared" si="42"/>
        <v>1.0174389866737389E-2</v>
      </c>
      <c r="E65">
        <f t="shared" si="43"/>
        <v>1.1191828853411129E-2</v>
      </c>
      <c r="F65">
        <f t="shared" si="44"/>
        <v>1.2311011738752244E-2</v>
      </c>
      <c r="G65">
        <f t="shared" si="45"/>
        <v>1.3542112912627469E-2</v>
      </c>
      <c r="K65">
        <f t="shared" si="46"/>
        <v>79</v>
      </c>
      <c r="L65">
        <f t="shared" si="47"/>
        <v>8.4085866667251135E-3</v>
      </c>
      <c r="M65">
        <f t="shared" ref="M65:Q65" si="77">L65*1.1</f>
        <v>9.2494453333976257E-3</v>
      </c>
      <c r="N65">
        <f t="shared" si="77"/>
        <v>1.0174389866737389E-2</v>
      </c>
      <c r="O65">
        <f t="shared" si="77"/>
        <v>1.1191828853411129E-2</v>
      </c>
      <c r="P65">
        <f t="shared" si="77"/>
        <v>1.2311011738752244E-2</v>
      </c>
      <c r="Q65">
        <f t="shared" si="77"/>
        <v>1.3542112912627469E-2</v>
      </c>
    </row>
    <row r="66" spans="1:17" x14ac:dyDescent="0.55000000000000004">
      <c r="A66">
        <v>80</v>
      </c>
      <c r="B66">
        <f t="shared" si="40"/>
        <v>9.3386366842819341E-3</v>
      </c>
      <c r="C66">
        <f t="shared" si="41"/>
        <v>1.0272500352710129E-2</v>
      </c>
      <c r="D66">
        <f t="shared" si="42"/>
        <v>1.1299750387981143E-2</v>
      </c>
      <c r="E66">
        <f t="shared" si="43"/>
        <v>1.2429725426779259E-2</v>
      </c>
      <c r="F66">
        <f t="shared" si="44"/>
        <v>1.3672697969457186E-2</v>
      </c>
      <c r="G66">
        <f t="shared" si="45"/>
        <v>1.5039967766402906E-2</v>
      </c>
      <c r="K66">
        <f t="shared" si="46"/>
        <v>80</v>
      </c>
      <c r="L66">
        <f t="shared" si="47"/>
        <v>9.3386366842819341E-3</v>
      </c>
      <c r="M66">
        <f t="shared" ref="M66:Q66" si="78">L66*1.1</f>
        <v>1.0272500352710129E-2</v>
      </c>
      <c r="N66">
        <f t="shared" si="78"/>
        <v>1.1299750387981143E-2</v>
      </c>
      <c r="O66">
        <f t="shared" si="78"/>
        <v>1.2429725426779259E-2</v>
      </c>
      <c r="P66">
        <f t="shared" si="78"/>
        <v>1.3672697969457186E-2</v>
      </c>
      <c r="Q66">
        <f t="shared" si="78"/>
        <v>1.5039967766402906E-2</v>
      </c>
    </row>
    <row r="67" spans="1:17" x14ac:dyDescent="0.55000000000000004">
      <c r="A67">
        <v>81</v>
      </c>
      <c r="B67">
        <f t="shared" si="40"/>
        <v>1.0388013855493081E-2</v>
      </c>
      <c r="C67">
        <f t="shared" si="41"/>
        <v>1.1426815241042389E-2</v>
      </c>
      <c r="D67">
        <f t="shared" si="42"/>
        <v>1.256949676514663E-2</v>
      </c>
      <c r="E67">
        <f t="shared" si="43"/>
        <v>1.3826446441661294E-2</v>
      </c>
      <c r="F67">
        <f t="shared" si="44"/>
        <v>1.5209091085827424E-2</v>
      </c>
      <c r="G67">
        <f t="shared" si="45"/>
        <v>1.6730000194410167E-2</v>
      </c>
      <c r="K67">
        <f t="shared" si="46"/>
        <v>81</v>
      </c>
      <c r="L67">
        <f t="shared" si="47"/>
        <v>1.0388013855493081E-2</v>
      </c>
      <c r="M67">
        <f t="shared" ref="M67:Q67" si="79">L67*1.1</f>
        <v>1.1426815241042389E-2</v>
      </c>
      <c r="N67">
        <f t="shared" si="79"/>
        <v>1.256949676514663E-2</v>
      </c>
      <c r="O67">
        <f t="shared" si="79"/>
        <v>1.3826446441661294E-2</v>
      </c>
      <c r="P67">
        <f t="shared" si="79"/>
        <v>1.5209091085827424E-2</v>
      </c>
      <c r="Q67">
        <f t="shared" si="79"/>
        <v>1.6730000194410167E-2</v>
      </c>
    </row>
    <row r="68" spans="1:17" x14ac:dyDescent="0.55000000000000004">
      <c r="A68">
        <v>82</v>
      </c>
      <c r="B68">
        <f t="shared" ref="B68:B76" si="80">L68</f>
        <v>1.1573689830205423E-2</v>
      </c>
      <c r="C68">
        <f t="shared" ref="C68:C76" si="81">M68</f>
        <v>1.2731058813225967E-2</v>
      </c>
      <c r="D68">
        <f t="shared" ref="D68:D76" si="82">N68</f>
        <v>1.4004164694548566E-2</v>
      </c>
      <c r="E68">
        <f t="shared" ref="E68:E76" si="83">O68</f>
        <v>1.5404581164003424E-2</v>
      </c>
      <c r="F68">
        <f t="shared" ref="F68:F76" si="84">P68</f>
        <v>1.6945039280403768E-2</v>
      </c>
      <c r="G68">
        <f t="shared" ref="G68:G76" si="85">Q68</f>
        <v>1.8639543208444145E-2</v>
      </c>
      <c r="K68">
        <f t="shared" ref="K68:K76" si="86">A68</f>
        <v>82</v>
      </c>
      <c r="L68">
        <f t="shared" ref="L68:L99" si="87">$L$1*EXP($L$2*K68^$O$1)</f>
        <v>1.1573689830205423E-2</v>
      </c>
      <c r="M68">
        <f t="shared" ref="M68:Q68" si="88">L68*1.1</f>
        <v>1.2731058813225967E-2</v>
      </c>
      <c r="N68">
        <f t="shared" si="88"/>
        <v>1.4004164694548566E-2</v>
      </c>
      <c r="O68">
        <f t="shared" si="88"/>
        <v>1.5404581164003424E-2</v>
      </c>
      <c r="P68">
        <f t="shared" si="88"/>
        <v>1.6945039280403768E-2</v>
      </c>
      <c r="Q68">
        <f t="shared" si="88"/>
        <v>1.8639543208444145E-2</v>
      </c>
    </row>
    <row r="69" spans="1:17" x14ac:dyDescent="0.55000000000000004">
      <c r="A69">
        <v>83</v>
      </c>
      <c r="B69">
        <f t="shared" si="80"/>
        <v>1.2915259389598773E-2</v>
      </c>
      <c r="C69">
        <f t="shared" si="81"/>
        <v>1.4206785328558652E-2</v>
      </c>
      <c r="D69">
        <f t="shared" si="82"/>
        <v>1.5627463861414517E-2</v>
      </c>
      <c r="E69">
        <f t="shared" si="83"/>
        <v>1.719021024755597E-2</v>
      </c>
      <c r="F69">
        <f t="shared" si="84"/>
        <v>1.8909231272311568E-2</v>
      </c>
      <c r="G69">
        <f t="shared" si="85"/>
        <v>2.0800154399542727E-2</v>
      </c>
      <c r="K69">
        <f t="shared" si="86"/>
        <v>83</v>
      </c>
      <c r="L69">
        <f t="shared" si="87"/>
        <v>1.2915259389598773E-2</v>
      </c>
      <c r="M69">
        <f t="shared" ref="M69:Q69" si="89">L69*1.1</f>
        <v>1.4206785328558652E-2</v>
      </c>
      <c r="N69">
        <f t="shared" si="89"/>
        <v>1.5627463861414517E-2</v>
      </c>
      <c r="O69">
        <f t="shared" si="89"/>
        <v>1.719021024755597E-2</v>
      </c>
      <c r="P69">
        <f t="shared" si="89"/>
        <v>1.8909231272311568E-2</v>
      </c>
      <c r="Q69">
        <f t="shared" si="89"/>
        <v>2.0800154399542727E-2</v>
      </c>
    </row>
    <row r="70" spans="1:17" x14ac:dyDescent="0.55000000000000004">
      <c r="A70">
        <v>84</v>
      </c>
      <c r="B70">
        <f t="shared" si="80"/>
        <v>1.4435375346602134E-2</v>
      </c>
      <c r="C70">
        <f t="shared" si="81"/>
        <v>1.587891288126235E-2</v>
      </c>
      <c r="D70">
        <f t="shared" si="82"/>
        <v>1.7466804169388585E-2</v>
      </c>
      <c r="E70">
        <f t="shared" si="83"/>
        <v>1.9213484586327444E-2</v>
      </c>
      <c r="F70">
        <f t="shared" si="84"/>
        <v>2.1134833044960191E-2</v>
      </c>
      <c r="G70">
        <f t="shared" si="85"/>
        <v>2.3248316349456212E-2</v>
      </c>
      <c r="K70">
        <f t="shared" si="86"/>
        <v>84</v>
      </c>
      <c r="L70">
        <f t="shared" si="87"/>
        <v>1.4435375346602134E-2</v>
      </c>
      <c r="M70">
        <f t="shared" ref="M70:Q70" si="90">L70*1.1</f>
        <v>1.587891288126235E-2</v>
      </c>
      <c r="N70">
        <f t="shared" si="90"/>
        <v>1.7466804169388585E-2</v>
      </c>
      <c r="O70">
        <f t="shared" si="90"/>
        <v>1.9213484586327444E-2</v>
      </c>
      <c r="P70">
        <f t="shared" si="90"/>
        <v>2.1134833044960191E-2</v>
      </c>
      <c r="Q70">
        <f t="shared" si="90"/>
        <v>2.3248316349456212E-2</v>
      </c>
    </row>
    <row r="71" spans="1:17" x14ac:dyDescent="0.55000000000000004">
      <c r="A71">
        <v>85</v>
      </c>
      <c r="B71">
        <f t="shared" si="80"/>
        <v>1.6160260097038037E-2</v>
      </c>
      <c r="C71">
        <f t="shared" si="81"/>
        <v>1.7776286106741843E-2</v>
      </c>
      <c r="D71">
        <f t="shared" si="82"/>
        <v>1.9553914717416028E-2</v>
      </c>
      <c r="E71">
        <f t="shared" si="83"/>
        <v>2.1509306189157633E-2</v>
      </c>
      <c r="F71">
        <f t="shared" si="84"/>
        <v>2.3660236808073398E-2</v>
      </c>
      <c r="G71">
        <f t="shared" si="85"/>
        <v>2.602626048888074E-2</v>
      </c>
      <c r="K71">
        <f t="shared" si="86"/>
        <v>85</v>
      </c>
      <c r="L71">
        <f t="shared" si="87"/>
        <v>1.6160260097038037E-2</v>
      </c>
      <c r="M71">
        <f t="shared" ref="M71:Q71" si="91">L71*1.1</f>
        <v>1.7776286106741843E-2</v>
      </c>
      <c r="N71">
        <f t="shared" si="91"/>
        <v>1.9553914717416028E-2</v>
      </c>
      <c r="O71">
        <f t="shared" si="91"/>
        <v>2.1509306189157633E-2</v>
      </c>
      <c r="P71">
        <f t="shared" si="91"/>
        <v>2.3660236808073398E-2</v>
      </c>
      <c r="Q71">
        <f t="shared" si="91"/>
        <v>2.602626048888074E-2</v>
      </c>
    </row>
    <row r="72" spans="1:17" x14ac:dyDescent="0.55000000000000004">
      <c r="A72">
        <v>86</v>
      </c>
      <c r="B72">
        <f t="shared" si="80"/>
        <v>1.8120308086311685E-2</v>
      </c>
      <c r="C72">
        <f t="shared" si="81"/>
        <v>1.9932338894942857E-2</v>
      </c>
      <c r="D72">
        <f t="shared" si="82"/>
        <v>2.1925572784437145E-2</v>
      </c>
      <c r="E72">
        <f t="shared" si="83"/>
        <v>2.4118130062880862E-2</v>
      </c>
      <c r="F72">
        <f t="shared" si="84"/>
        <v>2.6529943069168949E-2</v>
      </c>
      <c r="G72">
        <f t="shared" si="85"/>
        <v>2.9182937376085846E-2</v>
      </c>
      <c r="K72">
        <f t="shared" si="86"/>
        <v>86</v>
      </c>
      <c r="L72">
        <f t="shared" si="87"/>
        <v>1.8120308086311685E-2</v>
      </c>
      <c r="M72">
        <f t="shared" ref="M72:Q72" si="92">L72*1.1</f>
        <v>1.9932338894942857E-2</v>
      </c>
      <c r="N72">
        <f t="shared" si="92"/>
        <v>2.1925572784437145E-2</v>
      </c>
      <c r="O72">
        <f t="shared" si="92"/>
        <v>2.4118130062880862E-2</v>
      </c>
      <c r="P72">
        <f t="shared" si="92"/>
        <v>2.6529943069168949E-2</v>
      </c>
      <c r="Q72">
        <f t="shared" si="92"/>
        <v>2.9182937376085846E-2</v>
      </c>
    </row>
    <row r="73" spans="1:17" x14ac:dyDescent="0.55000000000000004">
      <c r="A73">
        <v>87</v>
      </c>
      <c r="B73">
        <f t="shared" si="80"/>
        <v>2.0350796244866059E-2</v>
      </c>
      <c r="C73">
        <f t="shared" si="81"/>
        <v>2.2385875869352666E-2</v>
      </c>
      <c r="D73">
        <f t="shared" si="82"/>
        <v>2.4624463456287934E-2</v>
      </c>
      <c r="E73">
        <f t="shared" si="83"/>
        <v>2.708690980191673E-2</v>
      </c>
      <c r="F73">
        <f t="shared" si="84"/>
        <v>2.9795600782108404E-2</v>
      </c>
      <c r="G73">
        <f t="shared" si="85"/>
        <v>3.2775160860319244E-2</v>
      </c>
      <c r="K73">
        <f t="shared" si="86"/>
        <v>87</v>
      </c>
      <c r="L73">
        <f t="shared" si="87"/>
        <v>2.0350796244866059E-2</v>
      </c>
      <c r="M73">
        <f t="shared" ref="M73:Q73" si="93">L73*1.1</f>
        <v>2.2385875869352666E-2</v>
      </c>
      <c r="N73">
        <f t="shared" si="93"/>
        <v>2.4624463456287934E-2</v>
      </c>
      <c r="O73">
        <f t="shared" si="93"/>
        <v>2.708690980191673E-2</v>
      </c>
      <c r="P73">
        <f t="shared" si="93"/>
        <v>2.9795600782108404E-2</v>
      </c>
      <c r="Q73">
        <f t="shared" si="93"/>
        <v>3.2775160860319244E-2</v>
      </c>
    </row>
    <row r="74" spans="1:17" x14ac:dyDescent="0.55000000000000004">
      <c r="A74">
        <v>88</v>
      </c>
      <c r="B74">
        <f t="shared" si="80"/>
        <v>2.2892722804094726E-2</v>
      </c>
      <c r="C74">
        <f t="shared" si="81"/>
        <v>2.5181995084504201E-2</v>
      </c>
      <c r="D74">
        <f t="shared" si="82"/>
        <v>2.7700194592954624E-2</v>
      </c>
      <c r="E74">
        <f t="shared" si="83"/>
        <v>3.0470214052250089E-2</v>
      </c>
      <c r="F74">
        <f t="shared" si="84"/>
        <v>3.3517235457475099E-2</v>
      </c>
      <c r="G74">
        <f t="shared" si="85"/>
        <v>3.6868959003222609E-2</v>
      </c>
      <c r="K74">
        <f t="shared" si="86"/>
        <v>88</v>
      </c>
      <c r="L74">
        <f t="shared" si="87"/>
        <v>2.2892722804094726E-2</v>
      </c>
      <c r="M74">
        <f t="shared" ref="M74:Q74" si="94">L74*1.1</f>
        <v>2.5181995084504201E-2</v>
      </c>
      <c r="N74">
        <f t="shared" si="94"/>
        <v>2.7700194592954624E-2</v>
      </c>
      <c r="O74">
        <f t="shared" si="94"/>
        <v>3.0470214052250089E-2</v>
      </c>
      <c r="P74">
        <f t="shared" si="94"/>
        <v>3.3517235457475099E-2</v>
      </c>
      <c r="Q74">
        <f t="shared" si="94"/>
        <v>3.6868959003222609E-2</v>
      </c>
    </row>
    <row r="75" spans="1:17" x14ac:dyDescent="0.55000000000000004">
      <c r="A75">
        <v>89</v>
      </c>
      <c r="B75">
        <f t="shared" si="80"/>
        <v>2.5793798954470391E-2</v>
      </c>
      <c r="C75">
        <f t="shared" si="81"/>
        <v>2.8373178849917434E-2</v>
      </c>
      <c r="D75">
        <f t="shared" si="82"/>
        <v>3.1210496734909179E-2</v>
      </c>
      <c r="E75">
        <f t="shared" si="83"/>
        <v>3.4331546408400103E-2</v>
      </c>
      <c r="F75">
        <f t="shared" si="84"/>
        <v>3.7764701049240117E-2</v>
      </c>
      <c r="G75">
        <f t="shared" si="85"/>
        <v>4.1541171154164135E-2</v>
      </c>
      <c r="K75">
        <f t="shared" si="86"/>
        <v>89</v>
      </c>
      <c r="L75">
        <f t="shared" si="87"/>
        <v>2.5793798954470391E-2</v>
      </c>
      <c r="M75">
        <f t="shared" ref="M75:Q75" si="95">L75*1.1</f>
        <v>2.8373178849917434E-2</v>
      </c>
      <c r="N75">
        <f t="shared" si="95"/>
        <v>3.1210496734909179E-2</v>
      </c>
      <c r="O75">
        <f t="shared" si="95"/>
        <v>3.4331546408400103E-2</v>
      </c>
      <c r="P75">
        <f t="shared" si="95"/>
        <v>3.7764701049240117E-2</v>
      </c>
      <c r="Q75">
        <f t="shared" si="95"/>
        <v>4.1541171154164135E-2</v>
      </c>
    </row>
    <row r="76" spans="1:17" x14ac:dyDescent="0.55000000000000004">
      <c r="A76">
        <v>90</v>
      </c>
      <c r="B76">
        <f t="shared" si="80"/>
        <v>2.9109622697643698E-2</v>
      </c>
      <c r="C76">
        <f t="shared" si="81"/>
        <v>3.2020584967408068E-2</v>
      </c>
      <c r="D76">
        <f t="shared" si="82"/>
        <v>3.5222643464148877E-2</v>
      </c>
      <c r="E76">
        <f t="shared" si="83"/>
        <v>3.8744907810563771E-2</v>
      </c>
      <c r="F76">
        <f t="shared" si="84"/>
        <v>4.2619398591620151E-2</v>
      </c>
      <c r="G76">
        <f t="shared" si="85"/>
        <v>4.688133845078217E-2</v>
      </c>
      <c r="K76">
        <f t="shared" si="86"/>
        <v>90</v>
      </c>
      <c r="L76">
        <f t="shared" si="87"/>
        <v>2.9109622697643698E-2</v>
      </c>
      <c r="M76">
        <f t="shared" ref="M76:Q76" si="96">L76*1.1</f>
        <v>3.2020584967408068E-2</v>
      </c>
      <c r="N76">
        <f t="shared" si="96"/>
        <v>3.5222643464148877E-2</v>
      </c>
      <c r="O76">
        <f t="shared" si="96"/>
        <v>3.8744907810563771E-2</v>
      </c>
      <c r="P76">
        <f t="shared" si="96"/>
        <v>4.2619398591620151E-2</v>
      </c>
      <c r="Q76">
        <f t="shared" si="96"/>
        <v>4.688133845078217E-2</v>
      </c>
    </row>
  </sheetData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68"/>
  <sheetViews>
    <sheetView workbookViewId="0">
      <selection activeCell="A7" sqref="A7"/>
    </sheetView>
  </sheetViews>
  <sheetFormatPr defaultRowHeight="18" x14ac:dyDescent="0.55000000000000004"/>
  <sheetData>
    <row r="3" spans="1:12" x14ac:dyDescent="0.55000000000000004">
      <c r="D3" t="s">
        <v>36</v>
      </c>
      <c r="K3" t="s">
        <v>37</v>
      </c>
    </row>
    <row r="6" spans="1:12" x14ac:dyDescent="0.55000000000000004">
      <c r="A6" t="s">
        <v>38</v>
      </c>
      <c r="B6" t="s">
        <v>34</v>
      </c>
      <c r="C6" t="s">
        <v>35</v>
      </c>
      <c r="D6" t="s">
        <v>39</v>
      </c>
      <c r="G6" t="s">
        <v>38</v>
      </c>
      <c r="H6" t="s">
        <v>34</v>
      </c>
      <c r="I6" t="s">
        <v>40</v>
      </c>
      <c r="J6" t="s">
        <v>41</v>
      </c>
      <c r="K6" t="s">
        <v>39</v>
      </c>
      <c r="L6" t="s">
        <v>42</v>
      </c>
    </row>
    <row r="7" spans="1:12" x14ac:dyDescent="0.55000000000000004">
      <c r="A7">
        <f>B7*12</f>
        <v>0</v>
      </c>
      <c r="B7">
        <v>0</v>
      </c>
      <c r="C7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55000000000000004">
      <c r="A8">
        <f t="shared" ref="A8:A71" si="0">B8*12</f>
        <v>12</v>
      </c>
      <c r="B8">
        <v>1</v>
      </c>
      <c r="C8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55000000000000004">
      <c r="A9">
        <f t="shared" si="0"/>
        <v>24</v>
      </c>
      <c r="B9">
        <v>2</v>
      </c>
      <c r="C9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55000000000000004">
      <c r="A10">
        <f t="shared" si="0"/>
        <v>36</v>
      </c>
      <c r="B10">
        <v>3</v>
      </c>
      <c r="C10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55000000000000004">
      <c r="A11">
        <f t="shared" si="0"/>
        <v>48</v>
      </c>
      <c r="B11">
        <v>4</v>
      </c>
      <c r="C11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55000000000000004">
      <c r="A12">
        <f t="shared" si="0"/>
        <v>60</v>
      </c>
      <c r="B12">
        <v>5</v>
      </c>
      <c r="C12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55000000000000004">
      <c r="A13">
        <f t="shared" si="0"/>
        <v>72</v>
      </c>
      <c r="B13">
        <v>6</v>
      </c>
      <c r="C13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55000000000000004">
      <c r="A14">
        <f t="shared" si="0"/>
        <v>84</v>
      </c>
      <c r="B14">
        <v>7</v>
      </c>
      <c r="C14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55000000000000004">
      <c r="A15">
        <f t="shared" si="0"/>
        <v>96</v>
      </c>
      <c r="B15">
        <v>8</v>
      </c>
      <c r="C15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55000000000000004">
      <c r="A16">
        <f t="shared" si="0"/>
        <v>108</v>
      </c>
      <c r="B16">
        <v>9</v>
      </c>
      <c r="C16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55000000000000004">
      <c r="A17">
        <f t="shared" si="0"/>
        <v>120</v>
      </c>
      <c r="B17">
        <v>10</v>
      </c>
      <c r="C17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55000000000000004">
      <c r="A18">
        <f t="shared" si="0"/>
        <v>132</v>
      </c>
      <c r="B18">
        <v>11</v>
      </c>
      <c r="C18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55000000000000004">
      <c r="A19">
        <f t="shared" si="0"/>
        <v>144</v>
      </c>
      <c r="B19">
        <v>12</v>
      </c>
      <c r="C19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55000000000000004">
      <c r="A20">
        <f t="shared" si="0"/>
        <v>156</v>
      </c>
      <c r="B20">
        <v>13</v>
      </c>
      <c r="C20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55000000000000004">
      <c r="A21">
        <f t="shared" si="0"/>
        <v>168</v>
      </c>
      <c r="B21">
        <v>14</v>
      </c>
      <c r="C21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55000000000000004">
      <c r="A22">
        <f t="shared" si="0"/>
        <v>180</v>
      </c>
      <c r="B22">
        <v>15</v>
      </c>
      <c r="C22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55000000000000004">
      <c r="A23">
        <f t="shared" si="0"/>
        <v>192</v>
      </c>
      <c r="B23">
        <v>16</v>
      </c>
      <c r="C23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55000000000000004">
      <c r="A24">
        <f t="shared" si="0"/>
        <v>204</v>
      </c>
      <c r="B24">
        <v>17</v>
      </c>
      <c r="C24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55000000000000004">
      <c r="A25">
        <f t="shared" si="0"/>
        <v>216</v>
      </c>
      <c r="B25">
        <v>18</v>
      </c>
      <c r="C25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55000000000000004">
      <c r="A26">
        <f t="shared" si="0"/>
        <v>228</v>
      </c>
      <c r="B26">
        <v>19</v>
      </c>
      <c r="C26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55000000000000004">
      <c r="A27">
        <f t="shared" si="0"/>
        <v>240</v>
      </c>
      <c r="B27">
        <v>20</v>
      </c>
      <c r="C27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55000000000000004">
      <c r="A28">
        <f t="shared" si="0"/>
        <v>252</v>
      </c>
      <c r="B28">
        <v>21</v>
      </c>
      <c r="C28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55000000000000004">
      <c r="A29">
        <f t="shared" si="0"/>
        <v>264</v>
      </c>
      <c r="B29">
        <v>22</v>
      </c>
      <c r="C29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55000000000000004">
      <c r="A30">
        <f t="shared" si="0"/>
        <v>276</v>
      </c>
      <c r="B30">
        <v>23</v>
      </c>
      <c r="C30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55000000000000004">
      <c r="A31">
        <f t="shared" si="0"/>
        <v>288</v>
      </c>
      <c r="B31">
        <v>24</v>
      </c>
      <c r="C31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55000000000000004">
      <c r="A32">
        <f t="shared" si="0"/>
        <v>300</v>
      </c>
      <c r="B32">
        <v>25</v>
      </c>
      <c r="C32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55000000000000004">
      <c r="A33">
        <f t="shared" si="0"/>
        <v>312</v>
      </c>
      <c r="B33">
        <v>26</v>
      </c>
      <c r="C33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55000000000000004">
      <c r="A34">
        <f t="shared" si="0"/>
        <v>324</v>
      </c>
      <c r="B34">
        <v>27</v>
      </c>
      <c r="C34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55000000000000004">
      <c r="A35">
        <f t="shared" si="0"/>
        <v>336</v>
      </c>
      <c r="B35">
        <v>28</v>
      </c>
      <c r="C35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55000000000000004">
      <c r="A36">
        <f t="shared" si="0"/>
        <v>348</v>
      </c>
      <c r="B36">
        <v>29</v>
      </c>
      <c r="C36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55000000000000004">
      <c r="A37">
        <f t="shared" si="0"/>
        <v>360</v>
      </c>
      <c r="B37">
        <v>30</v>
      </c>
      <c r="C37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55000000000000004">
      <c r="A38">
        <f t="shared" si="0"/>
        <v>372</v>
      </c>
      <c r="B38">
        <v>31</v>
      </c>
      <c r="C38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55000000000000004">
      <c r="A39">
        <f t="shared" si="0"/>
        <v>384</v>
      </c>
      <c r="B39">
        <v>32</v>
      </c>
      <c r="C39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55000000000000004">
      <c r="A40">
        <f t="shared" si="0"/>
        <v>396</v>
      </c>
      <c r="B40">
        <v>33</v>
      </c>
      <c r="C40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55000000000000004">
      <c r="A41">
        <f t="shared" si="0"/>
        <v>408</v>
      </c>
      <c r="B41">
        <v>34</v>
      </c>
      <c r="C41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55000000000000004">
      <c r="A42">
        <f t="shared" si="0"/>
        <v>420</v>
      </c>
      <c r="B42">
        <v>35</v>
      </c>
      <c r="C42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55000000000000004">
      <c r="A43">
        <f t="shared" si="0"/>
        <v>432</v>
      </c>
      <c r="B43">
        <v>36</v>
      </c>
      <c r="C43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55000000000000004">
      <c r="A44">
        <f t="shared" si="0"/>
        <v>444</v>
      </c>
      <c r="B44">
        <v>37</v>
      </c>
      <c r="C44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55000000000000004">
      <c r="A45">
        <f t="shared" si="0"/>
        <v>456</v>
      </c>
      <c r="B45">
        <v>38</v>
      </c>
      <c r="C45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55000000000000004">
      <c r="A46">
        <f t="shared" si="0"/>
        <v>468</v>
      </c>
      <c r="B46">
        <v>39</v>
      </c>
      <c r="C46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55000000000000004">
      <c r="A47">
        <f t="shared" si="0"/>
        <v>480</v>
      </c>
      <c r="B47">
        <v>40</v>
      </c>
      <c r="C47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55000000000000004">
      <c r="A48">
        <f t="shared" si="0"/>
        <v>492</v>
      </c>
      <c r="B48">
        <v>41</v>
      </c>
      <c r="C48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55000000000000004">
      <c r="A49">
        <f t="shared" si="0"/>
        <v>504</v>
      </c>
      <c r="B49">
        <v>42</v>
      </c>
      <c r="C49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55000000000000004">
      <c r="A50">
        <f t="shared" si="0"/>
        <v>516</v>
      </c>
      <c r="B50">
        <v>43</v>
      </c>
      <c r="C50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55000000000000004">
      <c r="A51">
        <f t="shared" si="0"/>
        <v>528</v>
      </c>
      <c r="B51">
        <v>44</v>
      </c>
      <c r="C51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55000000000000004">
      <c r="A52">
        <f t="shared" si="0"/>
        <v>540</v>
      </c>
      <c r="B52">
        <v>45</v>
      </c>
      <c r="C52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55000000000000004">
      <c r="A53">
        <f t="shared" si="0"/>
        <v>552</v>
      </c>
      <c r="B53">
        <v>46</v>
      </c>
      <c r="C53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55000000000000004">
      <c r="A54">
        <f t="shared" si="0"/>
        <v>564</v>
      </c>
      <c r="B54">
        <v>47</v>
      </c>
      <c r="C54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55000000000000004">
      <c r="A55">
        <f t="shared" si="0"/>
        <v>576</v>
      </c>
      <c r="B55">
        <v>48</v>
      </c>
      <c r="C55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55000000000000004">
      <c r="A56">
        <f t="shared" si="0"/>
        <v>588</v>
      </c>
      <c r="B56">
        <v>49</v>
      </c>
      <c r="C56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55000000000000004">
      <c r="A57">
        <f t="shared" si="0"/>
        <v>600</v>
      </c>
      <c r="B57">
        <v>50</v>
      </c>
      <c r="C57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55000000000000004">
      <c r="A58">
        <f t="shared" si="0"/>
        <v>612</v>
      </c>
      <c r="B58">
        <v>51</v>
      </c>
      <c r="C58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55000000000000004">
      <c r="A59">
        <f t="shared" si="0"/>
        <v>624</v>
      </c>
      <c r="B59">
        <v>52</v>
      </c>
      <c r="C59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55000000000000004">
      <c r="A60">
        <f t="shared" si="0"/>
        <v>636</v>
      </c>
      <c r="B60">
        <v>53</v>
      </c>
      <c r="C60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55000000000000004">
      <c r="A61">
        <f t="shared" si="0"/>
        <v>648</v>
      </c>
      <c r="B61">
        <v>54</v>
      </c>
      <c r="C61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55000000000000004">
      <c r="A62">
        <f t="shared" si="0"/>
        <v>660</v>
      </c>
      <c r="B62">
        <v>55</v>
      </c>
      <c r="C62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55000000000000004">
      <c r="A63">
        <f t="shared" si="0"/>
        <v>672</v>
      </c>
      <c r="B63">
        <v>56</v>
      </c>
      <c r="C63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55000000000000004">
      <c r="A64">
        <f t="shared" si="0"/>
        <v>684</v>
      </c>
      <c r="B64">
        <v>57</v>
      </c>
      <c r="C64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55000000000000004">
      <c r="A65">
        <f t="shared" si="0"/>
        <v>696</v>
      </c>
      <c r="B65">
        <v>58</v>
      </c>
      <c r="C65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55000000000000004">
      <c r="A66">
        <f t="shared" si="0"/>
        <v>708</v>
      </c>
      <c r="B66">
        <v>59</v>
      </c>
      <c r="C66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55000000000000004">
      <c r="A67">
        <f t="shared" si="0"/>
        <v>720</v>
      </c>
      <c r="B67">
        <v>60</v>
      </c>
      <c r="C67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55000000000000004">
      <c r="A68">
        <f t="shared" si="0"/>
        <v>732</v>
      </c>
      <c r="B68">
        <v>61</v>
      </c>
      <c r="C68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55000000000000004">
      <c r="A69">
        <f t="shared" si="0"/>
        <v>744</v>
      </c>
      <c r="B69">
        <v>62</v>
      </c>
      <c r="C69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55000000000000004">
      <c r="A70">
        <f t="shared" si="0"/>
        <v>756</v>
      </c>
      <c r="B70">
        <v>63</v>
      </c>
      <c r="C70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55000000000000004">
      <c r="A71">
        <f t="shared" si="0"/>
        <v>768</v>
      </c>
      <c r="B71">
        <v>64</v>
      </c>
      <c r="C71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55000000000000004">
      <c r="A72">
        <f t="shared" ref="A72:A135" si="13">B72*12</f>
        <v>780</v>
      </c>
      <c r="B72">
        <v>65</v>
      </c>
      <c r="C72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55000000000000004">
      <c r="A73">
        <f t="shared" si="13"/>
        <v>792</v>
      </c>
      <c r="B73">
        <v>66</v>
      </c>
      <c r="C73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55000000000000004">
      <c r="A74">
        <f t="shared" si="13"/>
        <v>804</v>
      </c>
      <c r="B74">
        <v>67</v>
      </c>
      <c r="C74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55000000000000004">
      <c r="A75">
        <f t="shared" si="13"/>
        <v>816</v>
      </c>
      <c r="B75">
        <v>68</v>
      </c>
      <c r="C75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55000000000000004">
      <c r="A76">
        <f t="shared" si="13"/>
        <v>828</v>
      </c>
      <c r="B76">
        <v>69</v>
      </c>
      <c r="C76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55000000000000004">
      <c r="A77">
        <f t="shared" si="13"/>
        <v>840</v>
      </c>
      <c r="B77">
        <v>70</v>
      </c>
      <c r="C77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55000000000000004">
      <c r="A78">
        <f t="shared" si="13"/>
        <v>852</v>
      </c>
      <c r="B78">
        <v>71</v>
      </c>
      <c r="C78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55000000000000004">
      <c r="A79">
        <f t="shared" si="13"/>
        <v>864</v>
      </c>
      <c r="B79">
        <v>72</v>
      </c>
      <c r="C79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55000000000000004">
      <c r="A80">
        <f t="shared" si="13"/>
        <v>876</v>
      </c>
      <c r="B80">
        <v>73</v>
      </c>
      <c r="C80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55000000000000004">
      <c r="A81">
        <f t="shared" si="13"/>
        <v>888</v>
      </c>
      <c r="B81">
        <v>74</v>
      </c>
      <c r="C81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55000000000000004">
      <c r="A82">
        <f t="shared" si="13"/>
        <v>900</v>
      </c>
      <c r="B82">
        <v>75</v>
      </c>
      <c r="C82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55000000000000004">
      <c r="A83">
        <f t="shared" si="13"/>
        <v>912</v>
      </c>
      <c r="B83">
        <v>76</v>
      </c>
      <c r="C83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55000000000000004">
      <c r="A84">
        <f t="shared" si="13"/>
        <v>924</v>
      </c>
      <c r="B84">
        <v>77</v>
      </c>
      <c r="C84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55000000000000004">
      <c r="A85">
        <f t="shared" si="13"/>
        <v>936</v>
      </c>
      <c r="B85">
        <v>78</v>
      </c>
      <c r="C85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55000000000000004">
      <c r="A86">
        <f t="shared" si="13"/>
        <v>948</v>
      </c>
      <c r="B86">
        <v>79</v>
      </c>
      <c r="C86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55000000000000004">
      <c r="A87">
        <f t="shared" si="13"/>
        <v>960</v>
      </c>
      <c r="B87">
        <v>80</v>
      </c>
      <c r="C87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55000000000000004">
      <c r="A88">
        <f t="shared" si="13"/>
        <v>972</v>
      </c>
      <c r="B88">
        <v>81</v>
      </c>
      <c r="C88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55000000000000004">
      <c r="A89">
        <f t="shared" si="13"/>
        <v>984</v>
      </c>
      <c r="B89">
        <v>82</v>
      </c>
      <c r="C89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55000000000000004">
      <c r="A90">
        <f t="shared" si="13"/>
        <v>996</v>
      </c>
      <c r="B90">
        <v>83</v>
      </c>
      <c r="C90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55000000000000004">
      <c r="A91">
        <f t="shared" si="13"/>
        <v>1008</v>
      </c>
      <c r="B91">
        <v>84</v>
      </c>
      <c r="C91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55000000000000004">
      <c r="A92">
        <f t="shared" si="13"/>
        <v>1020</v>
      </c>
      <c r="B92">
        <v>85</v>
      </c>
      <c r="C92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55000000000000004">
      <c r="A93">
        <f t="shared" si="13"/>
        <v>1032</v>
      </c>
      <c r="B93">
        <v>86</v>
      </c>
      <c r="C93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55000000000000004">
      <c r="A94">
        <f t="shared" si="13"/>
        <v>1044</v>
      </c>
      <c r="B94">
        <v>87</v>
      </c>
      <c r="C94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55000000000000004">
      <c r="A95">
        <f t="shared" si="13"/>
        <v>1056</v>
      </c>
      <c r="B95">
        <v>88</v>
      </c>
      <c r="C95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55000000000000004">
      <c r="A96">
        <f t="shared" si="13"/>
        <v>1068</v>
      </c>
      <c r="B96">
        <v>89</v>
      </c>
      <c r="C96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55000000000000004">
      <c r="A97">
        <f t="shared" si="13"/>
        <v>1080</v>
      </c>
      <c r="B97">
        <v>90</v>
      </c>
      <c r="C97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55000000000000004">
      <c r="A98">
        <f t="shared" si="13"/>
        <v>1092</v>
      </c>
      <c r="B98">
        <v>91</v>
      </c>
      <c r="C98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55000000000000004">
      <c r="A99">
        <f t="shared" si="13"/>
        <v>1104</v>
      </c>
      <c r="B99">
        <v>92</v>
      </c>
      <c r="C99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55000000000000004">
      <c r="A100">
        <f t="shared" si="13"/>
        <v>1116</v>
      </c>
      <c r="B100">
        <v>93</v>
      </c>
      <c r="C100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55000000000000004">
      <c r="A101">
        <f t="shared" si="13"/>
        <v>1128</v>
      </c>
      <c r="B101">
        <v>94</v>
      </c>
      <c r="C101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55000000000000004">
      <c r="A102">
        <f t="shared" si="13"/>
        <v>1140</v>
      </c>
      <c r="B102">
        <v>95</v>
      </c>
      <c r="C102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55000000000000004">
      <c r="A103">
        <f t="shared" si="13"/>
        <v>1152</v>
      </c>
      <c r="B103">
        <v>96</v>
      </c>
      <c r="C103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55000000000000004">
      <c r="A104">
        <f t="shared" si="13"/>
        <v>1164</v>
      </c>
      <c r="B104">
        <v>97</v>
      </c>
      <c r="C104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55000000000000004">
      <c r="A105">
        <f t="shared" si="13"/>
        <v>1176</v>
      </c>
      <c r="B105">
        <v>98</v>
      </c>
      <c r="C105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55000000000000004">
      <c r="A106">
        <f t="shared" si="13"/>
        <v>1188</v>
      </c>
      <c r="B106">
        <v>99</v>
      </c>
      <c r="C106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55000000000000004">
      <c r="A107">
        <f t="shared" si="13"/>
        <v>1200</v>
      </c>
      <c r="B107">
        <v>100</v>
      </c>
      <c r="C107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55000000000000004">
      <c r="A108">
        <f t="shared" si="13"/>
        <v>1212</v>
      </c>
      <c r="B108">
        <v>101</v>
      </c>
      <c r="C108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55000000000000004">
      <c r="A109">
        <f t="shared" si="13"/>
        <v>1224</v>
      </c>
      <c r="B109">
        <v>102</v>
      </c>
      <c r="C109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55000000000000004">
      <c r="A110">
        <f t="shared" si="13"/>
        <v>1236</v>
      </c>
      <c r="B110">
        <v>103</v>
      </c>
      <c r="C110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55000000000000004">
      <c r="A111">
        <f t="shared" si="13"/>
        <v>1248</v>
      </c>
      <c r="B111">
        <v>104</v>
      </c>
      <c r="C111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55000000000000004">
      <c r="A112">
        <f t="shared" si="13"/>
        <v>1260</v>
      </c>
      <c r="B112">
        <v>105</v>
      </c>
      <c r="C112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55000000000000004">
      <c r="A113">
        <f t="shared" si="13"/>
        <v>1272</v>
      </c>
      <c r="B113">
        <v>106</v>
      </c>
      <c r="C113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55000000000000004">
      <c r="A114">
        <f t="shared" si="13"/>
        <v>1284</v>
      </c>
      <c r="B114">
        <v>107</v>
      </c>
      <c r="C114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55000000000000004">
      <c r="A115">
        <f t="shared" si="13"/>
        <v>1296</v>
      </c>
      <c r="B115">
        <v>108</v>
      </c>
      <c r="C115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55000000000000004">
      <c r="A116">
        <f t="shared" si="13"/>
        <v>1308</v>
      </c>
      <c r="B116">
        <v>109</v>
      </c>
      <c r="C116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55000000000000004">
      <c r="A117">
        <f t="shared" si="13"/>
        <v>1320</v>
      </c>
      <c r="B117">
        <v>110</v>
      </c>
      <c r="C117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55000000000000004">
      <c r="A118">
        <f t="shared" si="13"/>
        <v>1332</v>
      </c>
      <c r="B118">
        <v>111</v>
      </c>
      <c r="C118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55000000000000004">
      <c r="A119">
        <f t="shared" si="13"/>
        <v>1344</v>
      </c>
      <c r="B119">
        <v>112</v>
      </c>
      <c r="C119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55000000000000004">
      <c r="A120">
        <f t="shared" si="13"/>
        <v>1356</v>
      </c>
      <c r="B120">
        <v>113</v>
      </c>
      <c r="C120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55000000000000004">
      <c r="A121">
        <f t="shared" si="13"/>
        <v>1368</v>
      </c>
      <c r="B121">
        <v>114</v>
      </c>
      <c r="C121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55000000000000004">
      <c r="A122">
        <f t="shared" si="13"/>
        <v>1380</v>
      </c>
      <c r="B122">
        <v>115</v>
      </c>
      <c r="C122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55000000000000004">
      <c r="A123">
        <f t="shared" si="13"/>
        <v>1392</v>
      </c>
      <c r="B123">
        <v>116</v>
      </c>
      <c r="C123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55000000000000004">
      <c r="A124">
        <f t="shared" si="13"/>
        <v>1404</v>
      </c>
      <c r="B124">
        <v>117</v>
      </c>
      <c r="C124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55000000000000004">
      <c r="A125">
        <f t="shared" si="13"/>
        <v>1416</v>
      </c>
      <c r="B125">
        <v>118</v>
      </c>
      <c r="C125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55000000000000004">
      <c r="A126">
        <f t="shared" si="13"/>
        <v>1428</v>
      </c>
      <c r="B126">
        <v>119</v>
      </c>
      <c r="C126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55000000000000004">
      <c r="A127">
        <f t="shared" si="13"/>
        <v>1440</v>
      </c>
      <c r="B127">
        <v>120</v>
      </c>
      <c r="C127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55000000000000004">
      <c r="A128">
        <f t="shared" si="13"/>
        <v>1452</v>
      </c>
      <c r="B128">
        <v>121</v>
      </c>
      <c r="C128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55000000000000004">
      <c r="A129">
        <f t="shared" si="13"/>
        <v>1464</v>
      </c>
      <c r="B129">
        <v>122</v>
      </c>
      <c r="C129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55000000000000004">
      <c r="A130">
        <f t="shared" si="13"/>
        <v>1476</v>
      </c>
      <c r="B130">
        <v>123</v>
      </c>
      <c r="C130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55000000000000004">
      <c r="A131">
        <f t="shared" si="13"/>
        <v>1488</v>
      </c>
      <c r="B131">
        <v>124</v>
      </c>
      <c r="C131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55000000000000004">
      <c r="A132">
        <f t="shared" si="13"/>
        <v>1500</v>
      </c>
      <c r="B132">
        <v>125</v>
      </c>
      <c r="C132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55000000000000004">
      <c r="A133">
        <f t="shared" si="13"/>
        <v>1512</v>
      </c>
      <c r="B133">
        <v>126</v>
      </c>
      <c r="C133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55000000000000004">
      <c r="A134">
        <f t="shared" si="13"/>
        <v>1524</v>
      </c>
      <c r="B134">
        <v>127</v>
      </c>
      <c r="C134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55000000000000004">
      <c r="A135">
        <f t="shared" si="13"/>
        <v>1536</v>
      </c>
      <c r="B135">
        <v>128</v>
      </c>
      <c r="C135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55000000000000004">
      <c r="A136">
        <f t="shared" ref="A136:A157" si="21">B136*12</f>
        <v>1548</v>
      </c>
      <c r="B136">
        <v>129</v>
      </c>
      <c r="C136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55000000000000004">
      <c r="A137">
        <f t="shared" si="21"/>
        <v>1560</v>
      </c>
      <c r="B137">
        <v>130</v>
      </c>
      <c r="C137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55000000000000004">
      <c r="A138">
        <f t="shared" si="21"/>
        <v>1572</v>
      </c>
      <c r="B138">
        <v>131</v>
      </c>
      <c r="C138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55000000000000004">
      <c r="A139">
        <f t="shared" si="21"/>
        <v>1584</v>
      </c>
      <c r="B139">
        <v>132</v>
      </c>
      <c r="C139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55000000000000004">
      <c r="A140">
        <f t="shared" si="21"/>
        <v>1596</v>
      </c>
      <c r="B140">
        <v>133</v>
      </c>
      <c r="C140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55000000000000004">
      <c r="A141">
        <f t="shared" si="21"/>
        <v>1608</v>
      </c>
      <c r="B141">
        <v>134</v>
      </c>
      <c r="C141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55000000000000004">
      <c r="A142">
        <f t="shared" si="21"/>
        <v>1620</v>
      </c>
      <c r="B142">
        <v>135</v>
      </c>
      <c r="C142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55000000000000004">
      <c r="A143">
        <f t="shared" si="21"/>
        <v>1632</v>
      </c>
      <c r="B143">
        <v>136</v>
      </c>
      <c r="C143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55000000000000004">
      <c r="A144">
        <f t="shared" si="21"/>
        <v>1644</v>
      </c>
      <c r="B144">
        <v>137</v>
      </c>
      <c r="C144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55000000000000004">
      <c r="A145">
        <f t="shared" si="21"/>
        <v>1656</v>
      </c>
      <c r="B145">
        <v>138</v>
      </c>
      <c r="C145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55000000000000004">
      <c r="A146">
        <f t="shared" si="21"/>
        <v>1668</v>
      </c>
      <c r="B146">
        <v>139</v>
      </c>
      <c r="C146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55000000000000004">
      <c r="A147">
        <f t="shared" si="21"/>
        <v>1680</v>
      </c>
      <c r="B147">
        <v>140</v>
      </c>
      <c r="C147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55000000000000004">
      <c r="A148">
        <f t="shared" si="21"/>
        <v>1692</v>
      </c>
      <c r="B148">
        <v>141</v>
      </c>
      <c r="C148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55000000000000004">
      <c r="A149">
        <f t="shared" si="21"/>
        <v>1704</v>
      </c>
      <c r="B149">
        <v>142</v>
      </c>
      <c r="C149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55000000000000004">
      <c r="A150">
        <f t="shared" si="21"/>
        <v>1716</v>
      </c>
      <c r="B150">
        <v>143</v>
      </c>
      <c r="C150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55000000000000004">
      <c r="A151">
        <f t="shared" si="21"/>
        <v>1728</v>
      </c>
      <c r="B151">
        <v>144</v>
      </c>
      <c r="C151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55000000000000004">
      <c r="A152">
        <f t="shared" si="21"/>
        <v>1740</v>
      </c>
      <c r="B152">
        <v>145</v>
      </c>
      <c r="C152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55000000000000004">
      <c r="A153">
        <f t="shared" si="21"/>
        <v>1752</v>
      </c>
      <c r="B153">
        <v>146</v>
      </c>
      <c r="C153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55000000000000004">
      <c r="A154">
        <f t="shared" si="21"/>
        <v>1764</v>
      </c>
      <c r="B154">
        <v>147</v>
      </c>
      <c r="C154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55000000000000004">
      <c r="A155">
        <f t="shared" si="21"/>
        <v>1776</v>
      </c>
      <c r="B155">
        <v>148</v>
      </c>
      <c r="C155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55000000000000004">
      <c r="A156">
        <f t="shared" si="21"/>
        <v>1788</v>
      </c>
      <c r="B156">
        <v>149</v>
      </c>
      <c r="C156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55000000000000004">
      <c r="A157">
        <f t="shared" si="21"/>
        <v>1800</v>
      </c>
      <c r="B157">
        <v>150</v>
      </c>
      <c r="C157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55000000000000004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55000000000000004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55000000000000004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55000000000000004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55000000000000004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55000000000000004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55000000000000004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55000000000000004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55000000000000004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55000000000000004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55000000000000004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55000000000000004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55000000000000004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55000000000000004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55000000000000004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55000000000000004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55000000000000004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55000000000000004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55000000000000004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55000000000000004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55000000000000004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55000000000000004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55000000000000004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55000000000000004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55000000000000004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55000000000000004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55000000000000004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55000000000000004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55000000000000004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55000000000000004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55000000000000004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55000000000000004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55000000000000004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55000000000000004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55000000000000004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55000000000000004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55000000000000004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55000000000000004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55000000000000004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55000000000000004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55000000000000004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55000000000000004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55000000000000004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55000000000000004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55000000000000004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55000000000000004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55000000000000004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55000000000000004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55000000000000004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55000000000000004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55000000000000004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55000000000000004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55000000000000004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55000000000000004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55000000000000004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55000000000000004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55000000000000004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55000000000000004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55000000000000004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55000000000000004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55000000000000004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55000000000000004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55000000000000004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55000000000000004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55000000000000004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55000000000000004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55000000000000004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55000000000000004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55000000000000004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55000000000000004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55000000000000004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55000000000000004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55000000000000004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55000000000000004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55000000000000004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55000000000000004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55000000000000004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55000000000000004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55000000000000004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55000000000000004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55000000000000004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55000000000000004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55000000000000004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55000000000000004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55000000000000004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55000000000000004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55000000000000004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55000000000000004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55000000000000004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55000000000000004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55000000000000004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55000000000000004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55000000000000004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55000000000000004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55000000000000004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55000000000000004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55000000000000004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55000000000000004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55000000000000004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55000000000000004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55000000000000004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55000000000000004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55000000000000004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55000000000000004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55000000000000004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55000000000000004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55000000000000004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55000000000000004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55000000000000004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55000000000000004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55000000000000004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55000000000000004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55000000000000004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55000000000000004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55000000000000004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55000000000000004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55000000000000004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55000000000000004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55000000000000004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55000000000000004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55000000000000004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55000000000000004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55000000000000004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55000000000000004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55000000000000004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55000000000000004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55000000000000004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55000000000000004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55000000000000004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55000000000000004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55000000000000004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55000000000000004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55000000000000004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55000000000000004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55000000000000004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55000000000000004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55000000000000004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55000000000000004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55000000000000004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55000000000000004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55000000000000004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55000000000000004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55000000000000004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55000000000000004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55000000000000004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55000000000000004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55000000000000004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55000000000000004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55000000000000004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55000000000000004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55000000000000004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55000000000000004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55000000000000004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55000000000000004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55000000000000004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55000000000000004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55000000000000004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55000000000000004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55000000000000004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55000000000000004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55000000000000004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55000000000000004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55000000000000004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55000000000000004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55000000000000004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55000000000000004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55000000000000004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55000000000000004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55000000000000004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55000000000000004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55000000000000004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55000000000000004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55000000000000004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55000000000000004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55000000000000004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55000000000000004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55000000000000004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55000000000000004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55000000000000004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55000000000000004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55000000000000004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55000000000000004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55000000000000004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55000000000000004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55000000000000004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55000000000000004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55000000000000004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55000000000000004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55000000000000004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55000000000000004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55000000000000004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55000000000000004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55000000000000004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55000000000000004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55000000000000004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55000000000000004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55000000000000004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55000000000000004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55000000000000004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55000000000000004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55000000000000004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55000000000000004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55000000000000004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55000000000000004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55000000000000004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55000000000000004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55000000000000004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55000000000000004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55000000000000004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55000000000000004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55000000000000004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55000000000000004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55000000000000004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55000000000000004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55000000000000004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55000000000000004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55000000000000004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55000000000000004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55000000000000004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55000000000000004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55000000000000004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55000000000000004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55000000000000004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55000000000000004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55000000000000004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55000000000000004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55000000000000004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55000000000000004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55000000000000004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55000000000000004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55000000000000004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55000000000000004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55000000000000004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55000000000000004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55000000000000004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55000000000000004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55000000000000004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55000000000000004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55000000000000004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55000000000000004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55000000000000004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55000000000000004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55000000000000004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55000000000000004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55000000000000004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55000000000000004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55000000000000004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55000000000000004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55000000000000004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55000000000000004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55000000000000004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55000000000000004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55000000000000004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55000000000000004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55000000000000004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55000000000000004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55000000000000004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55000000000000004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55000000000000004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55000000000000004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55000000000000004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55000000000000004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55000000000000004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55000000000000004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55000000000000004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55000000000000004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55000000000000004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55000000000000004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55000000000000004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55000000000000004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55000000000000004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55000000000000004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55000000000000004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55000000000000004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55000000000000004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55000000000000004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55000000000000004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55000000000000004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55000000000000004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55000000000000004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55000000000000004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55000000000000004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55000000000000004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55000000000000004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55000000000000004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55000000000000004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55000000000000004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55000000000000004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55000000000000004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55000000000000004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55000000000000004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55000000000000004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55000000000000004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55000000000000004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55000000000000004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55000000000000004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55000000000000004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55000000000000004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55000000000000004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55000000000000004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55000000000000004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55000000000000004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55000000000000004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55000000000000004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55000000000000004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55000000000000004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55000000000000004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55000000000000004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55000000000000004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55000000000000004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55000000000000004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55000000000000004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55000000000000004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55000000000000004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55000000000000004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55000000000000004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55000000000000004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55000000000000004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55000000000000004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55000000000000004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55000000000000004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55000000000000004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55000000000000004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55000000000000004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55000000000000004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55000000000000004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55000000000000004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55000000000000004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55000000000000004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55000000000000004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55000000000000004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55000000000000004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55000000000000004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55000000000000004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55000000000000004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55000000000000004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55000000000000004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55000000000000004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55000000000000004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55000000000000004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55000000000000004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55000000000000004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55000000000000004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55000000000000004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55000000000000004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55000000000000004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55000000000000004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55000000000000004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55000000000000004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55000000000000004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55000000000000004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55000000000000004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55000000000000004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55000000000000004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55000000000000004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55000000000000004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55000000000000004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55000000000000004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55000000000000004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55000000000000004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55000000000000004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55000000000000004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55000000000000004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55000000000000004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55000000000000004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55000000000000004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55000000000000004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55000000000000004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55000000000000004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55000000000000004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55000000000000004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55000000000000004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55000000000000004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55000000000000004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55000000000000004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55000000000000004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55000000000000004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55000000000000004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55000000000000004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55000000000000004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55000000000000004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55000000000000004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55000000000000004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55000000000000004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55000000000000004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55000000000000004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55000000000000004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55000000000000004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55000000000000004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55000000000000004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55000000000000004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55000000000000004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55000000000000004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55000000000000004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55000000000000004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55000000000000004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55000000000000004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55000000000000004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55000000000000004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55000000000000004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55000000000000004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55000000000000004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55000000000000004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55000000000000004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55000000000000004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55000000000000004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55000000000000004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55000000000000004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55000000000000004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55000000000000004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55000000000000004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55000000000000004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55000000000000004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55000000000000004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55000000000000004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55000000000000004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55000000000000004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55000000000000004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55000000000000004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55000000000000004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55000000000000004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55000000000000004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55000000000000004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55000000000000004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55000000000000004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55000000000000004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55000000000000004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55000000000000004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55000000000000004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55000000000000004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55000000000000004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55000000000000004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55000000000000004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55000000000000004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55000000000000004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55000000000000004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55000000000000004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55000000000000004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55000000000000004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55000000000000004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55000000000000004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55000000000000004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55000000000000004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55000000000000004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55000000000000004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55000000000000004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55000000000000004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55000000000000004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55000000000000004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55000000000000004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55000000000000004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55000000000000004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55000000000000004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55000000000000004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55000000000000004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55000000000000004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55000000000000004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55000000000000004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55000000000000004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55000000000000004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55000000000000004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55000000000000004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55000000000000004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55000000000000004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55000000000000004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55000000000000004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55000000000000004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55000000000000004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55000000000000004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55000000000000004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55000000000000004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55000000000000004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55000000000000004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55000000000000004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55000000000000004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55000000000000004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55000000000000004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55000000000000004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55000000000000004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55000000000000004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55000000000000004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55000000000000004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55000000000000004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55000000000000004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55000000000000004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55000000000000004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55000000000000004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55000000000000004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55000000000000004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55000000000000004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55000000000000004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55000000000000004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55000000000000004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55000000000000004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55000000000000004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55000000000000004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55000000000000004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55000000000000004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55000000000000004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55000000000000004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55000000000000004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55000000000000004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55000000000000004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55000000000000004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55000000000000004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55000000000000004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55000000000000004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55000000000000004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55000000000000004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55000000000000004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55000000000000004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55000000000000004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55000000000000004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55000000000000004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55000000000000004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55000000000000004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55000000000000004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55000000000000004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55000000000000004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55000000000000004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55000000000000004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55000000000000004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55000000000000004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55000000000000004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55000000000000004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55000000000000004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55000000000000004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55000000000000004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55000000000000004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55000000000000004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55000000000000004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55000000000000004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55000000000000004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55000000000000004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55000000000000004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55000000000000004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55000000000000004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55000000000000004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55000000000000004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55000000000000004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55000000000000004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55000000000000004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55000000000000004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55000000000000004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55000000000000004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55000000000000004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55000000000000004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55000000000000004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55000000000000004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55000000000000004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55000000000000004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55000000000000004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55000000000000004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55000000000000004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55000000000000004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55000000000000004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55000000000000004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55000000000000004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55000000000000004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55000000000000004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55000000000000004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55000000000000004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55000000000000004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55000000000000004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55000000000000004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55000000000000004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55000000000000004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55000000000000004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55000000000000004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55000000000000004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55000000000000004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55000000000000004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55000000000000004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55000000000000004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55000000000000004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55000000000000004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55000000000000004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55000000000000004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55000000000000004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55000000000000004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55000000000000004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55000000000000004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55000000000000004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55000000000000004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55000000000000004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55000000000000004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55000000000000004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55000000000000004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55000000000000004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55000000000000004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55000000000000004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55000000000000004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55000000000000004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55000000000000004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55000000000000004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55000000000000004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55000000000000004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55000000000000004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55000000000000004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55000000000000004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55000000000000004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55000000000000004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55000000000000004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55000000000000004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55000000000000004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55000000000000004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55000000000000004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55000000000000004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55000000000000004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55000000000000004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55000000000000004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prot_model</vt:lpstr>
      <vt:lpstr>mortality</vt:lpstr>
      <vt:lpstr>discount_curve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fumito</cp:lastModifiedBy>
  <dcterms:created xsi:type="dcterms:W3CDTF">2015-06-05T18:17:20Z</dcterms:created>
  <dcterms:modified xsi:type="dcterms:W3CDTF">2021-09-12T03:52:57Z</dcterms:modified>
</cp:coreProperties>
</file>