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5.xml" ContentType="application/vnd.openxmlformats-officedocument.drawing+xml"/>
  <Override PartName="/xl/comments1.xml" ContentType="application/vnd.openxmlformats-officedocument.spreadsheetml.comments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6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7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8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9.xml" ContentType="application/vnd.openxmlformats-officedocument.drawing+xml"/>
  <Override PartName="/xl/comments2.xml" ContentType="application/vnd.openxmlformats-officedocument.spreadsheetml.comments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10.xml" ContentType="application/vnd.openxmlformats-officedocument.drawing+xml"/>
  <Override PartName="/xl/comments3.xml" ContentType="application/vnd.openxmlformats-officedocument.spreadsheetml.comments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filterPrivacy="1"/>
  <xr:revisionPtr revIDLastSave="0" documentId="10_ncr:100000_{C7BF6B33-0014-4387-AEE5-096D35117CFD}" xr6:coauthVersionLast="31" xr6:coauthVersionMax="31" xr10:uidLastSave="{00000000-0000-0000-0000-000000000000}"/>
  <bookViews>
    <workbookView xWindow="0" yWindow="465" windowWidth="28800" windowHeight="15945" tabRatio="803" xr2:uid="{00000000-000D-0000-FFFF-FFFF00000000}"/>
  </bookViews>
  <sheets>
    <sheet name="ACF" sheetId="12" r:id="rId1"/>
    <sheet name="PACF" sheetId="15" r:id="rId2"/>
    <sheet name="MA" sheetId="1" r:id="rId3"/>
    <sheet name="Diff" sheetId="14" r:id="rId4"/>
    <sheet name="AR" sheetId="2" r:id="rId5"/>
    <sheet name="ARMA" sheetId="16" r:id="rId6"/>
    <sheet name="ExSmooth_simple" sheetId="13" r:id="rId7"/>
    <sheet name="ExSmooth_double" sheetId="5" r:id="rId8"/>
    <sheet name="ExSmooth_add" sheetId="10" r:id="rId9"/>
    <sheet name="ExSmooth_multi" sheetId="11" r:id="rId10"/>
  </sheets>
  <calcPr calcId="179017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J67" i="2" l="1"/>
  <c r="AJ68" i="2"/>
  <c r="AJ69" i="2" s="1"/>
  <c r="AJ70" i="2" s="1"/>
  <c r="AJ71" i="2" s="1"/>
  <c r="AJ72" i="2" s="1"/>
  <c r="AJ73" i="2" s="1"/>
  <c r="AJ74" i="2" s="1"/>
  <c r="AJ75" i="2" s="1"/>
  <c r="AJ66" i="2"/>
  <c r="AJ42" i="2"/>
  <c r="AJ43" i="2"/>
  <c r="AJ44" i="2" s="1"/>
  <c r="AJ45" i="2" s="1"/>
  <c r="AJ46" i="2" s="1"/>
  <c r="AJ47" i="2" s="1"/>
  <c r="AJ48" i="2" s="1"/>
  <c r="AJ49" i="2" s="1"/>
  <c r="AJ50" i="2" s="1"/>
  <c r="AJ41" i="2"/>
  <c r="AJ17" i="2"/>
  <c r="AJ18" i="2"/>
  <c r="AJ19" i="2" s="1"/>
  <c r="AJ20" i="2" s="1"/>
  <c r="AJ21" i="2" s="1"/>
  <c r="AJ22" i="2" s="1"/>
  <c r="AJ23" i="2" s="1"/>
  <c r="AJ24" i="2" s="1"/>
  <c r="AJ25" i="2" s="1"/>
  <c r="AJ16" i="2"/>
  <c r="D149" i="14" l="1"/>
  <c r="D148" i="14"/>
  <c r="D147" i="14"/>
  <c r="E148" i="14" s="1"/>
  <c r="D146" i="14"/>
  <c r="D145" i="14"/>
  <c r="D144" i="14"/>
  <c r="D143" i="14"/>
  <c r="E143" i="14" s="1"/>
  <c r="D142" i="14"/>
  <c r="D141" i="14"/>
  <c r="D140" i="14"/>
  <c r="D139" i="14"/>
  <c r="E140" i="14" s="1"/>
  <c r="D138" i="14"/>
  <c r="D137" i="14"/>
  <c r="D136" i="14"/>
  <c r="D135" i="14"/>
  <c r="E135" i="14" s="1"/>
  <c r="D134" i="14"/>
  <c r="D133" i="14"/>
  <c r="D132" i="14"/>
  <c r="D131" i="14"/>
  <c r="E132" i="14" s="1"/>
  <c r="D130" i="14"/>
  <c r="D129" i="14"/>
  <c r="D128" i="14"/>
  <c r="D127" i="14"/>
  <c r="D126" i="14"/>
  <c r="D125" i="14"/>
  <c r="D124" i="14"/>
  <c r="D123" i="14"/>
  <c r="E123" i="14" s="1"/>
  <c r="D122" i="14"/>
  <c r="D121" i="14"/>
  <c r="D120" i="14"/>
  <c r="D119" i="14"/>
  <c r="D118" i="14"/>
  <c r="D117" i="14"/>
  <c r="D116" i="14"/>
  <c r="D115" i="14"/>
  <c r="D114" i="14"/>
  <c r="D113" i="14"/>
  <c r="D112" i="14"/>
  <c r="D111" i="14"/>
  <c r="D110" i="14"/>
  <c r="D109" i="14"/>
  <c r="D108" i="14"/>
  <c r="D107" i="14"/>
  <c r="D106" i="14"/>
  <c r="D105" i="14"/>
  <c r="D104" i="14"/>
  <c r="D103" i="14"/>
  <c r="E103" i="14" s="1"/>
  <c r="D102" i="14"/>
  <c r="D101" i="14"/>
  <c r="D100" i="14"/>
  <c r="D99" i="14"/>
  <c r="D98" i="14"/>
  <c r="D97" i="14"/>
  <c r="D96" i="14"/>
  <c r="D95" i="14"/>
  <c r="D94" i="14"/>
  <c r="D93" i="14"/>
  <c r="D92" i="14"/>
  <c r="D91" i="14"/>
  <c r="E91" i="14" s="1"/>
  <c r="D90" i="14"/>
  <c r="D89" i="14"/>
  <c r="D88" i="14"/>
  <c r="D87" i="14"/>
  <c r="D86" i="14"/>
  <c r="D85" i="14"/>
  <c r="D84" i="14"/>
  <c r="D83" i="14"/>
  <c r="D82" i="14"/>
  <c r="D81" i="14"/>
  <c r="D80" i="14"/>
  <c r="D79" i="14"/>
  <c r="E80" i="14" s="1"/>
  <c r="D78" i="14"/>
  <c r="D77" i="14"/>
  <c r="D76" i="14"/>
  <c r="D75" i="14"/>
  <c r="D74" i="14"/>
  <c r="D73" i="14"/>
  <c r="D72" i="14"/>
  <c r="D71" i="14"/>
  <c r="D70" i="14"/>
  <c r="D69" i="14"/>
  <c r="D68" i="14"/>
  <c r="D67" i="14"/>
  <c r="D66" i="14"/>
  <c r="D65" i="14"/>
  <c r="D64" i="14"/>
  <c r="D63" i="14"/>
  <c r="E64" i="14" s="1"/>
  <c r="D62" i="14"/>
  <c r="D61" i="14"/>
  <c r="D60" i="14"/>
  <c r="D59" i="14"/>
  <c r="E59" i="14" s="1"/>
  <c r="D58" i="14"/>
  <c r="D57" i="14"/>
  <c r="D56" i="14"/>
  <c r="D55" i="14"/>
  <c r="D54" i="14"/>
  <c r="D53" i="14"/>
  <c r="D52" i="14"/>
  <c r="D51" i="14"/>
  <c r="D50" i="14"/>
  <c r="D49" i="14"/>
  <c r="D48" i="14"/>
  <c r="D47" i="14"/>
  <c r="E47" i="14" s="1"/>
  <c r="D46" i="14"/>
  <c r="D45" i="14"/>
  <c r="D44" i="14"/>
  <c r="D43" i="14"/>
  <c r="D42" i="14"/>
  <c r="D41" i="14"/>
  <c r="D40" i="14"/>
  <c r="D39" i="14"/>
  <c r="D38" i="14"/>
  <c r="D37" i="14"/>
  <c r="D36" i="14"/>
  <c r="D35" i="14"/>
  <c r="D34" i="14"/>
  <c r="D33" i="14"/>
  <c r="D32" i="14"/>
  <c r="D31" i="14"/>
  <c r="D30" i="14"/>
  <c r="D29" i="14"/>
  <c r="D28" i="14"/>
  <c r="D27" i="14"/>
  <c r="D26" i="14"/>
  <c r="D25" i="14"/>
  <c r="D24" i="14"/>
  <c r="D23" i="14"/>
  <c r="D22" i="14"/>
  <c r="D21" i="14"/>
  <c r="D20" i="14"/>
  <c r="D19" i="14"/>
  <c r="D18" i="14"/>
  <c r="D17" i="14"/>
  <c r="D16" i="14"/>
  <c r="D15" i="14"/>
  <c r="E16" i="14" s="1"/>
  <c r="D14" i="14"/>
  <c r="D13" i="14"/>
  <c r="D12" i="14"/>
  <c r="D11" i="14"/>
  <c r="E11" i="14" s="1"/>
  <c r="D10" i="14"/>
  <c r="D9" i="14"/>
  <c r="D8" i="14"/>
  <c r="D7" i="14"/>
  <c r="D6" i="14"/>
  <c r="L8" i="16"/>
  <c r="N8" i="16" s="1"/>
  <c r="K47" i="16"/>
  <c r="K46" i="16"/>
  <c r="K45" i="16"/>
  <c r="M45" i="16" s="1"/>
  <c r="L46" i="16" s="1"/>
  <c r="N46" i="16" s="1"/>
  <c r="K44" i="16"/>
  <c r="K43" i="16"/>
  <c r="K42" i="16"/>
  <c r="K41" i="16"/>
  <c r="K40" i="16"/>
  <c r="K39" i="16"/>
  <c r="K38" i="16"/>
  <c r="K37" i="16"/>
  <c r="M37" i="16" s="1"/>
  <c r="L38" i="16" s="1"/>
  <c r="N38" i="16" s="1"/>
  <c r="K36" i="16"/>
  <c r="K35" i="16"/>
  <c r="K34" i="16"/>
  <c r="K33" i="16"/>
  <c r="K32" i="16"/>
  <c r="K31" i="16"/>
  <c r="N31" i="16" s="1"/>
  <c r="K30" i="16"/>
  <c r="K29" i="16"/>
  <c r="M29" i="16" s="1"/>
  <c r="L30" i="16"/>
  <c r="K28" i="16"/>
  <c r="K27" i="16"/>
  <c r="K26" i="16"/>
  <c r="K25" i="16"/>
  <c r="M25" i="16" s="1"/>
  <c r="L26" i="16" s="1"/>
  <c r="N26" i="16" s="1"/>
  <c r="K24" i="16"/>
  <c r="K23" i="16"/>
  <c r="K22" i="16"/>
  <c r="K21" i="16"/>
  <c r="M21" i="16" s="1"/>
  <c r="L22" i="16" s="1"/>
  <c r="N22" i="16" s="1"/>
  <c r="K20" i="16"/>
  <c r="K19" i="16"/>
  <c r="K18" i="16"/>
  <c r="K17" i="16"/>
  <c r="M17" i="16" s="1"/>
  <c r="L18" i="16" s="1"/>
  <c r="N18" i="16" s="1"/>
  <c r="K16" i="16"/>
  <c r="K15" i="16"/>
  <c r="K14" i="16"/>
  <c r="K13" i="16"/>
  <c r="M13" i="16" s="1"/>
  <c r="L14" i="16" s="1"/>
  <c r="N14" i="16" s="1"/>
  <c r="K12" i="16"/>
  <c r="K11" i="16"/>
  <c r="K10" i="16"/>
  <c r="K9" i="16"/>
  <c r="M9" i="16" s="1"/>
  <c r="L10" i="16" s="1"/>
  <c r="E149" i="14"/>
  <c r="E147" i="14"/>
  <c r="F135" i="14" s="1"/>
  <c r="E145" i="14"/>
  <c r="E133" i="14"/>
  <c r="F133" i="14"/>
  <c r="E121" i="14"/>
  <c r="E129" i="14"/>
  <c r="E125" i="14"/>
  <c r="F113" i="14" s="1"/>
  <c r="E113" i="14"/>
  <c r="E109" i="14"/>
  <c r="E63" i="14"/>
  <c r="E15" i="14"/>
  <c r="C7" i="14"/>
  <c r="C8" i="14"/>
  <c r="C9" i="14"/>
  <c r="C10" i="14"/>
  <c r="C11" i="14"/>
  <c r="C12" i="14"/>
  <c r="C13" i="14"/>
  <c r="C14" i="14"/>
  <c r="C15" i="14"/>
  <c r="C16" i="14"/>
  <c r="C17" i="14"/>
  <c r="C18" i="14"/>
  <c r="C19" i="14"/>
  <c r="C20" i="14"/>
  <c r="C21" i="14"/>
  <c r="C22" i="14"/>
  <c r="C23" i="14"/>
  <c r="C24" i="14"/>
  <c r="C25" i="14"/>
  <c r="C26" i="14"/>
  <c r="C27" i="14"/>
  <c r="C28" i="14"/>
  <c r="C29" i="14"/>
  <c r="C30" i="14"/>
  <c r="C31" i="14"/>
  <c r="C32" i="14"/>
  <c r="C33" i="14"/>
  <c r="C34" i="14"/>
  <c r="C35" i="14"/>
  <c r="C36" i="14"/>
  <c r="C37" i="14"/>
  <c r="C38" i="14"/>
  <c r="C39" i="14"/>
  <c r="C40" i="14"/>
  <c r="C41" i="14"/>
  <c r="C42" i="14"/>
  <c r="C43" i="14"/>
  <c r="C44" i="14"/>
  <c r="C45" i="14"/>
  <c r="C46" i="14"/>
  <c r="C47" i="14"/>
  <c r="C48" i="14"/>
  <c r="C49" i="14"/>
  <c r="C50" i="14"/>
  <c r="C51" i="14"/>
  <c r="C52" i="14"/>
  <c r="C53" i="14"/>
  <c r="C54" i="14"/>
  <c r="C55" i="14"/>
  <c r="C56" i="14"/>
  <c r="C57" i="14"/>
  <c r="C58" i="14"/>
  <c r="C59" i="14"/>
  <c r="C60" i="14"/>
  <c r="C61" i="14"/>
  <c r="C62" i="14"/>
  <c r="C63" i="14"/>
  <c r="C64" i="14"/>
  <c r="C65" i="14"/>
  <c r="C66" i="14"/>
  <c r="C67" i="14"/>
  <c r="C68" i="14"/>
  <c r="C69" i="14"/>
  <c r="C70" i="14"/>
  <c r="C71" i="14"/>
  <c r="C72" i="14"/>
  <c r="C73" i="14"/>
  <c r="C74" i="14"/>
  <c r="C75" i="14"/>
  <c r="C76" i="14"/>
  <c r="C77" i="14"/>
  <c r="C78" i="14"/>
  <c r="C79" i="14"/>
  <c r="C80" i="14"/>
  <c r="C81" i="14"/>
  <c r="C82" i="14"/>
  <c r="C83" i="14"/>
  <c r="C84" i="14"/>
  <c r="C85" i="14"/>
  <c r="C86" i="14"/>
  <c r="C87" i="14"/>
  <c r="C88" i="14"/>
  <c r="C89" i="14"/>
  <c r="C90" i="14"/>
  <c r="C91" i="14"/>
  <c r="C92" i="14"/>
  <c r="C93" i="14"/>
  <c r="C94" i="14"/>
  <c r="C95" i="14"/>
  <c r="C96" i="14"/>
  <c r="C97" i="14"/>
  <c r="C98" i="14"/>
  <c r="C99" i="14"/>
  <c r="C100" i="14"/>
  <c r="C101" i="14"/>
  <c r="C102" i="14"/>
  <c r="C103" i="14"/>
  <c r="C104" i="14"/>
  <c r="C105" i="14"/>
  <c r="C106" i="14"/>
  <c r="C107" i="14"/>
  <c r="C108" i="14"/>
  <c r="C109" i="14"/>
  <c r="C110" i="14"/>
  <c r="C111" i="14"/>
  <c r="C112" i="14"/>
  <c r="C113" i="14"/>
  <c r="C114" i="14"/>
  <c r="C115" i="14"/>
  <c r="C116" i="14"/>
  <c r="C117" i="14"/>
  <c r="C118" i="14"/>
  <c r="C119" i="14"/>
  <c r="C120" i="14"/>
  <c r="C121" i="14"/>
  <c r="C122" i="14"/>
  <c r="C123" i="14"/>
  <c r="C124" i="14"/>
  <c r="C125" i="14"/>
  <c r="C126" i="14"/>
  <c r="C127" i="14"/>
  <c r="C128" i="14"/>
  <c r="C129" i="14"/>
  <c r="C130" i="14"/>
  <c r="C131" i="14"/>
  <c r="C132" i="14"/>
  <c r="C133" i="14"/>
  <c r="C134" i="14"/>
  <c r="C135" i="14"/>
  <c r="C136" i="14"/>
  <c r="C137" i="14"/>
  <c r="C6" i="14"/>
  <c r="M46" i="16"/>
  <c r="L47" i="16" s="1"/>
  <c r="M44" i="16"/>
  <c r="L45" i="16"/>
  <c r="N45" i="16" s="1"/>
  <c r="M43" i="16"/>
  <c r="L44" i="16" s="1"/>
  <c r="N44" i="16" s="1"/>
  <c r="M42" i="16"/>
  <c r="L43" i="16"/>
  <c r="N43" i="16" s="1"/>
  <c r="M40" i="16"/>
  <c r="L41" i="16"/>
  <c r="M39" i="16"/>
  <c r="L40" i="16" s="1"/>
  <c r="N40" i="16" s="1"/>
  <c r="M38" i="16"/>
  <c r="L39" i="16"/>
  <c r="N39" i="16"/>
  <c r="M36" i="16"/>
  <c r="L37" i="16" s="1"/>
  <c r="N37" i="16" s="1"/>
  <c r="M35" i="16"/>
  <c r="L36" i="16"/>
  <c r="N36" i="16" s="1"/>
  <c r="M34" i="16"/>
  <c r="L35" i="16"/>
  <c r="N35" i="16"/>
  <c r="M32" i="16"/>
  <c r="L33" i="16" s="1"/>
  <c r="M31" i="16"/>
  <c r="L32" i="16" s="1"/>
  <c r="N32" i="16" s="1"/>
  <c r="M30" i="16"/>
  <c r="L31" i="16"/>
  <c r="M28" i="16"/>
  <c r="L29" i="16"/>
  <c r="M27" i="16"/>
  <c r="L28" i="16" s="1"/>
  <c r="N28" i="16" s="1"/>
  <c r="M26" i="16"/>
  <c r="L27" i="16"/>
  <c r="N27" i="16" s="1"/>
  <c r="M24" i="16"/>
  <c r="L25" i="16"/>
  <c r="M23" i="16"/>
  <c r="L24" i="16" s="1"/>
  <c r="N24" i="16" s="1"/>
  <c r="M22" i="16"/>
  <c r="L23" i="16"/>
  <c r="M20" i="16"/>
  <c r="L21" i="16"/>
  <c r="M19" i="16"/>
  <c r="L20" i="16" s="1"/>
  <c r="N20" i="16" s="1"/>
  <c r="M18" i="16"/>
  <c r="L19" i="16"/>
  <c r="N19" i="16" s="1"/>
  <c r="M16" i="16"/>
  <c r="L17" i="16"/>
  <c r="N17" i="16"/>
  <c r="M14" i="16"/>
  <c r="L15" i="16" s="1"/>
  <c r="M12" i="16"/>
  <c r="L13" i="16"/>
  <c r="N13" i="16" s="1"/>
  <c r="M11" i="16"/>
  <c r="L12" i="16" s="1"/>
  <c r="N12" i="16" s="1"/>
  <c r="M10" i="16"/>
  <c r="L11" i="16" s="1"/>
  <c r="N11" i="16" s="1"/>
  <c r="M8" i="16"/>
  <c r="L9" i="16"/>
  <c r="N29" i="16"/>
  <c r="N25" i="16"/>
  <c r="N21" i="16"/>
  <c r="N9" i="16"/>
  <c r="N10" i="16"/>
  <c r="N30" i="16"/>
  <c r="E60" i="14"/>
  <c r="E92" i="14"/>
  <c r="F80" i="14" s="1"/>
  <c r="E104" i="14"/>
  <c r="E136" i="14"/>
  <c r="E144" i="14"/>
  <c r="F132" i="14" s="1"/>
  <c r="E9" i="14"/>
  <c r="E13" i="14"/>
  <c r="E17" i="14"/>
  <c r="E21" i="14"/>
  <c r="F9" i="14" s="1"/>
  <c r="E25" i="14"/>
  <c r="F13" i="14" s="1"/>
  <c r="E29" i="14"/>
  <c r="E33" i="14"/>
  <c r="E37" i="14"/>
  <c r="E41" i="14"/>
  <c r="F29" i="14" s="1"/>
  <c r="E45" i="14"/>
  <c r="F33" i="14" s="1"/>
  <c r="E49" i="14"/>
  <c r="E53" i="14"/>
  <c r="F41" i="14" s="1"/>
  <c r="E57" i="14"/>
  <c r="F45" i="14" s="1"/>
  <c r="E61" i="14"/>
  <c r="E65" i="14"/>
  <c r="E69" i="14"/>
  <c r="E73" i="14"/>
  <c r="F61" i="14" s="1"/>
  <c r="E77" i="14"/>
  <c r="F65" i="14" s="1"/>
  <c r="E81" i="14"/>
  <c r="E85" i="14"/>
  <c r="F73" i="14" s="1"/>
  <c r="E89" i="14"/>
  <c r="F77" i="14" s="1"/>
  <c r="E93" i="14"/>
  <c r="E97" i="14"/>
  <c r="E101" i="14"/>
  <c r="E105" i="14"/>
  <c r="F93" i="14" s="1"/>
  <c r="E117" i="14"/>
  <c r="E137" i="14"/>
  <c r="F125" i="14" s="1"/>
  <c r="E141" i="14"/>
  <c r="F129" i="14" s="1"/>
  <c r="E10" i="14"/>
  <c r="E14" i="14"/>
  <c r="E18" i="14"/>
  <c r="E22" i="14"/>
  <c r="F10" i="14" s="1"/>
  <c r="E26" i="14"/>
  <c r="F14" i="14" s="1"/>
  <c r="E30" i="14"/>
  <c r="E34" i="14"/>
  <c r="E38" i="14"/>
  <c r="E42" i="14"/>
  <c r="F30" i="14" s="1"/>
  <c r="E46" i="14"/>
  <c r="F34" i="14" s="1"/>
  <c r="E50" i="14"/>
  <c r="E54" i="14"/>
  <c r="F42" i="14" s="1"/>
  <c r="E58" i="14"/>
  <c r="F46" i="14" s="1"/>
  <c r="E62" i="14"/>
  <c r="E66" i="14"/>
  <c r="E70" i="14"/>
  <c r="E74" i="14"/>
  <c r="F62" i="14" s="1"/>
  <c r="E78" i="14"/>
  <c r="F66" i="14" s="1"/>
  <c r="E82" i="14"/>
  <c r="E86" i="14"/>
  <c r="F74" i="14" s="1"/>
  <c r="E90" i="14"/>
  <c r="F78" i="14" s="1"/>
  <c r="E94" i="14"/>
  <c r="E98" i="14"/>
  <c r="E102" i="14"/>
  <c r="E106" i="14"/>
  <c r="F94" i="14" s="1"/>
  <c r="E110" i="14"/>
  <c r="F98" i="14" s="1"/>
  <c r="E114" i="14"/>
  <c r="E118" i="14"/>
  <c r="F106" i="14" s="1"/>
  <c r="E122" i="14"/>
  <c r="F110" i="14" s="1"/>
  <c r="E126" i="14"/>
  <c r="E130" i="14"/>
  <c r="E134" i="14"/>
  <c r="E138" i="14"/>
  <c r="F126" i="14" s="1"/>
  <c r="E142" i="14"/>
  <c r="F130" i="14" s="1"/>
  <c r="E146" i="14"/>
  <c r="F118" i="14"/>
  <c r="F54" i="14"/>
  <c r="F22" i="14"/>
  <c r="F85" i="14"/>
  <c r="F53" i="14"/>
  <c r="F37" i="14"/>
  <c r="F21" i="14"/>
  <c r="F97" i="14"/>
  <c r="F86" i="14"/>
  <c r="F114" i="14"/>
  <c r="F82" i="14"/>
  <c r="F50" i="14"/>
  <c r="F81" i="14"/>
  <c r="F49" i="14"/>
  <c r="F17" i="14"/>
  <c r="F137" i="14"/>
  <c r="D12" i="13"/>
  <c r="N12" i="13" s="1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B34" i="14"/>
  <c r="B35" i="14"/>
  <c r="B36" i="14"/>
  <c r="B37" i="14"/>
  <c r="B38" i="14"/>
  <c r="B39" i="14"/>
  <c r="B40" i="14"/>
  <c r="B41" i="14"/>
  <c r="B42" i="14"/>
  <c r="B43" i="14"/>
  <c r="B44" i="14"/>
  <c r="B45" i="14"/>
  <c r="B46" i="14"/>
  <c r="B47" i="14"/>
  <c r="B48" i="14"/>
  <c r="B49" i="14"/>
  <c r="B50" i="14"/>
  <c r="B51" i="14"/>
  <c r="B52" i="14"/>
  <c r="B53" i="14"/>
  <c r="B54" i="14"/>
  <c r="B55" i="14"/>
  <c r="B56" i="14"/>
  <c r="B57" i="14"/>
  <c r="B58" i="14"/>
  <c r="B59" i="14"/>
  <c r="B60" i="14"/>
  <c r="B61" i="14"/>
  <c r="B62" i="14"/>
  <c r="B63" i="14"/>
  <c r="B64" i="14"/>
  <c r="B65" i="14"/>
  <c r="B66" i="14"/>
  <c r="B67" i="14"/>
  <c r="B68" i="14"/>
  <c r="B69" i="14"/>
  <c r="B70" i="14"/>
  <c r="B71" i="14"/>
  <c r="B72" i="14"/>
  <c r="B73" i="14"/>
  <c r="B74" i="14"/>
  <c r="B75" i="14"/>
  <c r="B76" i="14"/>
  <c r="B77" i="14"/>
  <c r="B78" i="14"/>
  <c r="B79" i="14"/>
  <c r="B80" i="14"/>
  <c r="B81" i="14"/>
  <c r="B82" i="14"/>
  <c r="B83" i="14"/>
  <c r="B84" i="14"/>
  <c r="B85" i="14"/>
  <c r="B86" i="14"/>
  <c r="B87" i="14"/>
  <c r="B88" i="14"/>
  <c r="B89" i="14"/>
  <c r="B90" i="14"/>
  <c r="B91" i="14"/>
  <c r="B92" i="14"/>
  <c r="B93" i="14"/>
  <c r="B94" i="14"/>
  <c r="B95" i="14"/>
  <c r="B96" i="14"/>
  <c r="B97" i="14"/>
  <c r="B98" i="14"/>
  <c r="B99" i="14"/>
  <c r="B100" i="14"/>
  <c r="B101" i="14"/>
  <c r="B102" i="14"/>
  <c r="B103" i="14"/>
  <c r="B104" i="14"/>
  <c r="B105" i="14"/>
  <c r="B106" i="14"/>
  <c r="B107" i="14"/>
  <c r="B108" i="14"/>
  <c r="B109" i="14"/>
  <c r="B110" i="14"/>
  <c r="B111" i="14"/>
  <c r="B112" i="14"/>
  <c r="B113" i="14"/>
  <c r="B114" i="14"/>
  <c r="B115" i="14"/>
  <c r="B116" i="14"/>
  <c r="B117" i="14"/>
  <c r="B118" i="14"/>
  <c r="B119" i="14"/>
  <c r="B120" i="14"/>
  <c r="B121" i="14"/>
  <c r="B122" i="14"/>
  <c r="B123" i="14"/>
  <c r="B124" i="14"/>
  <c r="B125" i="14"/>
  <c r="B126" i="14"/>
  <c r="B127" i="14"/>
  <c r="B128" i="14"/>
  <c r="B129" i="14"/>
  <c r="B130" i="14"/>
  <c r="B131" i="14"/>
  <c r="B132" i="14"/>
  <c r="B133" i="14"/>
  <c r="B134" i="14"/>
  <c r="B135" i="14"/>
  <c r="B136" i="14"/>
  <c r="B137" i="14"/>
  <c r="B138" i="14"/>
  <c r="B139" i="14"/>
  <c r="B140" i="14"/>
  <c r="B141" i="14"/>
  <c r="B142" i="14"/>
  <c r="B143" i="14"/>
  <c r="B144" i="14"/>
  <c r="B145" i="14"/>
  <c r="B146" i="14"/>
  <c r="B147" i="14"/>
  <c r="B148" i="14"/>
  <c r="B149" i="14"/>
  <c r="B7" i="14"/>
  <c r="Q148" i="15"/>
  <c r="R148" i="15"/>
  <c r="Q147" i="15"/>
  <c r="R147" i="15"/>
  <c r="Q146" i="15"/>
  <c r="R146" i="15"/>
  <c r="Q145" i="15"/>
  <c r="R145" i="15"/>
  <c r="Q144" i="15"/>
  <c r="R144" i="15"/>
  <c r="Q143" i="15"/>
  <c r="R143" i="15"/>
  <c r="Q142" i="15"/>
  <c r="R142" i="15"/>
  <c r="Q141" i="15"/>
  <c r="R141" i="15"/>
  <c r="Q140" i="15"/>
  <c r="R140" i="15"/>
  <c r="Q139" i="15"/>
  <c r="R139" i="15"/>
  <c r="Q138" i="15"/>
  <c r="R138" i="15"/>
  <c r="Q137" i="15"/>
  <c r="R137" i="15"/>
  <c r="Q136" i="15"/>
  <c r="R136" i="15"/>
  <c r="Q135" i="15"/>
  <c r="R135" i="15"/>
  <c r="Q134" i="15"/>
  <c r="R134" i="15"/>
  <c r="Q133" i="15"/>
  <c r="R133" i="15"/>
  <c r="Q132" i="15"/>
  <c r="R132" i="15"/>
  <c r="Q131" i="15"/>
  <c r="R131" i="15"/>
  <c r="Q130" i="15"/>
  <c r="R130" i="15"/>
  <c r="Q129" i="15"/>
  <c r="R129" i="15"/>
  <c r="Q128" i="15"/>
  <c r="R128" i="15"/>
  <c r="Q127" i="15"/>
  <c r="R127" i="15"/>
  <c r="Q126" i="15"/>
  <c r="R126" i="15"/>
  <c r="Q125" i="15"/>
  <c r="R125" i="15"/>
  <c r="Q124" i="15"/>
  <c r="R124" i="15"/>
  <c r="Q123" i="15"/>
  <c r="R123" i="15"/>
  <c r="Q122" i="15"/>
  <c r="R122" i="15"/>
  <c r="Q121" i="15"/>
  <c r="R121" i="15"/>
  <c r="Q120" i="15"/>
  <c r="R120" i="15"/>
  <c r="Q119" i="15"/>
  <c r="R119" i="15"/>
  <c r="Q118" i="15"/>
  <c r="R118" i="15"/>
  <c r="Q117" i="15"/>
  <c r="R117" i="15"/>
  <c r="Q116" i="15"/>
  <c r="R116" i="15"/>
  <c r="Q115" i="15"/>
  <c r="R115" i="15"/>
  <c r="Q114" i="15"/>
  <c r="R114" i="15"/>
  <c r="Q113" i="15"/>
  <c r="R113" i="15"/>
  <c r="Q112" i="15"/>
  <c r="R112" i="15"/>
  <c r="Q111" i="15"/>
  <c r="R111" i="15"/>
  <c r="Q110" i="15"/>
  <c r="R110" i="15"/>
  <c r="Q109" i="15"/>
  <c r="R109" i="15"/>
  <c r="Q108" i="15"/>
  <c r="R108" i="15"/>
  <c r="Q107" i="15"/>
  <c r="R107" i="15"/>
  <c r="Q106" i="15"/>
  <c r="R106" i="15"/>
  <c r="Q105" i="15"/>
  <c r="R105" i="15"/>
  <c r="Q104" i="15"/>
  <c r="R104" i="15"/>
  <c r="Q103" i="15"/>
  <c r="R103" i="15" s="1"/>
  <c r="Q102" i="15"/>
  <c r="R102" i="15"/>
  <c r="Q101" i="15"/>
  <c r="R101" i="15" s="1"/>
  <c r="Q100" i="15"/>
  <c r="R100" i="15"/>
  <c r="Q99" i="15"/>
  <c r="R99" i="15" s="1"/>
  <c r="Q98" i="15"/>
  <c r="R98" i="15"/>
  <c r="Q97" i="15"/>
  <c r="R97" i="15" s="1"/>
  <c r="Q96" i="15"/>
  <c r="R96" i="15"/>
  <c r="Q95" i="15"/>
  <c r="R95" i="15" s="1"/>
  <c r="Q94" i="15"/>
  <c r="R94" i="15"/>
  <c r="Q93" i="15"/>
  <c r="R93" i="15" s="1"/>
  <c r="Q92" i="15"/>
  <c r="R92" i="15"/>
  <c r="Q91" i="15"/>
  <c r="R91" i="15" s="1"/>
  <c r="Q90" i="15"/>
  <c r="R90" i="15"/>
  <c r="Q89" i="15"/>
  <c r="R89" i="15" s="1"/>
  <c r="Q88" i="15"/>
  <c r="R88" i="15"/>
  <c r="Q87" i="15"/>
  <c r="R87" i="15" s="1"/>
  <c r="Q86" i="15"/>
  <c r="R86" i="15"/>
  <c r="Q85" i="15"/>
  <c r="R85" i="15" s="1"/>
  <c r="Q84" i="15"/>
  <c r="R84" i="15"/>
  <c r="Q83" i="15"/>
  <c r="R83" i="15" s="1"/>
  <c r="Q82" i="15"/>
  <c r="R82" i="15"/>
  <c r="Q81" i="15"/>
  <c r="R81" i="15" s="1"/>
  <c r="Q80" i="15"/>
  <c r="R80" i="15"/>
  <c r="Q79" i="15"/>
  <c r="R79" i="15" s="1"/>
  <c r="Q78" i="15"/>
  <c r="R78" i="15"/>
  <c r="Q77" i="15"/>
  <c r="R77" i="15" s="1"/>
  <c r="Q76" i="15"/>
  <c r="R76" i="15"/>
  <c r="Q75" i="15"/>
  <c r="R75" i="15" s="1"/>
  <c r="Q74" i="15"/>
  <c r="R74" i="15"/>
  <c r="Q73" i="15"/>
  <c r="R73" i="15" s="1"/>
  <c r="Q72" i="15"/>
  <c r="R72" i="15"/>
  <c r="Q71" i="15"/>
  <c r="R71" i="15" s="1"/>
  <c r="Q70" i="15"/>
  <c r="R70" i="15"/>
  <c r="Q69" i="15"/>
  <c r="R69" i="15" s="1"/>
  <c r="Q68" i="15"/>
  <c r="R68" i="15"/>
  <c r="Q67" i="15"/>
  <c r="R67" i="15" s="1"/>
  <c r="Q66" i="15"/>
  <c r="R66" i="15" s="1"/>
  <c r="Q65" i="15"/>
  <c r="R65" i="15" s="1"/>
  <c r="Q64" i="15"/>
  <c r="R64" i="15" s="1"/>
  <c r="Q63" i="15"/>
  <c r="R63" i="15" s="1"/>
  <c r="Q62" i="15"/>
  <c r="R62" i="15"/>
  <c r="Q61" i="15"/>
  <c r="R61" i="15" s="1"/>
  <c r="Q60" i="15"/>
  <c r="R60" i="15"/>
  <c r="Q59" i="15"/>
  <c r="R59" i="15" s="1"/>
  <c r="Q58" i="15"/>
  <c r="R58" i="15" s="1"/>
  <c r="Q57" i="15"/>
  <c r="R57" i="15" s="1"/>
  <c r="Q56" i="15"/>
  <c r="R56" i="15" s="1"/>
  <c r="Q55" i="15"/>
  <c r="R55" i="15"/>
  <c r="Q54" i="15"/>
  <c r="R54" i="15" s="1"/>
  <c r="Q53" i="15"/>
  <c r="R53" i="15"/>
  <c r="Q52" i="15"/>
  <c r="R52" i="15" s="1"/>
  <c r="Q51" i="15"/>
  <c r="R51" i="15"/>
  <c r="Q50" i="15"/>
  <c r="R50" i="15" s="1"/>
  <c r="Q49" i="15"/>
  <c r="R49" i="15"/>
  <c r="Q48" i="15"/>
  <c r="R48" i="15" s="1"/>
  <c r="Q47" i="15"/>
  <c r="R47" i="15"/>
  <c r="Q46" i="15"/>
  <c r="R46" i="15" s="1"/>
  <c r="Q45" i="15"/>
  <c r="R45" i="15"/>
  <c r="Q44" i="15"/>
  <c r="R44" i="15" s="1"/>
  <c r="Q43" i="15"/>
  <c r="R43" i="15"/>
  <c r="Q42" i="15"/>
  <c r="R42" i="15" s="1"/>
  <c r="Q41" i="15"/>
  <c r="R41" i="15"/>
  <c r="Q40" i="15"/>
  <c r="R40" i="15" s="1"/>
  <c r="Q39" i="15"/>
  <c r="R39" i="15"/>
  <c r="Q38" i="15"/>
  <c r="R38" i="15" s="1"/>
  <c r="Q37" i="15"/>
  <c r="R37" i="15"/>
  <c r="Q36" i="15"/>
  <c r="R36" i="15" s="1"/>
  <c r="Q35" i="15"/>
  <c r="R35" i="15"/>
  <c r="Q34" i="15"/>
  <c r="R34" i="15" s="1"/>
  <c r="Q33" i="15"/>
  <c r="R33" i="15"/>
  <c r="Q32" i="15"/>
  <c r="R32" i="15" s="1"/>
  <c r="Q31" i="15"/>
  <c r="R31" i="15"/>
  <c r="Q30" i="15"/>
  <c r="R30" i="15" s="1"/>
  <c r="Q29" i="15"/>
  <c r="R29" i="15"/>
  <c r="Q28" i="15"/>
  <c r="R28" i="15" s="1"/>
  <c r="Q27" i="15"/>
  <c r="R27" i="15"/>
  <c r="Q26" i="15"/>
  <c r="R26" i="15" s="1"/>
  <c r="Q25" i="15"/>
  <c r="R25" i="15"/>
  <c r="Q24" i="15"/>
  <c r="R24" i="15" s="1"/>
  <c r="Q23" i="15"/>
  <c r="R23" i="15"/>
  <c r="Q22" i="15"/>
  <c r="R22" i="15" s="1"/>
  <c r="Q21" i="15"/>
  <c r="R21" i="15"/>
  <c r="Q20" i="15"/>
  <c r="R20" i="15" s="1"/>
  <c r="Q19" i="15"/>
  <c r="R19" i="15"/>
  <c r="Q18" i="15"/>
  <c r="R18" i="15" s="1"/>
  <c r="Q17" i="15"/>
  <c r="R17" i="15"/>
  <c r="Q16" i="15"/>
  <c r="R16" i="15" s="1"/>
  <c r="Q15" i="15"/>
  <c r="R15" i="15"/>
  <c r="Q14" i="15"/>
  <c r="R14" i="15" s="1"/>
  <c r="O148" i="15"/>
  <c r="P148" i="15"/>
  <c r="O147" i="15"/>
  <c r="P147" i="15" s="1"/>
  <c r="O146" i="15"/>
  <c r="P146" i="15"/>
  <c r="O145" i="15"/>
  <c r="P145" i="15" s="1"/>
  <c r="O144" i="15"/>
  <c r="P144" i="15"/>
  <c r="O143" i="15"/>
  <c r="P143" i="15" s="1"/>
  <c r="O142" i="15"/>
  <c r="P142" i="15"/>
  <c r="O141" i="15"/>
  <c r="P141" i="15" s="1"/>
  <c r="O140" i="15"/>
  <c r="P140" i="15"/>
  <c r="O139" i="15"/>
  <c r="P139" i="15" s="1"/>
  <c r="O138" i="15"/>
  <c r="P138" i="15"/>
  <c r="O137" i="15"/>
  <c r="P137" i="15" s="1"/>
  <c r="O136" i="15"/>
  <c r="P136" i="15"/>
  <c r="O135" i="15"/>
  <c r="P135" i="15" s="1"/>
  <c r="O134" i="15"/>
  <c r="P134" i="15"/>
  <c r="O133" i="15"/>
  <c r="P133" i="15" s="1"/>
  <c r="O132" i="15"/>
  <c r="P132" i="15"/>
  <c r="O131" i="15"/>
  <c r="P131" i="15" s="1"/>
  <c r="O130" i="15"/>
  <c r="P130" i="15"/>
  <c r="O129" i="15"/>
  <c r="P129" i="15" s="1"/>
  <c r="O128" i="15"/>
  <c r="P128" i="15"/>
  <c r="O127" i="15"/>
  <c r="P127" i="15" s="1"/>
  <c r="O126" i="15"/>
  <c r="P126" i="15"/>
  <c r="O125" i="15"/>
  <c r="P125" i="15" s="1"/>
  <c r="O124" i="15"/>
  <c r="P124" i="15"/>
  <c r="O123" i="15"/>
  <c r="P123" i="15" s="1"/>
  <c r="O122" i="15"/>
  <c r="P122" i="15"/>
  <c r="O121" i="15"/>
  <c r="P121" i="15" s="1"/>
  <c r="O120" i="15"/>
  <c r="P120" i="15"/>
  <c r="O119" i="15"/>
  <c r="P119" i="15" s="1"/>
  <c r="O118" i="15"/>
  <c r="P118" i="15"/>
  <c r="O117" i="15"/>
  <c r="P117" i="15" s="1"/>
  <c r="O116" i="15"/>
  <c r="P116" i="15"/>
  <c r="O115" i="15"/>
  <c r="P115" i="15" s="1"/>
  <c r="O114" i="15"/>
  <c r="P114" i="15"/>
  <c r="O113" i="15"/>
  <c r="P113" i="15" s="1"/>
  <c r="O112" i="15"/>
  <c r="P112" i="15"/>
  <c r="O111" i="15"/>
  <c r="P111" i="15" s="1"/>
  <c r="O110" i="15"/>
  <c r="P110" i="15"/>
  <c r="O109" i="15"/>
  <c r="P109" i="15" s="1"/>
  <c r="O108" i="15"/>
  <c r="P108" i="15"/>
  <c r="O107" i="15"/>
  <c r="P107" i="15" s="1"/>
  <c r="O106" i="15"/>
  <c r="P106" i="15"/>
  <c r="O105" i="15"/>
  <c r="P105" i="15" s="1"/>
  <c r="O104" i="15"/>
  <c r="P104" i="15"/>
  <c r="O103" i="15"/>
  <c r="P103" i="15" s="1"/>
  <c r="O102" i="15"/>
  <c r="P102" i="15"/>
  <c r="O101" i="15"/>
  <c r="P101" i="15" s="1"/>
  <c r="O100" i="15"/>
  <c r="P100" i="15"/>
  <c r="O99" i="15"/>
  <c r="P99" i="15" s="1"/>
  <c r="O98" i="15"/>
  <c r="P98" i="15"/>
  <c r="O97" i="15"/>
  <c r="P97" i="15" s="1"/>
  <c r="O96" i="15"/>
  <c r="P96" i="15"/>
  <c r="O95" i="15"/>
  <c r="P95" i="15" s="1"/>
  <c r="O94" i="15"/>
  <c r="P94" i="15"/>
  <c r="O93" i="15"/>
  <c r="P93" i="15" s="1"/>
  <c r="O92" i="15"/>
  <c r="P92" i="15"/>
  <c r="O91" i="15"/>
  <c r="P91" i="15" s="1"/>
  <c r="O90" i="15"/>
  <c r="P90" i="15"/>
  <c r="O89" i="15"/>
  <c r="P89" i="15" s="1"/>
  <c r="O88" i="15"/>
  <c r="P88" i="15"/>
  <c r="O87" i="15"/>
  <c r="P87" i="15" s="1"/>
  <c r="O86" i="15"/>
  <c r="P86" i="15"/>
  <c r="O85" i="15"/>
  <c r="P85" i="15" s="1"/>
  <c r="O84" i="15"/>
  <c r="P84" i="15"/>
  <c r="O83" i="15"/>
  <c r="P83" i="15" s="1"/>
  <c r="O82" i="15"/>
  <c r="P82" i="15"/>
  <c r="O81" i="15"/>
  <c r="P81" i="15" s="1"/>
  <c r="O80" i="15"/>
  <c r="P80" i="15"/>
  <c r="O79" i="15"/>
  <c r="P79" i="15" s="1"/>
  <c r="O78" i="15"/>
  <c r="P78" i="15"/>
  <c r="O77" i="15"/>
  <c r="P77" i="15" s="1"/>
  <c r="O76" i="15"/>
  <c r="P76" i="15"/>
  <c r="O75" i="15"/>
  <c r="P75" i="15" s="1"/>
  <c r="O74" i="15"/>
  <c r="P74" i="15"/>
  <c r="O73" i="15"/>
  <c r="P73" i="15" s="1"/>
  <c r="O72" i="15"/>
  <c r="P72" i="15"/>
  <c r="O71" i="15"/>
  <c r="P71" i="15" s="1"/>
  <c r="O70" i="15"/>
  <c r="P70" i="15"/>
  <c r="O69" i="15"/>
  <c r="P69" i="15" s="1"/>
  <c r="O68" i="15"/>
  <c r="P68" i="15"/>
  <c r="O67" i="15"/>
  <c r="P67" i="15" s="1"/>
  <c r="O66" i="15"/>
  <c r="P66" i="15"/>
  <c r="O65" i="15"/>
  <c r="P65" i="15" s="1"/>
  <c r="O64" i="15"/>
  <c r="P64" i="15"/>
  <c r="O63" i="15"/>
  <c r="P63" i="15" s="1"/>
  <c r="O62" i="15"/>
  <c r="P62" i="15"/>
  <c r="O61" i="15"/>
  <c r="P61" i="15" s="1"/>
  <c r="O60" i="15"/>
  <c r="P60" i="15"/>
  <c r="O59" i="15"/>
  <c r="P59" i="15" s="1"/>
  <c r="O58" i="15"/>
  <c r="P58" i="15"/>
  <c r="O57" i="15"/>
  <c r="P57" i="15" s="1"/>
  <c r="O56" i="15"/>
  <c r="P56" i="15"/>
  <c r="O55" i="15"/>
  <c r="P55" i="15" s="1"/>
  <c r="O54" i="15"/>
  <c r="P54" i="15"/>
  <c r="O53" i="15"/>
  <c r="P53" i="15" s="1"/>
  <c r="O52" i="15"/>
  <c r="P52" i="15"/>
  <c r="O51" i="15"/>
  <c r="P51" i="15" s="1"/>
  <c r="O50" i="15"/>
  <c r="P50" i="15"/>
  <c r="O49" i="15"/>
  <c r="P49" i="15" s="1"/>
  <c r="O48" i="15"/>
  <c r="P48" i="15"/>
  <c r="O47" i="15"/>
  <c r="P47" i="15" s="1"/>
  <c r="O46" i="15"/>
  <c r="P46" i="15"/>
  <c r="O45" i="15"/>
  <c r="P45" i="15" s="1"/>
  <c r="O44" i="15"/>
  <c r="P44" i="15"/>
  <c r="O43" i="15"/>
  <c r="P43" i="15" s="1"/>
  <c r="O42" i="15"/>
  <c r="P42" i="15"/>
  <c r="O41" i="15"/>
  <c r="P41" i="15" s="1"/>
  <c r="O40" i="15"/>
  <c r="P40" i="15"/>
  <c r="O39" i="15"/>
  <c r="P39" i="15" s="1"/>
  <c r="O38" i="15"/>
  <c r="P38" i="15"/>
  <c r="O37" i="15"/>
  <c r="P37" i="15" s="1"/>
  <c r="O36" i="15"/>
  <c r="P36" i="15"/>
  <c r="O35" i="15"/>
  <c r="P35" i="15" s="1"/>
  <c r="O34" i="15"/>
  <c r="P34" i="15"/>
  <c r="O33" i="15"/>
  <c r="P33" i="15" s="1"/>
  <c r="O32" i="15"/>
  <c r="P32" i="15"/>
  <c r="O31" i="15"/>
  <c r="P31" i="15" s="1"/>
  <c r="O30" i="15"/>
  <c r="P30" i="15"/>
  <c r="O29" i="15"/>
  <c r="P29" i="15" s="1"/>
  <c r="O28" i="15"/>
  <c r="P28" i="15"/>
  <c r="O27" i="15"/>
  <c r="P27" i="15" s="1"/>
  <c r="O26" i="15"/>
  <c r="P26" i="15"/>
  <c r="O25" i="15"/>
  <c r="P25" i="15" s="1"/>
  <c r="O24" i="15"/>
  <c r="P24" i="15"/>
  <c r="O23" i="15"/>
  <c r="P23" i="15" s="1"/>
  <c r="O22" i="15"/>
  <c r="P22" i="15"/>
  <c r="O21" i="15"/>
  <c r="P21" i="15" s="1"/>
  <c r="O20" i="15"/>
  <c r="P20" i="15"/>
  <c r="O19" i="15"/>
  <c r="P19" i="15" s="1"/>
  <c r="O18" i="15"/>
  <c r="P18" i="15"/>
  <c r="O17" i="15"/>
  <c r="P17" i="15" s="1"/>
  <c r="O16" i="15"/>
  <c r="P16" i="15"/>
  <c r="O15" i="15"/>
  <c r="P15" i="15" s="1"/>
  <c r="O14" i="15"/>
  <c r="P14" i="15"/>
  <c r="Z13" i="15" s="1"/>
  <c r="AA16" i="15"/>
  <c r="D10" i="5"/>
  <c r="C10" i="5"/>
  <c r="C11" i="5" s="1"/>
  <c r="E10" i="5"/>
  <c r="C19" i="11"/>
  <c r="E14" i="11" s="1"/>
  <c r="D19" i="11"/>
  <c r="E19" i="11"/>
  <c r="C20" i="11" s="1"/>
  <c r="E20" i="11"/>
  <c r="D19" i="10"/>
  <c r="C19" i="10"/>
  <c r="E16" i="11"/>
  <c r="E13" i="11"/>
  <c r="E15" i="11"/>
  <c r="E18" i="10"/>
  <c r="E14" i="10"/>
  <c r="E13" i="10"/>
  <c r="E16" i="10"/>
  <c r="E15" i="10"/>
  <c r="E18" i="11"/>
  <c r="D11" i="5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K24" i="1"/>
  <c r="N24" i="1" s="1"/>
  <c r="G20" i="1"/>
  <c r="N20" i="1" s="1"/>
  <c r="L25" i="1"/>
  <c r="N25" i="1" s="1"/>
  <c r="J23" i="1"/>
  <c r="N23" i="1" s="1"/>
  <c r="I22" i="1"/>
  <c r="N22" i="1" s="1"/>
  <c r="H21" i="1"/>
  <c r="N21" i="1" s="1"/>
  <c r="F19" i="1"/>
  <c r="N19" i="1" s="1"/>
  <c r="E18" i="1"/>
  <c r="N18" i="1" s="1"/>
  <c r="D17" i="1"/>
  <c r="N17" i="1" s="1"/>
  <c r="C13" i="13"/>
  <c r="D13" i="13"/>
  <c r="D20" i="11"/>
  <c r="F20" i="11" l="1"/>
  <c r="E21" i="11"/>
  <c r="C14" i="13"/>
  <c r="D14" i="13" s="1"/>
  <c r="N13" i="13"/>
  <c r="C21" i="11"/>
  <c r="C12" i="5"/>
  <c r="E11" i="5"/>
  <c r="F121" i="14"/>
  <c r="F109" i="14"/>
  <c r="E7" i="14"/>
  <c r="E8" i="14"/>
  <c r="E20" i="14"/>
  <c r="F8" i="14" s="1"/>
  <c r="E19" i="14"/>
  <c r="E23" i="14"/>
  <c r="F11" i="14" s="1"/>
  <c r="E24" i="14"/>
  <c r="E27" i="14"/>
  <c r="F15" i="14" s="1"/>
  <c r="E28" i="14"/>
  <c r="F16" i="14" s="1"/>
  <c r="E32" i="14"/>
  <c r="F20" i="14" s="1"/>
  <c r="E31" i="14"/>
  <c r="E35" i="14"/>
  <c r="E36" i="14"/>
  <c r="F24" i="14" s="1"/>
  <c r="E39" i="14"/>
  <c r="F27" i="14" s="1"/>
  <c r="E40" i="14"/>
  <c r="E44" i="14"/>
  <c r="E43" i="14"/>
  <c r="F31" i="14" s="1"/>
  <c r="E51" i="14"/>
  <c r="F39" i="14" s="1"/>
  <c r="E52" i="14"/>
  <c r="F40" i="14" s="1"/>
  <c r="E55" i="14"/>
  <c r="F43" i="14" s="1"/>
  <c r="E56" i="14"/>
  <c r="F44" i="14" s="1"/>
  <c r="F47" i="14"/>
  <c r="F52" i="14"/>
  <c r="E67" i="14"/>
  <c r="F55" i="14" s="1"/>
  <c r="E68" i="14"/>
  <c r="F56" i="14" s="1"/>
  <c r="E71" i="14"/>
  <c r="F59" i="14" s="1"/>
  <c r="E72" i="14"/>
  <c r="F60" i="14" s="1"/>
  <c r="E76" i="14"/>
  <c r="F64" i="14" s="1"/>
  <c r="E75" i="14"/>
  <c r="F63" i="14" s="1"/>
  <c r="F68" i="14"/>
  <c r="E83" i="14"/>
  <c r="E84" i="14"/>
  <c r="F72" i="14" s="1"/>
  <c r="E87" i="14"/>
  <c r="F75" i="14" s="1"/>
  <c r="E88" i="14"/>
  <c r="F76" i="14" s="1"/>
  <c r="E96" i="14"/>
  <c r="F84" i="14" s="1"/>
  <c r="E95" i="14"/>
  <c r="F83" i="14" s="1"/>
  <c r="E100" i="14"/>
  <c r="F88" i="14" s="1"/>
  <c r="E99" i="14"/>
  <c r="F91" i="14"/>
  <c r="E108" i="14"/>
  <c r="E107" i="14"/>
  <c r="F95" i="14" s="1"/>
  <c r="E111" i="14"/>
  <c r="F99" i="14" s="1"/>
  <c r="E112" i="14"/>
  <c r="E20" i="10"/>
  <c r="E17" i="10"/>
  <c r="E19" i="10"/>
  <c r="C20" i="10" s="1"/>
  <c r="E48" i="14"/>
  <c r="F36" i="14" s="1"/>
  <c r="E79" i="14"/>
  <c r="F67" i="14" s="1"/>
  <c r="F105" i="14"/>
  <c r="F117" i="14"/>
  <c r="F92" i="14"/>
  <c r="E12" i="14"/>
  <c r="E115" i="14"/>
  <c r="F103" i="14" s="1"/>
  <c r="E116" i="14"/>
  <c r="F104" i="14" s="1"/>
  <c r="E120" i="14"/>
  <c r="F108" i="14" s="1"/>
  <c r="E119" i="14"/>
  <c r="F111" i="14"/>
  <c r="E128" i="14"/>
  <c r="F116" i="14" s="1"/>
  <c r="E127" i="14"/>
  <c r="F115" i="14" s="1"/>
  <c r="F123" i="14"/>
  <c r="F128" i="14"/>
  <c r="F136" i="14"/>
  <c r="F19" i="11"/>
  <c r="E17" i="11"/>
  <c r="F134" i="14"/>
  <c r="F122" i="14"/>
  <c r="F102" i="14"/>
  <c r="F90" i="14"/>
  <c r="F58" i="14"/>
  <c r="F70" i="14"/>
  <c r="F38" i="14"/>
  <c r="F26" i="14"/>
  <c r="F89" i="14"/>
  <c r="F69" i="14"/>
  <c r="F57" i="14"/>
  <c r="F25" i="14"/>
  <c r="E139" i="14"/>
  <c r="E124" i="14"/>
  <c r="F112" i="14" s="1"/>
  <c r="F101" i="14"/>
  <c r="N15" i="16"/>
  <c r="M15" i="16"/>
  <c r="L16" i="16" s="1"/>
  <c r="N16" i="16" s="1"/>
  <c r="N33" i="16"/>
  <c r="M33" i="16"/>
  <c r="L34" i="16" s="1"/>
  <c r="N34" i="16" s="1"/>
  <c r="N47" i="16"/>
  <c r="M47" i="16"/>
  <c r="F18" i="14"/>
  <c r="F6" i="14"/>
  <c r="E131" i="14"/>
  <c r="F119" i="14" s="1"/>
  <c r="N23" i="16"/>
  <c r="M41" i="16"/>
  <c r="L42" i="16" s="1"/>
  <c r="N42" i="16" s="1"/>
  <c r="N41" i="16"/>
  <c r="F127" i="14" l="1"/>
  <c r="F131" i="14"/>
  <c r="F124" i="14"/>
  <c r="F120" i="14"/>
  <c r="F96" i="14"/>
  <c r="F7" i="14"/>
  <c r="F48" i="14"/>
  <c r="N14" i="13"/>
  <c r="C15" i="13"/>
  <c r="D15" i="13" s="1"/>
  <c r="D20" i="10"/>
  <c r="C21" i="10" s="1"/>
  <c r="F100" i="14"/>
  <c r="F32" i="14"/>
  <c r="F23" i="14"/>
  <c r="F35" i="14"/>
  <c r="F19" i="10"/>
  <c r="D12" i="5"/>
  <c r="E12" i="5" s="1"/>
  <c r="F107" i="14"/>
  <c r="F87" i="14"/>
  <c r="F79" i="14"/>
  <c r="F71" i="14"/>
  <c r="F28" i="14"/>
  <c r="F19" i="14"/>
  <c r="F12" i="14"/>
  <c r="D21" i="11"/>
  <c r="C22" i="11" s="1"/>
  <c r="F51" i="14"/>
  <c r="D21" i="10" l="1"/>
  <c r="D22" i="11"/>
  <c r="E23" i="11" s="1"/>
  <c r="F20" i="10"/>
  <c r="E22" i="11"/>
  <c r="C23" i="11" s="1"/>
  <c r="C13" i="5"/>
  <c r="E21" i="10"/>
  <c r="C22" i="10" s="1"/>
  <c r="F21" i="11"/>
  <c r="C16" i="13"/>
  <c r="D16" i="13" s="1"/>
  <c r="N15" i="13"/>
  <c r="C24" i="11" l="1"/>
  <c r="N16" i="13"/>
  <c r="C17" i="13"/>
  <c r="D17" i="13" s="1"/>
  <c r="D23" i="11"/>
  <c r="F23" i="11"/>
  <c r="E24" i="11"/>
  <c r="E22" i="10"/>
  <c r="C23" i="10" s="1"/>
  <c r="D22" i="10"/>
  <c r="F22" i="10"/>
  <c r="E23" i="10"/>
  <c r="F22" i="11"/>
  <c r="F21" i="10"/>
  <c r="D13" i="5"/>
  <c r="C14" i="5" s="1"/>
  <c r="D14" i="5" l="1"/>
  <c r="E14" i="5" s="1"/>
  <c r="D24" i="11"/>
  <c r="F24" i="11" s="1"/>
  <c r="E13" i="5"/>
  <c r="F23" i="10"/>
  <c r="D23" i="10"/>
  <c r="E24" i="10"/>
  <c r="C18" i="13"/>
  <c r="D18" i="13" s="1"/>
  <c r="N17" i="13"/>
  <c r="C24" i="10"/>
  <c r="C25" i="11" l="1"/>
  <c r="E25" i="11"/>
  <c r="C15" i="5"/>
  <c r="N18" i="13"/>
  <c r="C19" i="13"/>
  <c r="D19" i="13" s="1"/>
  <c r="D24" i="10"/>
  <c r="F24" i="10" s="1"/>
  <c r="E25" i="10"/>
  <c r="D15" i="5" l="1"/>
  <c r="C16" i="5" s="1"/>
  <c r="C20" i="13"/>
  <c r="D20" i="13" s="1"/>
  <c r="N19" i="13"/>
  <c r="C25" i="10"/>
  <c r="D25" i="11"/>
  <c r="F25" i="11" s="1"/>
  <c r="C17" i="5" l="1"/>
  <c r="D16" i="5"/>
  <c r="E16" i="5" s="1"/>
  <c r="D25" i="10"/>
  <c r="E26" i="10" s="1"/>
  <c r="F25" i="10"/>
  <c r="E15" i="5"/>
  <c r="E26" i="11"/>
  <c r="C26" i="11"/>
  <c r="C21" i="13"/>
  <c r="D21" i="13" s="1"/>
  <c r="N20" i="13"/>
  <c r="C26" i="10"/>
  <c r="C27" i="10" l="1"/>
  <c r="D17" i="5"/>
  <c r="E17" i="5" s="1"/>
  <c r="C18" i="5"/>
  <c r="D26" i="11"/>
  <c r="C27" i="11" s="1"/>
  <c r="E27" i="11"/>
  <c r="E27" i="10"/>
  <c r="D26" i="10"/>
  <c r="F26" i="10" s="1"/>
  <c r="C22" i="13"/>
  <c r="D22" i="13" s="1"/>
  <c r="N21" i="13"/>
  <c r="D27" i="11" l="1"/>
  <c r="F27" i="11" s="1"/>
  <c r="E28" i="11"/>
  <c r="D18" i="5"/>
  <c r="C19" i="5" s="1"/>
  <c r="C28" i="11"/>
  <c r="D27" i="10"/>
  <c r="E28" i="10" s="1"/>
  <c r="C28" i="10"/>
  <c r="N22" i="13"/>
  <c r="C23" i="13"/>
  <c r="D23" i="13" s="1"/>
  <c r="F26" i="11"/>
  <c r="D19" i="5" l="1"/>
  <c r="C20" i="5" s="1"/>
  <c r="E18" i="5"/>
  <c r="D28" i="10"/>
  <c r="C29" i="10" s="1"/>
  <c r="E29" i="10"/>
  <c r="D28" i="11"/>
  <c r="C29" i="11" s="1"/>
  <c r="E29" i="11"/>
  <c r="F28" i="11"/>
  <c r="F27" i="10"/>
  <c r="N23" i="13"/>
  <c r="C24" i="13"/>
  <c r="D24" i="13" s="1"/>
  <c r="D29" i="10" l="1"/>
  <c r="E30" i="10"/>
  <c r="F29" i="10"/>
  <c r="E30" i="11"/>
  <c r="D29" i="11"/>
  <c r="F29" i="11"/>
  <c r="C21" i="5"/>
  <c r="E20" i="5"/>
  <c r="D20" i="5"/>
  <c r="C30" i="10"/>
  <c r="E19" i="5"/>
  <c r="C30" i="11"/>
  <c r="N24" i="13"/>
  <c r="C25" i="13"/>
  <c r="D25" i="13" s="1"/>
  <c r="F28" i="10"/>
  <c r="E31" i="11" l="1"/>
  <c r="D30" i="11"/>
  <c r="F30" i="11" s="1"/>
  <c r="D21" i="5"/>
  <c r="C22" i="5" s="1"/>
  <c r="N25" i="13"/>
  <c r="C26" i="13"/>
  <c r="D26" i="13" s="1"/>
  <c r="D30" i="10"/>
  <c r="E31" i="10"/>
  <c r="F30" i="10"/>
  <c r="C31" i="10"/>
  <c r="D22" i="5" l="1"/>
  <c r="E22" i="5" s="1"/>
  <c r="C23" i="5"/>
  <c r="D31" i="10"/>
  <c r="F31" i="10" s="1"/>
  <c r="C31" i="11"/>
  <c r="N26" i="13"/>
  <c r="C27" i="13"/>
  <c r="D27" i="13" s="1"/>
  <c r="C32" i="10"/>
  <c r="E21" i="5"/>
  <c r="D31" i="11" l="1"/>
  <c r="E32" i="11"/>
  <c r="F31" i="11"/>
  <c r="C24" i="5"/>
  <c r="D23" i="5"/>
  <c r="E23" i="5"/>
  <c r="C32" i="11"/>
  <c r="N27" i="13"/>
  <c r="C28" i="13"/>
  <c r="D28" i="13" s="1"/>
  <c r="E32" i="10"/>
  <c r="C33" i="10" s="1"/>
  <c r="E33" i="10"/>
  <c r="D32" i="10"/>
  <c r="D24" i="5" l="1"/>
  <c r="E24" i="5"/>
  <c r="C25" i="5"/>
  <c r="F32" i="10"/>
  <c r="D32" i="11"/>
  <c r="F32" i="11" s="1"/>
  <c r="E34" i="10"/>
  <c r="D33" i="10"/>
  <c r="F33" i="10" s="1"/>
  <c r="C29" i="13"/>
  <c r="D29" i="13" s="1"/>
  <c r="N28" i="13"/>
  <c r="C34" i="10" l="1"/>
  <c r="C33" i="11"/>
  <c r="E33" i="11"/>
  <c r="D25" i="5"/>
  <c r="C26" i="5"/>
  <c r="E25" i="5"/>
  <c r="N29" i="13"/>
  <c r="C30" i="13"/>
  <c r="D30" i="13" s="1"/>
  <c r="C34" i="11" l="1"/>
  <c r="D33" i="11"/>
  <c r="E34" i="11" s="1"/>
  <c r="E26" i="5"/>
  <c r="D26" i="5"/>
  <c r="C27" i="5"/>
  <c r="D34" i="10"/>
  <c r="F34" i="10" s="1"/>
  <c r="E35" i="10"/>
  <c r="C31" i="13"/>
  <c r="D31" i="13" s="1"/>
  <c r="N30" i="13"/>
  <c r="C35" i="10"/>
  <c r="E35" i="11" l="1"/>
  <c r="F34" i="11"/>
  <c r="D34" i="11"/>
  <c r="C35" i="11" s="1"/>
  <c r="D27" i="5"/>
  <c r="E27" i="5" s="1"/>
  <c r="F33" i="11"/>
  <c r="D35" i="10"/>
  <c r="C36" i="10" s="1"/>
  <c r="F35" i="10"/>
  <c r="N31" i="13"/>
  <c r="C32" i="13"/>
  <c r="D32" i="13" s="1"/>
  <c r="D35" i="11" l="1"/>
  <c r="E36" i="11"/>
  <c r="F35" i="11"/>
  <c r="D36" i="10"/>
  <c r="C36" i="11"/>
  <c r="N32" i="13"/>
  <c r="C33" i="13"/>
  <c r="D33" i="13" s="1"/>
  <c r="E36" i="10"/>
  <c r="C37" i="10" s="1"/>
  <c r="C28" i="5"/>
  <c r="F36" i="10" l="1"/>
  <c r="D36" i="11"/>
  <c r="E37" i="11" s="1"/>
  <c r="D28" i="5"/>
  <c r="C29" i="5" s="1"/>
  <c r="E37" i="10"/>
  <c r="C37" i="11"/>
  <c r="D37" i="10"/>
  <c r="F37" i="10" s="1"/>
  <c r="N33" i="13"/>
  <c r="C34" i="13"/>
  <c r="D34" i="13" s="1"/>
  <c r="D29" i="5" l="1"/>
  <c r="E29" i="5" s="1"/>
  <c r="C38" i="10"/>
  <c r="F36" i="11"/>
  <c r="D37" i="11"/>
  <c r="F37" i="11" s="1"/>
  <c r="E38" i="10"/>
  <c r="E28" i="5"/>
  <c r="C35" i="13"/>
  <c r="D35" i="13" s="1"/>
  <c r="N34" i="13"/>
  <c r="C36" i="13" l="1"/>
  <c r="D36" i="13" s="1"/>
  <c r="N35" i="13"/>
  <c r="E38" i="11"/>
  <c r="C38" i="11"/>
  <c r="C30" i="5"/>
  <c r="D38" i="10"/>
  <c r="C39" i="10" s="1"/>
  <c r="D39" i="10" l="1"/>
  <c r="E40" i="10" s="1"/>
  <c r="D38" i="11"/>
  <c r="F38" i="11" s="1"/>
  <c r="E39" i="11"/>
  <c r="C39" i="11"/>
  <c r="F38" i="10"/>
  <c r="E39" i="10"/>
  <c r="C40" i="10" s="1"/>
  <c r="D30" i="5"/>
  <c r="E30" i="5" s="1"/>
  <c r="N36" i="13"/>
  <c r="C37" i="13"/>
  <c r="D37" i="13" s="1"/>
  <c r="C41" i="10" l="1"/>
  <c r="C31" i="5"/>
  <c r="D40" i="10"/>
  <c r="E41" i="10" s="1"/>
  <c r="F40" i="10"/>
  <c r="D39" i="11"/>
  <c r="C40" i="11" s="1"/>
  <c r="F39" i="10"/>
  <c r="N37" i="13"/>
  <c r="C38" i="13"/>
  <c r="D38" i="13" s="1"/>
  <c r="D40" i="11" l="1"/>
  <c r="F40" i="11" s="1"/>
  <c r="C39" i="13"/>
  <c r="D39" i="13" s="1"/>
  <c r="N38" i="13"/>
  <c r="E40" i="11"/>
  <c r="D41" i="10"/>
  <c r="C42" i="10" s="1"/>
  <c r="D31" i="5"/>
  <c r="E31" i="5" s="1"/>
  <c r="F39" i="11"/>
  <c r="D42" i="10" l="1"/>
  <c r="C41" i="11"/>
  <c r="E41" i="11"/>
  <c r="C32" i="5"/>
  <c r="F41" i="10"/>
  <c r="E42" i="10"/>
  <c r="C43" i="10" s="1"/>
  <c r="N39" i="13"/>
  <c r="C40" i="13"/>
  <c r="D40" i="13" s="1"/>
  <c r="F42" i="10" l="1"/>
  <c r="D41" i="11"/>
  <c r="C42" i="11" s="1"/>
  <c r="E43" i="10"/>
  <c r="C44" i="10" s="1"/>
  <c r="D43" i="10"/>
  <c r="F43" i="10" s="1"/>
  <c r="E44" i="10"/>
  <c r="N40" i="13"/>
  <c r="C41" i="13"/>
  <c r="D41" i="13" s="1"/>
  <c r="D32" i="5"/>
  <c r="E32" i="5" s="1"/>
  <c r="D42" i="11" l="1"/>
  <c r="F42" i="11" s="1"/>
  <c r="N41" i="13"/>
  <c r="C42" i="13"/>
  <c r="D42" i="13" s="1"/>
  <c r="F41" i="11"/>
  <c r="F44" i="10"/>
  <c r="D44" i="10"/>
  <c r="C45" i="10" s="1"/>
  <c r="E42" i="11"/>
  <c r="C43" i="11" s="1"/>
  <c r="C33" i="5"/>
  <c r="D45" i="10" l="1"/>
  <c r="E46" i="10" s="1"/>
  <c r="D33" i="5"/>
  <c r="E33" i="5" s="1"/>
  <c r="E45" i="10"/>
  <c r="C46" i="10" s="1"/>
  <c r="E43" i="11"/>
  <c r="C44" i="11" s="1"/>
  <c r="D43" i="11"/>
  <c r="N42" i="13"/>
  <c r="C43" i="13"/>
  <c r="D43" i="13" s="1"/>
  <c r="D44" i="11" l="1"/>
  <c r="E45" i="11" s="1"/>
  <c r="E44" i="11"/>
  <c r="C45" i="11" s="1"/>
  <c r="F43" i="11"/>
  <c r="C34" i="5"/>
  <c r="F45" i="10"/>
  <c r="D46" i="10"/>
  <c r="E47" i="10" s="1"/>
  <c r="N43" i="13"/>
  <c r="C44" i="13"/>
  <c r="D44" i="13" s="1"/>
  <c r="C45" i="13" l="1"/>
  <c r="D45" i="13" s="1"/>
  <c r="N44" i="13"/>
  <c r="C47" i="10"/>
  <c r="F44" i="11"/>
  <c r="D45" i="11"/>
  <c r="F45" i="11" s="1"/>
  <c r="D34" i="5"/>
  <c r="C35" i="5" s="1"/>
  <c r="F46" i="10"/>
  <c r="D35" i="5" l="1"/>
  <c r="C36" i="5" s="1"/>
  <c r="E35" i="5"/>
  <c r="C46" i="13"/>
  <c r="D46" i="13" s="1"/>
  <c r="N45" i="13"/>
  <c r="E46" i="11"/>
  <c r="C46" i="11"/>
  <c r="E34" i="5"/>
  <c r="D47" i="10"/>
  <c r="F47" i="10"/>
  <c r="E48" i="10"/>
  <c r="C48" i="10"/>
  <c r="D36" i="5" l="1"/>
  <c r="E36" i="5" s="1"/>
  <c r="N46" i="13"/>
  <c r="C47" i="13"/>
  <c r="D47" i="13" s="1"/>
  <c r="D46" i="11"/>
  <c r="E47" i="11"/>
  <c r="F46" i="11"/>
  <c r="D48" i="10"/>
  <c r="E49" i="10" s="1"/>
  <c r="C47" i="11"/>
  <c r="D47" i="11" l="1"/>
  <c r="E48" i="11"/>
  <c r="F47" i="11"/>
  <c r="F48" i="10"/>
  <c r="C37" i="5"/>
  <c r="C48" i="11"/>
  <c r="C49" i="10"/>
  <c r="N47" i="13"/>
  <c r="C48" i="13"/>
  <c r="D48" i="13" s="1"/>
  <c r="D49" i="10" l="1"/>
  <c r="C50" i="10" s="1"/>
  <c r="F48" i="11"/>
  <c r="D48" i="11"/>
  <c r="E49" i="11" s="1"/>
  <c r="N48" i="13"/>
  <c r="C49" i="13"/>
  <c r="D49" i="13" s="1"/>
  <c r="D37" i="5"/>
  <c r="C38" i="5"/>
  <c r="E37" i="5"/>
  <c r="N49" i="13" l="1"/>
  <c r="C50" i="13"/>
  <c r="D50" i="13" s="1"/>
  <c r="C49" i="11"/>
  <c r="F49" i="10"/>
  <c r="D50" i="10"/>
  <c r="F50" i="10" s="1"/>
  <c r="D38" i="5"/>
  <c r="C39" i="5" s="1"/>
  <c r="E38" i="5"/>
  <c r="E50" i="10"/>
  <c r="C51" i="10" s="1"/>
  <c r="D39" i="5" l="1"/>
  <c r="E39" i="5" s="1"/>
  <c r="E50" i="11"/>
  <c r="D49" i="11"/>
  <c r="F49" i="11" s="1"/>
  <c r="N50" i="13"/>
  <c r="C51" i="13"/>
  <c r="D51" i="13" s="1"/>
  <c r="E51" i="10"/>
  <c r="C52" i="10" s="1"/>
  <c r="D51" i="10"/>
  <c r="C50" i="11"/>
  <c r="E52" i="10" l="1"/>
  <c r="N51" i="13"/>
  <c r="C52" i="13"/>
  <c r="D52" i="13" s="1"/>
  <c r="E53" i="10"/>
  <c r="D52" i="10"/>
  <c r="F52" i="10"/>
  <c r="C40" i="5"/>
  <c r="D50" i="11"/>
  <c r="F50" i="11" s="1"/>
  <c r="F51" i="10"/>
  <c r="D40" i="5" l="1"/>
  <c r="C41" i="5"/>
  <c r="E40" i="5"/>
  <c r="N52" i="13"/>
  <c r="C53" i="13"/>
  <c r="D53" i="13" s="1"/>
  <c r="E51" i="11"/>
  <c r="C51" i="11"/>
  <c r="C53" i="10"/>
  <c r="D41" i="5" l="1"/>
  <c r="E41" i="5" s="1"/>
  <c r="E52" i="11"/>
  <c r="D51" i="11"/>
  <c r="F51" i="11" s="1"/>
  <c r="N53" i="13"/>
  <c r="C54" i="13"/>
  <c r="D54" i="13" s="1"/>
  <c r="D53" i="10"/>
  <c r="C54" i="10" s="1"/>
  <c r="E54" i="10"/>
  <c r="F53" i="10"/>
  <c r="D54" i="10" l="1"/>
  <c r="F54" i="10" s="1"/>
  <c r="N54" i="13"/>
  <c r="C55" i="13"/>
  <c r="D55" i="13" s="1"/>
  <c r="C42" i="5"/>
  <c r="C55" i="10"/>
  <c r="C52" i="11"/>
  <c r="D55" i="10" l="1"/>
  <c r="F55" i="10"/>
  <c r="D42" i="5"/>
  <c r="E42" i="5" s="1"/>
  <c r="C43" i="5"/>
  <c r="N55" i="13"/>
  <c r="C56" i="13"/>
  <c r="D56" i="13" s="1"/>
  <c r="E55" i="10"/>
  <c r="C56" i="10" s="1"/>
  <c r="D52" i="11"/>
  <c r="C53" i="11" s="1"/>
  <c r="D53" i="11" l="1"/>
  <c r="F53" i="11" s="1"/>
  <c r="C44" i="5"/>
  <c r="D43" i="5"/>
  <c r="E43" i="5" s="1"/>
  <c r="E56" i="10"/>
  <c r="C57" i="10" s="1"/>
  <c r="E53" i="11"/>
  <c r="C54" i="11" s="1"/>
  <c r="D56" i="10"/>
  <c r="E57" i="10"/>
  <c r="F52" i="11"/>
  <c r="N56" i="13"/>
  <c r="C57" i="13"/>
  <c r="D57" i="13" s="1"/>
  <c r="E55" i="11" l="1"/>
  <c r="D54" i="11"/>
  <c r="F54" i="11" s="1"/>
  <c r="D44" i="5"/>
  <c r="C45" i="5" s="1"/>
  <c r="E44" i="5"/>
  <c r="E54" i="11"/>
  <c r="C55" i="11" s="1"/>
  <c r="D57" i="10"/>
  <c r="F57" i="10" s="1"/>
  <c r="E58" i="10"/>
  <c r="F56" i="10"/>
  <c r="C58" i="10"/>
  <c r="C58" i="13"/>
  <c r="D58" i="13" s="1"/>
  <c r="N57" i="13"/>
  <c r="D45" i="5" l="1"/>
  <c r="E45" i="5" s="1"/>
  <c r="C59" i="13"/>
  <c r="D59" i="13" s="1"/>
  <c r="N58" i="13"/>
  <c r="D58" i="10"/>
  <c r="E59" i="10"/>
  <c r="F58" i="10"/>
  <c r="C59" i="10"/>
  <c r="D55" i="11"/>
  <c r="F55" i="11" s="1"/>
  <c r="E56" i="11"/>
  <c r="C56" i="11"/>
  <c r="F56" i="11" l="1"/>
  <c r="D56" i="11"/>
  <c r="E57" i="11" s="1"/>
  <c r="N59" i="13"/>
  <c r="C60" i="13"/>
  <c r="D60" i="13" s="1"/>
  <c r="C46" i="5"/>
  <c r="D59" i="10"/>
  <c r="C60" i="10" s="1"/>
  <c r="F59" i="10"/>
  <c r="C57" i="11"/>
  <c r="D60" i="10" l="1"/>
  <c r="F60" i="10" s="1"/>
  <c r="N60" i="13"/>
  <c r="C61" i="13"/>
  <c r="D61" i="13" s="1"/>
  <c r="D57" i="11"/>
  <c r="F57" i="11" s="1"/>
  <c r="D46" i="5"/>
  <c r="E46" i="5" s="1"/>
  <c r="E60" i="10"/>
  <c r="C61" i="10" s="1"/>
  <c r="C58" i="11" l="1"/>
  <c r="C47" i="5"/>
  <c r="E58" i="11"/>
  <c r="N61" i="13"/>
  <c r="C62" i="13"/>
  <c r="D62" i="13" s="1"/>
  <c r="E61" i="10"/>
  <c r="D61" i="10"/>
  <c r="F61" i="10" s="1"/>
  <c r="E62" i="10"/>
  <c r="C62" i="10" l="1"/>
  <c r="D47" i="5"/>
  <c r="E47" i="5" s="1"/>
  <c r="N62" i="13"/>
  <c r="C63" i="13"/>
  <c r="D63" i="13" s="1"/>
  <c r="D58" i="11"/>
  <c r="C59" i="11" s="1"/>
  <c r="F58" i="11"/>
  <c r="D59" i="11" l="1"/>
  <c r="F59" i="11" s="1"/>
  <c r="C48" i="5"/>
  <c r="D62" i="10"/>
  <c r="C63" i="10" s="1"/>
  <c r="C64" i="13"/>
  <c r="D64" i="13" s="1"/>
  <c r="N63" i="13"/>
  <c r="E59" i="11"/>
  <c r="C60" i="11" s="1"/>
  <c r="C49" i="5" l="1"/>
  <c r="D48" i="5"/>
  <c r="E48" i="5"/>
  <c r="C65" i="13"/>
  <c r="D65" i="13" s="1"/>
  <c r="N64" i="13"/>
  <c r="E60" i="11"/>
  <c r="D60" i="11"/>
  <c r="F60" i="11"/>
  <c r="E61" i="11"/>
  <c r="F62" i="10"/>
  <c r="D63" i="10"/>
  <c r="E64" i="10" s="1"/>
  <c r="E63" i="10"/>
  <c r="F63" i="10" l="1"/>
  <c r="N65" i="13"/>
  <c r="C66" i="13"/>
  <c r="D66" i="13" s="1"/>
  <c r="D49" i="5"/>
  <c r="E49" i="5"/>
  <c r="C50" i="5"/>
  <c r="C64" i="10"/>
  <c r="C61" i="11"/>
  <c r="N66" i="13" l="1"/>
  <c r="C67" i="13"/>
  <c r="D67" i="13" s="1"/>
  <c r="D61" i="11"/>
  <c r="F61" i="11" s="1"/>
  <c r="E62" i="11"/>
  <c r="D50" i="5"/>
  <c r="E50" i="5" s="1"/>
  <c r="E65" i="10"/>
  <c r="D64" i="10"/>
  <c r="F64" i="10" s="1"/>
  <c r="C62" i="11"/>
  <c r="C65" i="10"/>
  <c r="D62" i="11" l="1"/>
  <c r="E63" i="11" s="1"/>
  <c r="C51" i="5"/>
  <c r="D65" i="10"/>
  <c r="C66" i="10" s="1"/>
  <c r="E66" i="10"/>
  <c r="N67" i="13"/>
  <c r="C68" i="13"/>
  <c r="D68" i="13" s="1"/>
  <c r="D66" i="10" l="1"/>
  <c r="E67" i="10" s="1"/>
  <c r="F66" i="10"/>
  <c r="C63" i="11"/>
  <c r="F65" i="10"/>
  <c r="F62" i="11"/>
  <c r="N68" i="13"/>
  <c r="C69" i="13"/>
  <c r="D69" i="13" s="1"/>
  <c r="C67" i="10"/>
  <c r="D51" i="5"/>
  <c r="E51" i="5" s="1"/>
  <c r="D67" i="10" l="1"/>
  <c r="C68" i="10" s="1"/>
  <c r="F67" i="10"/>
  <c r="E68" i="10"/>
  <c r="C52" i="5"/>
  <c r="N69" i="13"/>
  <c r="C70" i="13"/>
  <c r="D70" i="13" s="1"/>
  <c r="D63" i="11"/>
  <c r="C64" i="11" s="1"/>
  <c r="D68" i="10" l="1"/>
  <c r="F68" i="10" s="1"/>
  <c r="C69" i="10"/>
  <c r="D64" i="11"/>
  <c r="E65" i="11" s="1"/>
  <c r="F64" i="11"/>
  <c r="N70" i="13"/>
  <c r="C71" i="13"/>
  <c r="D71" i="13" s="1"/>
  <c r="E64" i="11"/>
  <c r="C65" i="11" s="1"/>
  <c r="F63" i="11"/>
  <c r="E52" i="5"/>
  <c r="D52" i="5"/>
  <c r="C53" i="5" s="1"/>
  <c r="D53" i="5" l="1"/>
  <c r="C54" i="5" s="1"/>
  <c r="E53" i="5"/>
  <c r="D69" i="10"/>
  <c r="F69" i="10" s="1"/>
  <c r="E69" i="10"/>
  <c r="C70" i="10" s="1"/>
  <c r="D65" i="11"/>
  <c r="C66" i="11" s="1"/>
  <c r="F65" i="11"/>
  <c r="E66" i="11"/>
  <c r="C72" i="13"/>
  <c r="D72" i="13" s="1"/>
  <c r="N71" i="13"/>
  <c r="D66" i="11" l="1"/>
  <c r="F66" i="11"/>
  <c r="E67" i="11"/>
  <c r="E54" i="5"/>
  <c r="D54" i="5"/>
  <c r="C55" i="5"/>
  <c r="D70" i="10"/>
  <c r="F70" i="10" s="1"/>
  <c r="E71" i="10"/>
  <c r="C73" i="13"/>
  <c r="D73" i="13" s="1"/>
  <c r="N72" i="13"/>
  <c r="C67" i="11"/>
  <c r="E70" i="10"/>
  <c r="D67" i="11" l="1"/>
  <c r="E68" i="11" s="1"/>
  <c r="F67" i="11"/>
  <c r="C68" i="11"/>
  <c r="N73" i="13"/>
  <c r="C74" i="13"/>
  <c r="D74" i="13" s="1"/>
  <c r="C56" i="5"/>
  <c r="D55" i="5"/>
  <c r="E55" i="5"/>
  <c r="C71" i="10"/>
  <c r="D71" i="10" l="1"/>
  <c r="C72" i="10" s="1"/>
  <c r="F71" i="10"/>
  <c r="D56" i="5"/>
  <c r="E56" i="5"/>
  <c r="C57" i="5"/>
  <c r="D68" i="11"/>
  <c r="C69" i="11" s="1"/>
  <c r="C75" i="13"/>
  <c r="D75" i="13" s="1"/>
  <c r="N74" i="13"/>
  <c r="D69" i="11" l="1"/>
  <c r="D72" i="10"/>
  <c r="F72" i="10" s="1"/>
  <c r="C76" i="13"/>
  <c r="D76" i="13" s="1"/>
  <c r="N75" i="13"/>
  <c r="D57" i="5"/>
  <c r="C58" i="5"/>
  <c r="E57" i="5"/>
  <c r="E72" i="10"/>
  <c r="C73" i="10" s="1"/>
  <c r="F68" i="11"/>
  <c r="E69" i="11"/>
  <c r="C70" i="11" s="1"/>
  <c r="N76" i="13" l="1"/>
  <c r="C77" i="13"/>
  <c r="D77" i="13" s="1"/>
  <c r="F69" i="11"/>
  <c r="D73" i="10"/>
  <c r="F73" i="10" s="1"/>
  <c r="D58" i="5"/>
  <c r="C59" i="5" s="1"/>
  <c r="E73" i="10"/>
  <c r="C74" i="10" s="1"/>
  <c r="E70" i="11"/>
  <c r="C71" i="11" s="1"/>
  <c r="D70" i="11"/>
  <c r="D59" i="5" l="1"/>
  <c r="C60" i="5" s="1"/>
  <c r="E71" i="11"/>
  <c r="C72" i="11" s="1"/>
  <c r="E74" i="10"/>
  <c r="D71" i="11"/>
  <c r="F71" i="11" s="1"/>
  <c r="E58" i="5"/>
  <c r="D74" i="10"/>
  <c r="E75" i="10"/>
  <c r="F74" i="10"/>
  <c r="N77" i="13"/>
  <c r="C78" i="13"/>
  <c r="D78" i="13" s="1"/>
  <c r="F70" i="11"/>
  <c r="D60" i="5" l="1"/>
  <c r="C61" i="5"/>
  <c r="E60" i="5"/>
  <c r="F72" i="11"/>
  <c r="D72" i="11"/>
  <c r="E73" i="11"/>
  <c r="E59" i="5"/>
  <c r="E72" i="11"/>
  <c r="C73" i="11" s="1"/>
  <c r="C79" i="13"/>
  <c r="D79" i="13" s="1"/>
  <c r="N78" i="13"/>
  <c r="C75" i="10"/>
  <c r="D61" i="5" l="1"/>
  <c r="C62" i="5" s="1"/>
  <c r="D75" i="10"/>
  <c r="C76" i="10" s="1"/>
  <c r="F75" i="10"/>
  <c r="E76" i="10"/>
  <c r="N79" i="13"/>
  <c r="C80" i="13"/>
  <c r="D80" i="13" s="1"/>
  <c r="D73" i="11"/>
  <c r="F73" i="11" s="1"/>
  <c r="F76" i="10" l="1"/>
  <c r="D76" i="10"/>
  <c r="E77" i="10"/>
  <c r="D62" i="5"/>
  <c r="C63" i="5" s="1"/>
  <c r="E74" i="11"/>
  <c r="C77" i="10"/>
  <c r="E61" i="5"/>
  <c r="N80" i="13"/>
  <c r="C81" i="13"/>
  <c r="D81" i="13" s="1"/>
  <c r="C74" i="11"/>
  <c r="C64" i="5" l="1"/>
  <c r="D63" i="5"/>
  <c r="E63" i="5"/>
  <c r="D74" i="11"/>
  <c r="F74" i="11" s="1"/>
  <c r="E75" i="11"/>
  <c r="D77" i="10"/>
  <c r="E78" i="10" s="1"/>
  <c r="F77" i="10"/>
  <c r="E62" i="5"/>
  <c r="C75" i="11"/>
  <c r="C78" i="10"/>
  <c r="C82" i="13"/>
  <c r="D82" i="13" s="1"/>
  <c r="N81" i="13"/>
  <c r="C79" i="10" l="1"/>
  <c r="D78" i="10"/>
  <c r="F78" i="10" s="1"/>
  <c r="E79" i="10"/>
  <c r="C83" i="13"/>
  <c r="D83" i="13" s="1"/>
  <c r="N82" i="13"/>
  <c r="E64" i="5"/>
  <c r="D64" i="5"/>
  <c r="C65" i="5" s="1"/>
  <c r="D75" i="11"/>
  <c r="C76" i="11" s="1"/>
  <c r="E76" i="11"/>
  <c r="D76" i="11" l="1"/>
  <c r="F76" i="11" s="1"/>
  <c r="D65" i="5"/>
  <c r="C66" i="5" s="1"/>
  <c r="E65" i="5"/>
  <c r="D79" i="10"/>
  <c r="E80" i="10" s="1"/>
  <c r="F75" i="11"/>
  <c r="N83" i="13"/>
  <c r="C84" i="13"/>
  <c r="D84" i="13" s="1"/>
  <c r="D66" i="5" l="1"/>
  <c r="E66" i="5" s="1"/>
  <c r="F79" i="10"/>
  <c r="C80" i="10"/>
  <c r="E77" i="11"/>
  <c r="C77" i="11"/>
  <c r="N84" i="13"/>
  <c r="C85" i="13"/>
  <c r="D85" i="13" s="1"/>
  <c r="D77" i="11" l="1"/>
  <c r="C78" i="11" s="1"/>
  <c r="E78" i="11"/>
  <c r="F77" i="11"/>
  <c r="N85" i="13"/>
  <c r="C86" i="13"/>
  <c r="D86" i="13" s="1"/>
  <c r="D80" i="10"/>
  <c r="C81" i="10" s="1"/>
  <c r="C67" i="5"/>
  <c r="D78" i="11" l="1"/>
  <c r="E79" i="11" s="1"/>
  <c r="F78" i="11"/>
  <c r="E81" i="10"/>
  <c r="N86" i="13"/>
  <c r="C87" i="13"/>
  <c r="D87" i="13" s="1"/>
  <c r="D81" i="10"/>
  <c r="E82" i="10" s="1"/>
  <c r="D67" i="5"/>
  <c r="E67" i="5" s="1"/>
  <c r="F80" i="10"/>
  <c r="C82" i="10" l="1"/>
  <c r="C68" i="5"/>
  <c r="N87" i="13"/>
  <c r="C88" i="13"/>
  <c r="D88" i="13" s="1"/>
  <c r="F81" i="10"/>
  <c r="C79" i="11"/>
  <c r="D79" i="11" l="1"/>
  <c r="E80" i="11" s="1"/>
  <c r="E68" i="5"/>
  <c r="D68" i="5"/>
  <c r="C69" i="5" s="1"/>
  <c r="D82" i="10"/>
  <c r="F82" i="10" s="1"/>
  <c r="E83" i="10"/>
  <c r="C89" i="13"/>
  <c r="D89" i="13" s="1"/>
  <c r="N88" i="13"/>
  <c r="D69" i="5" l="1"/>
  <c r="E69" i="5"/>
  <c r="C70" i="5"/>
  <c r="N89" i="13"/>
  <c r="C90" i="13"/>
  <c r="D90" i="13" s="1"/>
  <c r="F79" i="11"/>
  <c r="C83" i="10"/>
  <c r="C80" i="11"/>
  <c r="D70" i="5" l="1"/>
  <c r="E70" i="5" s="1"/>
  <c r="C71" i="5"/>
  <c r="D80" i="11"/>
  <c r="F80" i="11" s="1"/>
  <c r="C91" i="13"/>
  <c r="D91" i="13" s="1"/>
  <c r="N90" i="13"/>
  <c r="D83" i="10"/>
  <c r="C84" i="10" s="1"/>
  <c r="E84" i="10"/>
  <c r="F83" i="10"/>
  <c r="D71" i="5" l="1"/>
  <c r="C72" i="5" s="1"/>
  <c r="C92" i="13"/>
  <c r="D92" i="13" s="1"/>
  <c r="N91" i="13"/>
  <c r="D84" i="10"/>
  <c r="F84" i="10" s="1"/>
  <c r="E85" i="10"/>
  <c r="E81" i="11"/>
  <c r="C81" i="11"/>
  <c r="D72" i="5" l="1"/>
  <c r="E72" i="5"/>
  <c r="C73" i="5"/>
  <c r="D81" i="11"/>
  <c r="F81" i="11" s="1"/>
  <c r="C82" i="11"/>
  <c r="C85" i="10"/>
  <c r="E71" i="5"/>
  <c r="N92" i="13"/>
  <c r="C93" i="13"/>
  <c r="D93" i="13" s="1"/>
  <c r="D82" i="11" l="1"/>
  <c r="E83" i="11"/>
  <c r="D73" i="5"/>
  <c r="C74" i="5" s="1"/>
  <c r="N93" i="13"/>
  <c r="C94" i="13"/>
  <c r="D94" i="13" s="1"/>
  <c r="E82" i="11"/>
  <c r="C83" i="11" s="1"/>
  <c r="D85" i="10"/>
  <c r="C86" i="10" s="1"/>
  <c r="F85" i="10"/>
  <c r="E86" i="10"/>
  <c r="D74" i="5" l="1"/>
  <c r="C75" i="5" s="1"/>
  <c r="E74" i="5"/>
  <c r="C87" i="10"/>
  <c r="N94" i="13"/>
  <c r="C95" i="13"/>
  <c r="D95" i="13" s="1"/>
  <c r="E87" i="10"/>
  <c r="D86" i="10"/>
  <c r="F86" i="10" s="1"/>
  <c r="E73" i="5"/>
  <c r="F82" i="11"/>
  <c r="D83" i="11"/>
  <c r="C84" i="11" s="1"/>
  <c r="D84" i="11" l="1"/>
  <c r="F84" i="11"/>
  <c r="E75" i="5"/>
  <c r="D75" i="5"/>
  <c r="C76" i="5" s="1"/>
  <c r="D87" i="10"/>
  <c r="E88" i="10" s="1"/>
  <c r="F87" i="10"/>
  <c r="N95" i="13"/>
  <c r="C96" i="13"/>
  <c r="D96" i="13" s="1"/>
  <c r="C88" i="10"/>
  <c r="E84" i="11"/>
  <c r="C85" i="11" s="1"/>
  <c r="F83" i="11"/>
  <c r="D76" i="5" l="1"/>
  <c r="E76" i="5"/>
  <c r="C77" i="5"/>
  <c r="N96" i="13"/>
  <c r="C97" i="13"/>
  <c r="D97" i="13" s="1"/>
  <c r="E85" i="11"/>
  <c r="C86" i="11" s="1"/>
  <c r="E89" i="10"/>
  <c r="D88" i="10"/>
  <c r="C89" i="10" s="1"/>
  <c r="E86" i="11"/>
  <c r="F85" i="11"/>
  <c r="D85" i="11"/>
  <c r="D89" i="10" l="1"/>
  <c r="E90" i="10"/>
  <c r="F89" i="10"/>
  <c r="E87" i="11"/>
  <c r="D86" i="11"/>
  <c r="F86" i="11" s="1"/>
  <c r="D77" i="5"/>
  <c r="C78" i="5" s="1"/>
  <c r="E77" i="5"/>
  <c r="N97" i="13"/>
  <c r="C98" i="13"/>
  <c r="D98" i="13" s="1"/>
  <c r="C90" i="10"/>
  <c r="F88" i="10"/>
  <c r="D78" i="5" l="1"/>
  <c r="E78" i="5" s="1"/>
  <c r="N98" i="13"/>
  <c r="C99" i="13"/>
  <c r="D99" i="13" s="1"/>
  <c r="D90" i="10"/>
  <c r="E91" i="10" s="1"/>
  <c r="C87" i="11"/>
  <c r="D87" i="11" l="1"/>
  <c r="E88" i="11" s="1"/>
  <c r="F90" i="10"/>
  <c r="C79" i="5"/>
  <c r="C91" i="10"/>
  <c r="C100" i="13"/>
  <c r="D100" i="13" s="1"/>
  <c r="N99" i="13"/>
  <c r="D91" i="10" l="1"/>
  <c r="E92" i="10" s="1"/>
  <c r="D79" i="5"/>
  <c r="C80" i="5" s="1"/>
  <c r="E79" i="5"/>
  <c r="F87" i="11"/>
  <c r="C88" i="11"/>
  <c r="N100" i="13"/>
  <c r="C101" i="13"/>
  <c r="D101" i="13" s="1"/>
  <c r="D80" i="5" l="1"/>
  <c r="C81" i="5" s="1"/>
  <c r="E80" i="5"/>
  <c r="F91" i="10"/>
  <c r="C92" i="10"/>
  <c r="N101" i="13"/>
  <c r="C102" i="13"/>
  <c r="D102" i="13" s="1"/>
  <c r="D88" i="11"/>
  <c r="E89" i="11"/>
  <c r="F88" i="11"/>
  <c r="C89" i="11"/>
  <c r="D81" i="5" l="1"/>
  <c r="E81" i="5"/>
  <c r="C82" i="5"/>
  <c r="N102" i="13"/>
  <c r="C103" i="13"/>
  <c r="D103" i="13" s="1"/>
  <c r="D89" i="11"/>
  <c r="C90" i="11" s="1"/>
  <c r="D92" i="10"/>
  <c r="C93" i="10" s="1"/>
  <c r="E93" i="10"/>
  <c r="F92" i="10"/>
  <c r="D90" i="11" l="1"/>
  <c r="C83" i="5"/>
  <c r="D82" i="5"/>
  <c r="E82" i="5" s="1"/>
  <c r="D93" i="10"/>
  <c r="F93" i="10" s="1"/>
  <c r="E94" i="10"/>
  <c r="F89" i="11"/>
  <c r="C94" i="10"/>
  <c r="E90" i="11"/>
  <c r="C91" i="11" s="1"/>
  <c r="N103" i="13"/>
  <c r="C104" i="13"/>
  <c r="D104" i="13" s="1"/>
  <c r="D94" i="10" l="1"/>
  <c r="C95" i="10" s="1"/>
  <c r="F94" i="10"/>
  <c r="F90" i="11"/>
  <c r="D83" i="5"/>
  <c r="C84" i="5" s="1"/>
  <c r="E83" i="5"/>
  <c r="E91" i="11"/>
  <c r="D91" i="11"/>
  <c r="F91" i="11" s="1"/>
  <c r="E92" i="11"/>
  <c r="N104" i="13"/>
  <c r="C105" i="13"/>
  <c r="D105" i="13" s="1"/>
  <c r="D95" i="10" l="1"/>
  <c r="F95" i="10" s="1"/>
  <c r="E84" i="5"/>
  <c r="D84" i="5"/>
  <c r="C85" i="5" s="1"/>
  <c r="N105" i="13"/>
  <c r="C106" i="13"/>
  <c r="D106" i="13" s="1"/>
  <c r="E95" i="10"/>
  <c r="C92" i="11"/>
  <c r="D85" i="5" l="1"/>
  <c r="C86" i="5"/>
  <c r="E85" i="5"/>
  <c r="E96" i="10"/>
  <c r="N106" i="13"/>
  <c r="C107" i="13"/>
  <c r="D107" i="13" s="1"/>
  <c r="D92" i="11"/>
  <c r="E93" i="11" s="1"/>
  <c r="C96" i="10"/>
  <c r="F92" i="11" l="1"/>
  <c r="C108" i="13"/>
  <c r="D108" i="13" s="1"/>
  <c r="N107" i="13"/>
  <c r="D86" i="5"/>
  <c r="E86" i="5" s="1"/>
  <c r="C87" i="5"/>
  <c r="D96" i="10"/>
  <c r="F96" i="10" s="1"/>
  <c r="C93" i="11"/>
  <c r="D87" i="5" l="1"/>
  <c r="C88" i="5" s="1"/>
  <c r="E87" i="5"/>
  <c r="C97" i="10"/>
  <c r="C109" i="13"/>
  <c r="D109" i="13" s="1"/>
  <c r="N108" i="13"/>
  <c r="E97" i="10"/>
  <c r="D93" i="11"/>
  <c r="E94" i="11" s="1"/>
  <c r="D88" i="5" l="1"/>
  <c r="C89" i="5"/>
  <c r="E88" i="5"/>
  <c r="E98" i="10"/>
  <c r="D97" i="10"/>
  <c r="C98" i="10" s="1"/>
  <c r="F97" i="10"/>
  <c r="C94" i="11"/>
  <c r="F93" i="11"/>
  <c r="N109" i="13"/>
  <c r="C110" i="13"/>
  <c r="D110" i="13" s="1"/>
  <c r="D98" i="10" l="1"/>
  <c r="F98" i="10"/>
  <c r="E99" i="10"/>
  <c r="C99" i="10"/>
  <c r="C111" i="13"/>
  <c r="D111" i="13" s="1"/>
  <c r="N110" i="13"/>
  <c r="D89" i="5"/>
  <c r="E89" i="5" s="1"/>
  <c r="C90" i="5"/>
  <c r="D94" i="11"/>
  <c r="C95" i="11" s="1"/>
  <c r="F94" i="11"/>
  <c r="D99" i="10" l="1"/>
  <c r="E100" i="10"/>
  <c r="F99" i="10"/>
  <c r="C100" i="10"/>
  <c r="D95" i="11"/>
  <c r="F95" i="11" s="1"/>
  <c r="E95" i="11"/>
  <c r="C96" i="11" s="1"/>
  <c r="D90" i="5"/>
  <c r="E90" i="5" s="1"/>
  <c r="N111" i="13"/>
  <c r="C112" i="13"/>
  <c r="D112" i="13" s="1"/>
  <c r="D100" i="10" l="1"/>
  <c r="F100" i="10" s="1"/>
  <c r="C91" i="5"/>
  <c r="D96" i="11"/>
  <c r="E97" i="11" s="1"/>
  <c r="E96" i="11"/>
  <c r="C97" i="11" s="1"/>
  <c r="C113" i="13"/>
  <c r="D113" i="13" s="1"/>
  <c r="N112" i="13"/>
  <c r="D97" i="11" l="1"/>
  <c r="C98" i="11" s="1"/>
  <c r="F97" i="11"/>
  <c r="E98" i="11"/>
  <c r="F96" i="11"/>
  <c r="C101" i="10"/>
  <c r="C92" i="5"/>
  <c r="E91" i="5"/>
  <c r="D91" i="5"/>
  <c r="E101" i="10"/>
  <c r="N113" i="13"/>
  <c r="C114" i="13"/>
  <c r="D114" i="13" s="1"/>
  <c r="D98" i="11" l="1"/>
  <c r="F98" i="11"/>
  <c r="E99" i="11"/>
  <c r="N114" i="13"/>
  <c r="C115" i="13"/>
  <c r="D115" i="13" s="1"/>
  <c r="D92" i="5"/>
  <c r="C93" i="5"/>
  <c r="E92" i="5"/>
  <c r="D101" i="10"/>
  <c r="F101" i="10" s="1"/>
  <c r="C99" i="11"/>
  <c r="D99" i="11" l="1"/>
  <c r="E100" i="11"/>
  <c r="F99" i="11"/>
  <c r="C100" i="11"/>
  <c r="E102" i="10"/>
  <c r="D93" i="5"/>
  <c r="E93" i="5" s="1"/>
  <c r="C94" i="5"/>
  <c r="C102" i="10"/>
  <c r="N115" i="13"/>
  <c r="C116" i="13"/>
  <c r="D116" i="13" s="1"/>
  <c r="N116" i="13" l="1"/>
  <c r="C117" i="13"/>
  <c r="D117" i="13" s="1"/>
  <c r="F100" i="11"/>
  <c r="E101" i="11"/>
  <c r="D100" i="11"/>
  <c r="C101" i="11"/>
  <c r="E94" i="5"/>
  <c r="D94" i="5"/>
  <c r="C95" i="5" s="1"/>
  <c r="D102" i="10"/>
  <c r="C103" i="10" s="1"/>
  <c r="F102" i="10"/>
  <c r="D95" i="5" l="1"/>
  <c r="C96" i="5" s="1"/>
  <c r="E95" i="5"/>
  <c r="D103" i="10"/>
  <c r="E104" i="10" s="1"/>
  <c r="C102" i="11"/>
  <c r="E103" i="10"/>
  <c r="C104" i="10" s="1"/>
  <c r="D101" i="11"/>
  <c r="F101" i="11"/>
  <c r="E102" i="11"/>
  <c r="N117" i="13"/>
  <c r="C118" i="13"/>
  <c r="D118" i="13" s="1"/>
  <c r="D96" i="5" l="1"/>
  <c r="E96" i="5"/>
  <c r="C97" i="5"/>
  <c r="D104" i="10"/>
  <c r="C105" i="10" s="1"/>
  <c r="D102" i="11"/>
  <c r="E103" i="11" s="1"/>
  <c r="F103" i="10"/>
  <c r="C103" i="11"/>
  <c r="N118" i="13"/>
  <c r="C119" i="13"/>
  <c r="D119" i="13" s="1"/>
  <c r="D105" i="10" l="1"/>
  <c r="C104" i="11"/>
  <c r="D103" i="11"/>
  <c r="E104" i="11"/>
  <c r="F103" i="11"/>
  <c r="D97" i="5"/>
  <c r="E97" i="5" s="1"/>
  <c r="N119" i="13"/>
  <c r="C120" i="13"/>
  <c r="D120" i="13" s="1"/>
  <c r="F102" i="11"/>
  <c r="F104" i="10"/>
  <c r="E105" i="10"/>
  <c r="C106" i="10" s="1"/>
  <c r="D106" i="10" l="1"/>
  <c r="E107" i="10"/>
  <c r="F105" i="10"/>
  <c r="C121" i="13"/>
  <c r="D121" i="13" s="1"/>
  <c r="N120" i="13"/>
  <c r="C98" i="5"/>
  <c r="C105" i="11"/>
  <c r="E106" i="10"/>
  <c r="C107" i="10" s="1"/>
  <c r="D104" i="11"/>
  <c r="E105" i="11"/>
  <c r="F104" i="11"/>
  <c r="D105" i="11" l="1"/>
  <c r="F105" i="11" s="1"/>
  <c r="E106" i="11"/>
  <c r="C108" i="10"/>
  <c r="F106" i="10"/>
  <c r="E98" i="5"/>
  <c r="C99" i="5"/>
  <c r="D98" i="5"/>
  <c r="D107" i="10"/>
  <c r="F107" i="10"/>
  <c r="E108" i="10"/>
  <c r="N121" i="13"/>
  <c r="C122" i="13"/>
  <c r="D122" i="13" s="1"/>
  <c r="D108" i="10" l="1"/>
  <c r="F108" i="10" s="1"/>
  <c r="E109" i="10"/>
  <c r="D99" i="5"/>
  <c r="C100" i="5" s="1"/>
  <c r="E99" i="5"/>
  <c r="N122" i="13"/>
  <c r="C123" i="13"/>
  <c r="D123" i="13" s="1"/>
  <c r="C109" i="10"/>
  <c r="C106" i="11"/>
  <c r="D100" i="5" l="1"/>
  <c r="C101" i="5"/>
  <c r="E100" i="5"/>
  <c r="C110" i="10"/>
  <c r="D106" i="11"/>
  <c r="F106" i="11"/>
  <c r="E107" i="11"/>
  <c r="F109" i="10"/>
  <c r="D109" i="10"/>
  <c r="E110" i="10"/>
  <c r="C107" i="11"/>
  <c r="N123" i="13"/>
  <c r="C124" i="13"/>
  <c r="D124" i="13" s="1"/>
  <c r="D110" i="10" l="1"/>
  <c r="C111" i="10" s="1"/>
  <c r="E111" i="10"/>
  <c r="F110" i="10"/>
  <c r="D101" i="5"/>
  <c r="E101" i="5"/>
  <c r="C102" i="5"/>
  <c r="D107" i="11"/>
  <c r="C108" i="11" s="1"/>
  <c r="F107" i="11"/>
  <c r="E108" i="11"/>
  <c r="N124" i="13"/>
  <c r="C125" i="13"/>
  <c r="D125" i="13" s="1"/>
  <c r="D108" i="11" l="1"/>
  <c r="E109" i="11"/>
  <c r="F108" i="11"/>
  <c r="F111" i="10"/>
  <c r="D111" i="10"/>
  <c r="E112" i="10"/>
  <c r="C112" i="10"/>
  <c r="C109" i="11"/>
  <c r="D102" i="5"/>
  <c r="E102" i="5" s="1"/>
  <c r="N125" i="13"/>
  <c r="C126" i="13"/>
  <c r="D126" i="13" s="1"/>
  <c r="D112" i="10" l="1"/>
  <c r="F112" i="10"/>
  <c r="E113" i="10"/>
  <c r="D109" i="11"/>
  <c r="F109" i="11" s="1"/>
  <c r="C103" i="5"/>
  <c r="C113" i="10"/>
  <c r="C127" i="13"/>
  <c r="D127" i="13" s="1"/>
  <c r="N126" i="13"/>
  <c r="D113" i="10" l="1"/>
  <c r="E114" i="10" s="1"/>
  <c r="C104" i="5"/>
  <c r="D103" i="5"/>
  <c r="E103" i="5" s="1"/>
  <c r="N127" i="13"/>
  <c r="C128" i="13"/>
  <c r="D128" i="13" s="1"/>
  <c r="E110" i="11"/>
  <c r="C110" i="11"/>
  <c r="D104" i="5" l="1"/>
  <c r="E104" i="5"/>
  <c r="C105" i="5"/>
  <c r="D110" i="11"/>
  <c r="E111" i="11"/>
  <c r="F110" i="11"/>
  <c r="F113" i="10"/>
  <c r="N128" i="13"/>
  <c r="C129" i="13"/>
  <c r="D129" i="13" s="1"/>
  <c r="C111" i="11"/>
  <c r="C114" i="10"/>
  <c r="D114" i="10" l="1"/>
  <c r="F114" i="10" s="1"/>
  <c r="F111" i="11"/>
  <c r="D111" i="11"/>
  <c r="E112" i="11"/>
  <c r="D105" i="5"/>
  <c r="C106" i="5" s="1"/>
  <c r="E105" i="5"/>
  <c r="C112" i="11"/>
  <c r="C130" i="13"/>
  <c r="D130" i="13" s="1"/>
  <c r="N129" i="13"/>
  <c r="D106" i="5" l="1"/>
  <c r="E106" i="5" s="1"/>
  <c r="E115" i="10"/>
  <c r="N130" i="13"/>
  <c r="C131" i="13"/>
  <c r="D131" i="13" s="1"/>
  <c r="D112" i="11"/>
  <c r="F112" i="11" s="1"/>
  <c r="C115" i="10"/>
  <c r="C113" i="11" l="1"/>
  <c r="D115" i="10"/>
  <c r="F115" i="10"/>
  <c r="E116" i="10"/>
  <c r="C107" i="5"/>
  <c r="N131" i="13"/>
  <c r="C132" i="13"/>
  <c r="D132" i="13" s="1"/>
  <c r="E113" i="11"/>
  <c r="C116" i="10"/>
  <c r="C133" i="13" l="1"/>
  <c r="D133" i="13" s="1"/>
  <c r="N132" i="13"/>
  <c r="D116" i="10"/>
  <c r="C117" i="10" s="1"/>
  <c r="C108" i="5"/>
  <c r="D107" i="5"/>
  <c r="E107" i="5"/>
  <c r="D113" i="11"/>
  <c r="E114" i="11" s="1"/>
  <c r="F113" i="11"/>
  <c r="D117" i="10" l="1"/>
  <c r="E118" i="10" s="1"/>
  <c r="N133" i="13"/>
  <c r="C134" i="13"/>
  <c r="D134" i="13" s="1"/>
  <c r="F116" i="10"/>
  <c r="C114" i="11"/>
  <c r="D108" i="5"/>
  <c r="C109" i="5"/>
  <c r="E108" i="5"/>
  <c r="E117" i="10"/>
  <c r="C118" i="10" s="1"/>
  <c r="D118" i="10" l="1"/>
  <c r="C119" i="10" s="1"/>
  <c r="F118" i="10"/>
  <c r="E119" i="10"/>
  <c r="F117" i="10"/>
  <c r="D114" i="11"/>
  <c r="E115" i="11"/>
  <c r="F114" i="11"/>
  <c r="N134" i="13"/>
  <c r="C135" i="13"/>
  <c r="D135" i="13" s="1"/>
  <c r="D109" i="5"/>
  <c r="C110" i="5" s="1"/>
  <c r="E109" i="5"/>
  <c r="C115" i="11"/>
  <c r="D110" i="5" l="1"/>
  <c r="E110" i="5" s="1"/>
  <c r="F119" i="10"/>
  <c r="D119" i="10"/>
  <c r="E120" i="10"/>
  <c r="C120" i="10"/>
  <c r="C136" i="13"/>
  <c r="D136" i="13" s="1"/>
  <c r="N135" i="13"/>
  <c r="D115" i="11"/>
  <c r="E116" i="11" s="1"/>
  <c r="F115" i="11"/>
  <c r="D120" i="10" l="1"/>
  <c r="F120" i="10" s="1"/>
  <c r="C116" i="11"/>
  <c r="C111" i="5"/>
  <c r="C137" i="13"/>
  <c r="D137" i="13" s="1"/>
  <c r="N136" i="13"/>
  <c r="D111" i="5" l="1"/>
  <c r="C112" i="5" s="1"/>
  <c r="E121" i="10"/>
  <c r="C121" i="10"/>
  <c r="N137" i="13"/>
  <c r="C138" i="13"/>
  <c r="D138" i="13" s="1"/>
  <c r="D116" i="11"/>
  <c r="E117" i="11" s="1"/>
  <c r="D112" i="5" l="1"/>
  <c r="E112" i="5"/>
  <c r="C113" i="5"/>
  <c r="C117" i="11"/>
  <c r="E111" i="5"/>
  <c r="N138" i="13"/>
  <c r="C139" i="13"/>
  <c r="D139" i="13" s="1"/>
  <c r="F116" i="11"/>
  <c r="D121" i="10"/>
  <c r="F121" i="10" s="1"/>
  <c r="E122" i="10"/>
  <c r="D113" i="5" l="1"/>
  <c r="E113" i="5"/>
  <c r="C114" i="5"/>
  <c r="C122" i="10"/>
  <c r="N139" i="13"/>
  <c r="C140" i="13"/>
  <c r="D140" i="13" s="1"/>
  <c r="D117" i="11"/>
  <c r="F117" i="11" s="1"/>
  <c r="N140" i="13" l="1"/>
  <c r="C141" i="13"/>
  <c r="D141" i="13" s="1"/>
  <c r="C118" i="11"/>
  <c r="E118" i="11"/>
  <c r="D114" i="5"/>
  <c r="E114" i="5" s="1"/>
  <c r="F122" i="10"/>
  <c r="D122" i="10"/>
  <c r="E123" i="10"/>
  <c r="C123" i="10"/>
  <c r="D123" i="10" l="1"/>
  <c r="E124" i="10" s="1"/>
  <c r="D118" i="11"/>
  <c r="F118" i="11" s="1"/>
  <c r="N141" i="13"/>
  <c r="C142" i="13"/>
  <c r="D142" i="13" s="1"/>
  <c r="C115" i="5"/>
  <c r="C124" i="10" l="1"/>
  <c r="D115" i="5"/>
  <c r="E115" i="5" s="1"/>
  <c r="E119" i="11"/>
  <c r="F123" i="10"/>
  <c r="C119" i="11"/>
  <c r="N142" i="13"/>
  <c r="C143" i="13"/>
  <c r="D143" i="13" s="1"/>
  <c r="C116" i="5" l="1"/>
  <c r="D119" i="11"/>
  <c r="C120" i="11" s="1"/>
  <c r="F119" i="11"/>
  <c r="D124" i="10"/>
  <c r="E125" i="10" s="1"/>
  <c r="F124" i="10"/>
  <c r="N143" i="13"/>
  <c r="C144" i="13"/>
  <c r="D144" i="13" s="1"/>
  <c r="C125" i="10"/>
  <c r="D120" i="11" l="1"/>
  <c r="F120" i="11" s="1"/>
  <c r="E121" i="11"/>
  <c r="E120" i="11"/>
  <c r="D125" i="10"/>
  <c r="C126" i="10" s="1"/>
  <c r="F125" i="10"/>
  <c r="C145" i="13"/>
  <c r="D145" i="13" s="1"/>
  <c r="N144" i="13"/>
  <c r="D116" i="5"/>
  <c r="E116" i="5" s="1"/>
  <c r="C117" i="5"/>
  <c r="D126" i="10" l="1"/>
  <c r="D117" i="5"/>
  <c r="E117" i="5" s="1"/>
  <c r="E126" i="10"/>
  <c r="C127" i="10" s="1"/>
  <c r="N145" i="13"/>
  <c r="C146" i="13"/>
  <c r="D146" i="13" s="1"/>
  <c r="C121" i="11"/>
  <c r="D121" i="11" l="1"/>
  <c r="E122" i="11"/>
  <c r="F121" i="11"/>
  <c r="E127" i="10"/>
  <c r="C128" i="10" s="1"/>
  <c r="D127" i="10"/>
  <c r="C122" i="11"/>
  <c r="N146" i="13"/>
  <c r="C147" i="13"/>
  <c r="D147" i="13" s="1"/>
  <c r="C118" i="5"/>
  <c r="F126" i="10"/>
  <c r="D128" i="10" l="1"/>
  <c r="E128" i="10"/>
  <c r="C129" i="10" s="1"/>
  <c r="D118" i="5"/>
  <c r="E118" i="5" s="1"/>
  <c r="F127" i="10"/>
  <c r="D122" i="11"/>
  <c r="C123" i="11" s="1"/>
  <c r="F122" i="11"/>
  <c r="C148" i="13"/>
  <c r="D148" i="13" s="1"/>
  <c r="N147" i="13"/>
  <c r="D123" i="11" l="1"/>
  <c r="E124" i="11" s="1"/>
  <c r="F128" i="10"/>
  <c r="E123" i="11"/>
  <c r="C119" i="5"/>
  <c r="E129" i="10"/>
  <c r="C130" i="10" s="1"/>
  <c r="F129" i="10"/>
  <c r="D129" i="10"/>
  <c r="N148" i="13"/>
  <c r="C149" i="13"/>
  <c r="D149" i="13" s="1"/>
  <c r="D130" i="10" l="1"/>
  <c r="E131" i="10" s="1"/>
  <c r="C150" i="13"/>
  <c r="D150" i="13" s="1"/>
  <c r="N149" i="13"/>
  <c r="E130" i="10"/>
  <c r="C120" i="5"/>
  <c r="D119" i="5"/>
  <c r="E119" i="5" s="1"/>
  <c r="F123" i="11"/>
  <c r="C124" i="11"/>
  <c r="F130" i="10" l="1"/>
  <c r="D124" i="11"/>
  <c r="F124" i="11" s="1"/>
  <c r="E125" i="11"/>
  <c r="C131" i="10"/>
  <c r="D120" i="5"/>
  <c r="C121" i="5" s="1"/>
  <c r="E120" i="5"/>
  <c r="C151" i="13"/>
  <c r="D151" i="13" s="1"/>
  <c r="N150" i="13"/>
  <c r="C125" i="11"/>
  <c r="D121" i="5" l="1"/>
  <c r="E121" i="5"/>
  <c r="C122" i="5"/>
  <c r="F125" i="11"/>
  <c r="D125" i="11"/>
  <c r="E126" i="11"/>
  <c r="C152" i="13"/>
  <c r="D152" i="13" s="1"/>
  <c r="N151" i="13"/>
  <c r="C126" i="11"/>
  <c r="D131" i="10"/>
  <c r="C132" i="10" s="1"/>
  <c r="F131" i="10"/>
  <c r="D132" i="10" l="1"/>
  <c r="E133" i="10" s="1"/>
  <c r="F132" i="10"/>
  <c r="C153" i="13"/>
  <c r="D153" i="13" s="1"/>
  <c r="N152" i="13"/>
  <c r="D122" i="5"/>
  <c r="E122" i="5" s="1"/>
  <c r="E132" i="10"/>
  <c r="C133" i="10" s="1"/>
  <c r="F126" i="11"/>
  <c r="D126" i="11"/>
  <c r="C127" i="11" s="1"/>
  <c r="D127" i="11" l="1"/>
  <c r="E128" i="11" s="1"/>
  <c r="C123" i="5"/>
  <c r="N153" i="13"/>
  <c r="C154" i="13"/>
  <c r="D154" i="13" s="1"/>
  <c r="E127" i="11"/>
  <c r="C128" i="11" s="1"/>
  <c r="D133" i="10"/>
  <c r="C134" i="10" s="1"/>
  <c r="F133" i="10"/>
  <c r="D134" i="10" l="1"/>
  <c r="E135" i="10" s="1"/>
  <c r="D128" i="11"/>
  <c r="F128" i="11" s="1"/>
  <c r="C155" i="13"/>
  <c r="D155" i="13" s="1"/>
  <c r="N154" i="13"/>
  <c r="F127" i="11"/>
  <c r="E134" i="10"/>
  <c r="D123" i="5"/>
  <c r="E123" i="5" s="1"/>
  <c r="C124" i="5" l="1"/>
  <c r="C135" i="10"/>
  <c r="E129" i="11"/>
  <c r="F134" i="10"/>
  <c r="C156" i="13"/>
  <c r="D156" i="13" s="1"/>
  <c r="N155" i="13"/>
  <c r="C129" i="11"/>
  <c r="D135" i="10" l="1"/>
  <c r="C136" i="10" s="1"/>
  <c r="E136" i="10"/>
  <c r="F135" i="10"/>
  <c r="D129" i="11"/>
  <c r="E130" i="11" s="1"/>
  <c r="C157" i="13"/>
  <c r="D157" i="13" s="1"/>
  <c r="N156" i="13"/>
  <c r="D124" i="5"/>
  <c r="E124" i="5" s="1"/>
  <c r="C125" i="5" l="1"/>
  <c r="C137" i="10"/>
  <c r="C130" i="11"/>
  <c r="C158" i="13"/>
  <c r="D158" i="13" s="1"/>
  <c r="N157" i="13"/>
  <c r="F129" i="11"/>
  <c r="F136" i="10"/>
  <c r="D136" i="10"/>
  <c r="E137" i="10"/>
  <c r="F137" i="10" l="1"/>
  <c r="D137" i="10"/>
  <c r="E138" i="10"/>
  <c r="D130" i="11"/>
  <c r="E131" i="11" s="1"/>
  <c r="F130" i="11"/>
  <c r="D125" i="5"/>
  <c r="E125" i="5" s="1"/>
  <c r="C126" i="5"/>
  <c r="C138" i="10"/>
  <c r="C159" i="13"/>
  <c r="D159" i="13" s="1"/>
  <c r="N158" i="13"/>
  <c r="C131" i="11"/>
  <c r="C132" i="11" l="1"/>
  <c r="D131" i="11"/>
  <c r="F131" i="11"/>
  <c r="E132" i="11"/>
  <c r="C160" i="13"/>
  <c r="D160" i="13" s="1"/>
  <c r="N159" i="13"/>
  <c r="D126" i="5"/>
  <c r="C127" i="5" s="1"/>
  <c r="D138" i="10"/>
  <c r="C139" i="10" s="1"/>
  <c r="F138" i="10"/>
  <c r="E140" i="10" l="1"/>
  <c r="D139" i="10"/>
  <c r="D127" i="5"/>
  <c r="E127" i="5" s="1"/>
  <c r="D132" i="11"/>
  <c r="E133" i="11" s="1"/>
  <c r="F132" i="11"/>
  <c r="E139" i="10"/>
  <c r="C140" i="10" s="1"/>
  <c r="E126" i="5"/>
  <c r="C161" i="13"/>
  <c r="D161" i="13" s="1"/>
  <c r="N160" i="13"/>
  <c r="C162" i="13" l="1"/>
  <c r="D162" i="13" s="1"/>
  <c r="N161" i="13"/>
  <c r="C133" i="11"/>
  <c r="C128" i="5"/>
  <c r="F139" i="10"/>
  <c r="D140" i="10"/>
  <c r="F140" i="10" s="1"/>
  <c r="D133" i="11" l="1"/>
  <c r="E134" i="11" s="1"/>
  <c r="C141" i="10"/>
  <c r="E141" i="10"/>
  <c r="D128" i="5"/>
  <c r="E128" i="5"/>
  <c r="C129" i="5"/>
  <c r="N162" i="13"/>
  <c r="C163" i="13"/>
  <c r="D163" i="13" s="1"/>
  <c r="D129" i="5" l="1"/>
  <c r="C130" i="5"/>
  <c r="E129" i="5"/>
  <c r="E142" i="10"/>
  <c r="D141" i="10"/>
  <c r="F141" i="10" s="1"/>
  <c r="F133" i="11"/>
  <c r="C134" i="11"/>
  <c r="C164" i="13"/>
  <c r="D164" i="13" s="1"/>
  <c r="N163" i="13"/>
  <c r="C142" i="10"/>
  <c r="C135" i="11" l="1"/>
  <c r="D130" i="5"/>
  <c r="E130" i="5" s="1"/>
  <c r="C131" i="5"/>
  <c r="D134" i="11"/>
  <c r="F134" i="11" s="1"/>
  <c r="F142" i="10"/>
  <c r="D142" i="10"/>
  <c r="C143" i="10" s="1"/>
  <c r="E143" i="10"/>
  <c r="C165" i="13"/>
  <c r="D165" i="13" s="1"/>
  <c r="N164" i="13"/>
  <c r="E144" i="10" l="1"/>
  <c r="D143" i="10"/>
  <c r="F143" i="10"/>
  <c r="D135" i="11"/>
  <c r="D131" i="5"/>
  <c r="C132" i="5" s="1"/>
  <c r="C144" i="10"/>
  <c r="N165" i="13"/>
  <c r="C166" i="13"/>
  <c r="D166" i="13" s="1"/>
  <c r="E135" i="11"/>
  <c r="C136" i="11" s="1"/>
  <c r="D132" i="5" l="1"/>
  <c r="E132" i="5" s="1"/>
  <c r="E131" i="5"/>
  <c r="F135" i="11"/>
  <c r="D136" i="11"/>
  <c r="E137" i="11" s="1"/>
  <c r="F136" i="11"/>
  <c r="E136" i="11"/>
  <c r="C167" i="13"/>
  <c r="D167" i="13" s="1"/>
  <c r="N166" i="13"/>
  <c r="E145" i="10"/>
  <c r="D144" i="10"/>
  <c r="C145" i="10" s="1"/>
  <c r="F144" i="10"/>
  <c r="D145" i="10" l="1"/>
  <c r="E146" i="10" s="1"/>
  <c r="F145" i="10"/>
  <c r="C146" i="10"/>
  <c r="C168" i="13"/>
  <c r="D168" i="13" s="1"/>
  <c r="N167" i="13"/>
  <c r="C133" i="5"/>
  <c r="C137" i="11"/>
  <c r="D137" i="11" l="1"/>
  <c r="E138" i="11"/>
  <c r="F137" i="11"/>
  <c r="C138" i="11"/>
  <c r="D146" i="10"/>
  <c r="C147" i="10" s="1"/>
  <c r="D133" i="5"/>
  <c r="E133" i="5" s="1"/>
  <c r="C169" i="13"/>
  <c r="D169" i="13" s="1"/>
  <c r="N168" i="13"/>
  <c r="D147" i="10" l="1"/>
  <c r="E148" i="10" s="1"/>
  <c r="C170" i="13"/>
  <c r="D170" i="13" s="1"/>
  <c r="N169" i="13"/>
  <c r="E147" i="10"/>
  <c r="C134" i="5"/>
  <c r="F146" i="10"/>
  <c r="D138" i="11"/>
  <c r="E139" i="11" s="1"/>
  <c r="F138" i="11"/>
  <c r="N170" i="13" l="1"/>
  <c r="C171" i="13"/>
  <c r="D171" i="13" s="1"/>
  <c r="E134" i="5"/>
  <c r="D134" i="5"/>
  <c r="C135" i="5"/>
  <c r="F147" i="10"/>
  <c r="C139" i="11"/>
  <c r="C148" i="10"/>
  <c r="C172" i="13" l="1"/>
  <c r="D172" i="13" s="1"/>
  <c r="N171" i="13"/>
  <c r="D135" i="5"/>
  <c r="E135" i="5" s="1"/>
  <c r="D139" i="11"/>
  <c r="F139" i="11" s="1"/>
  <c r="D148" i="10"/>
  <c r="C149" i="10" s="1"/>
  <c r="C140" i="11" l="1"/>
  <c r="E140" i="11"/>
  <c r="D149" i="10"/>
  <c r="E150" i="10" s="1"/>
  <c r="E149" i="10"/>
  <c r="C150" i="10" s="1"/>
  <c r="C136" i="5"/>
  <c r="F148" i="10"/>
  <c r="N172" i="13"/>
  <c r="C173" i="13"/>
  <c r="D173" i="13" s="1"/>
  <c r="C151" i="10" l="1"/>
  <c r="D150" i="10"/>
  <c r="E151" i="10"/>
  <c r="F150" i="10"/>
  <c r="D140" i="11"/>
  <c r="E141" i="11" s="1"/>
  <c r="N173" i="13"/>
  <c r="C174" i="13"/>
  <c r="D174" i="13" s="1"/>
  <c r="F149" i="10"/>
  <c r="D136" i="5"/>
  <c r="E136" i="5" s="1"/>
  <c r="N174" i="13" l="1"/>
  <c r="C175" i="13"/>
  <c r="D175" i="13" s="1"/>
  <c r="C137" i="5"/>
  <c r="D151" i="10"/>
  <c r="F151" i="10" s="1"/>
  <c r="F140" i="11"/>
  <c r="C141" i="11"/>
  <c r="C152" i="10" l="1"/>
  <c r="E152" i="10"/>
  <c r="D137" i="5"/>
  <c r="C138" i="5" s="1"/>
  <c r="E137" i="5"/>
  <c r="N175" i="13"/>
  <c r="C176" i="13"/>
  <c r="D176" i="13" s="1"/>
  <c r="D141" i="11"/>
  <c r="C142" i="11" s="1"/>
  <c r="E142" i="11"/>
  <c r="E138" i="5" l="1"/>
  <c r="C139" i="5"/>
  <c r="D138" i="5"/>
  <c r="D142" i="11"/>
  <c r="F142" i="11"/>
  <c r="E143" i="11"/>
  <c r="C177" i="13"/>
  <c r="D177" i="13" s="1"/>
  <c r="N176" i="13"/>
  <c r="C143" i="11"/>
  <c r="E153" i="10"/>
  <c r="D152" i="10"/>
  <c r="F152" i="10" s="1"/>
  <c r="F141" i="11"/>
  <c r="C153" i="10"/>
  <c r="F153" i="10" l="1"/>
  <c r="E154" i="10"/>
  <c r="D153" i="10"/>
  <c r="D139" i="5"/>
  <c r="C140" i="5" s="1"/>
  <c r="E139" i="5"/>
  <c r="E144" i="11"/>
  <c r="D143" i="11"/>
  <c r="F143" i="11"/>
  <c r="C144" i="11"/>
  <c r="N177" i="13"/>
  <c r="C178" i="13"/>
  <c r="D178" i="13" s="1"/>
  <c r="C154" i="10"/>
  <c r="C141" i="5" l="1"/>
  <c r="D140" i="5"/>
  <c r="E140" i="5" s="1"/>
  <c r="C179" i="13"/>
  <c r="D179" i="13" s="1"/>
  <c r="N178" i="13"/>
  <c r="D144" i="11"/>
  <c r="E145" i="11" s="1"/>
  <c r="F154" i="10"/>
  <c r="D154" i="10"/>
  <c r="E155" i="10"/>
  <c r="C145" i="11"/>
  <c r="C155" i="10"/>
  <c r="D145" i="11" l="1"/>
  <c r="F145" i="11" s="1"/>
  <c r="F144" i="11"/>
  <c r="C180" i="13"/>
  <c r="D180" i="13" s="1"/>
  <c r="N179" i="13"/>
  <c r="D155" i="10"/>
  <c r="E156" i="10"/>
  <c r="F155" i="10"/>
  <c r="D141" i="5"/>
  <c r="E141" i="5" s="1"/>
  <c r="C142" i="5"/>
  <c r="C156" i="10"/>
  <c r="E157" i="10" l="1"/>
  <c r="D156" i="10"/>
  <c r="F156" i="10" s="1"/>
  <c r="C146" i="11"/>
  <c r="E146" i="11"/>
  <c r="N180" i="13"/>
  <c r="C181" i="13"/>
  <c r="D181" i="13" s="1"/>
  <c r="D142" i="5"/>
  <c r="C143" i="5" s="1"/>
  <c r="D143" i="5" l="1"/>
  <c r="E143" i="5" s="1"/>
  <c r="N181" i="13"/>
  <c r="C182" i="13"/>
  <c r="D182" i="13" s="1"/>
  <c r="C157" i="10"/>
  <c r="E142" i="5"/>
  <c r="D146" i="11"/>
  <c r="F146" i="11" s="1"/>
  <c r="E147" i="11" l="1"/>
  <c r="C147" i="11"/>
  <c r="E158" i="10"/>
  <c r="F157" i="10"/>
  <c r="D157" i="10"/>
  <c r="C144" i="5"/>
  <c r="C183" i="13"/>
  <c r="D183" i="13" s="1"/>
  <c r="N182" i="13"/>
  <c r="C158" i="10"/>
  <c r="C184" i="13" l="1"/>
  <c r="D184" i="13" s="1"/>
  <c r="N183" i="13"/>
  <c r="D144" i="5"/>
  <c r="E144" i="5" s="1"/>
  <c r="C145" i="5"/>
  <c r="D147" i="11"/>
  <c r="E148" i="11" s="1"/>
  <c r="D158" i="10"/>
  <c r="C159" i="10" s="1"/>
  <c r="D159" i="10" l="1"/>
  <c r="F159" i="10"/>
  <c r="E160" i="10"/>
  <c r="E159" i="10"/>
  <c r="C160" i="10" s="1"/>
  <c r="F158" i="10"/>
  <c r="F147" i="11"/>
  <c r="D145" i="5"/>
  <c r="C146" i="5" s="1"/>
  <c r="E145" i="5"/>
  <c r="C148" i="11"/>
  <c r="C185" i="13"/>
  <c r="D185" i="13" s="1"/>
  <c r="N184" i="13"/>
  <c r="D146" i="5" l="1"/>
  <c r="C147" i="5" s="1"/>
  <c r="N185" i="13"/>
  <c r="C186" i="13"/>
  <c r="D186" i="13" s="1"/>
  <c r="D148" i="11"/>
  <c r="F148" i="11" s="1"/>
  <c r="C161" i="10"/>
  <c r="D160" i="10"/>
  <c r="E161" i="10" s="1"/>
  <c r="C148" i="5" l="1"/>
  <c r="D147" i="5"/>
  <c r="E147" i="5" s="1"/>
  <c r="D161" i="10"/>
  <c r="C162" i="10" s="1"/>
  <c r="E162" i="10"/>
  <c r="F161" i="10"/>
  <c r="E149" i="11"/>
  <c r="C149" i="11"/>
  <c r="F160" i="10"/>
  <c r="E146" i="5"/>
  <c r="C187" i="13"/>
  <c r="D187" i="13" s="1"/>
  <c r="N186" i="13"/>
  <c r="D162" i="10" l="1"/>
  <c r="E163" i="10" s="1"/>
  <c r="N187" i="13"/>
  <c r="C188" i="13"/>
  <c r="D188" i="13" s="1"/>
  <c r="C163" i="10"/>
  <c r="D148" i="5"/>
  <c r="E148" i="5" s="1"/>
  <c r="D149" i="11"/>
  <c r="F149" i="11" s="1"/>
  <c r="E150" i="11" l="1"/>
  <c r="C150" i="11"/>
  <c r="D163" i="10"/>
  <c r="C164" i="10" s="1"/>
  <c r="F163" i="10"/>
  <c r="C149" i="5"/>
  <c r="N188" i="13"/>
  <c r="C189" i="13"/>
  <c r="D189" i="13" s="1"/>
  <c r="F162" i="10"/>
  <c r="D164" i="10" l="1"/>
  <c r="E165" i="10"/>
  <c r="D149" i="5"/>
  <c r="E149" i="5" s="1"/>
  <c r="C150" i="5"/>
  <c r="F150" i="11"/>
  <c r="E151" i="11"/>
  <c r="D150" i="11"/>
  <c r="C151" i="11"/>
  <c r="N189" i="13"/>
  <c r="C190" i="13"/>
  <c r="D190" i="13" s="1"/>
  <c r="E164" i="10"/>
  <c r="C165" i="10" s="1"/>
  <c r="C191" i="13" l="1"/>
  <c r="D191" i="13" s="1"/>
  <c r="N190" i="13"/>
  <c r="D151" i="11"/>
  <c r="E152" i="11" s="1"/>
  <c r="F151" i="11"/>
  <c r="F164" i="10"/>
  <c r="E150" i="5"/>
  <c r="D150" i="5"/>
  <c r="C151" i="5"/>
  <c r="D165" i="10"/>
  <c r="E166" i="10" s="1"/>
  <c r="F165" i="10"/>
  <c r="D151" i="5" l="1"/>
  <c r="C152" i="5" s="1"/>
  <c r="C166" i="10"/>
  <c r="C152" i="11"/>
  <c r="C192" i="13"/>
  <c r="D192" i="13" s="1"/>
  <c r="N191" i="13"/>
  <c r="C153" i="5" l="1"/>
  <c r="D152" i="5"/>
  <c r="E152" i="5" s="1"/>
  <c r="C193" i="13"/>
  <c r="D193" i="13" s="1"/>
  <c r="N192" i="13"/>
  <c r="E151" i="5"/>
  <c r="D152" i="11"/>
  <c r="E153" i="11" s="1"/>
  <c r="F166" i="10"/>
  <c r="D166" i="10"/>
  <c r="C167" i="10" s="1"/>
  <c r="C153" i="11"/>
  <c r="E168" i="10" l="1"/>
  <c r="D167" i="10"/>
  <c r="F167" i="10" s="1"/>
  <c r="C154" i="11"/>
  <c r="N193" i="13"/>
  <c r="C194" i="13"/>
  <c r="D194" i="13" s="1"/>
  <c r="E167" i="10"/>
  <c r="C168" i="10" s="1"/>
  <c r="F152" i="11"/>
  <c r="D153" i="11"/>
  <c r="E154" i="11"/>
  <c r="F153" i="11"/>
  <c r="C154" i="5"/>
  <c r="D153" i="5"/>
  <c r="E153" i="5"/>
  <c r="N194" i="13" l="1"/>
  <c r="C195" i="13"/>
  <c r="D195" i="13" s="1"/>
  <c r="D154" i="5"/>
  <c r="C155" i="5" s="1"/>
  <c r="D154" i="11"/>
  <c r="F154" i="11" s="1"/>
  <c r="D168" i="10"/>
  <c r="F168" i="10" s="1"/>
  <c r="D155" i="5" l="1"/>
  <c r="E155" i="5"/>
  <c r="C156" i="5"/>
  <c r="E169" i="10"/>
  <c r="C155" i="11"/>
  <c r="E155" i="11"/>
  <c r="E154" i="5"/>
  <c r="C196" i="13"/>
  <c r="D196" i="13" s="1"/>
  <c r="N195" i="13"/>
  <c r="C169" i="10"/>
  <c r="D169" i="10" l="1"/>
  <c r="F169" i="10" s="1"/>
  <c r="N196" i="13"/>
  <c r="C197" i="13"/>
  <c r="D197" i="13" s="1"/>
  <c r="E156" i="5"/>
  <c r="C157" i="5"/>
  <c r="D156" i="5"/>
  <c r="C156" i="11"/>
  <c r="D155" i="11"/>
  <c r="F155" i="11" s="1"/>
  <c r="D157" i="5" l="1"/>
  <c r="C158" i="5" s="1"/>
  <c r="C170" i="10"/>
  <c r="D156" i="11"/>
  <c r="E157" i="11" s="1"/>
  <c r="E156" i="11"/>
  <c r="C157" i="11" s="1"/>
  <c r="E170" i="10"/>
  <c r="N197" i="13"/>
  <c r="C198" i="13"/>
  <c r="D198" i="13" s="1"/>
  <c r="D158" i="5" l="1"/>
  <c r="E158" i="5" s="1"/>
  <c r="D157" i="11"/>
  <c r="C158" i="11" s="1"/>
  <c r="F170" i="10"/>
  <c r="D170" i="10"/>
  <c r="E171" i="10"/>
  <c r="N198" i="13"/>
  <c r="C199" i="13"/>
  <c r="D199" i="13" s="1"/>
  <c r="F156" i="11"/>
  <c r="E157" i="5"/>
  <c r="C171" i="10"/>
  <c r="D158" i="11" l="1"/>
  <c r="E159" i="11" s="1"/>
  <c r="C172" i="10"/>
  <c r="C200" i="13"/>
  <c r="D200" i="13" s="1"/>
  <c r="N199" i="13"/>
  <c r="C159" i="5"/>
  <c r="F171" i="10"/>
  <c r="D171" i="10"/>
  <c r="E172" i="10"/>
  <c r="E158" i="11"/>
  <c r="C159" i="11" s="1"/>
  <c r="F157" i="11"/>
  <c r="D172" i="10" l="1"/>
  <c r="F172" i="10" s="1"/>
  <c r="E160" i="11"/>
  <c r="D159" i="11"/>
  <c r="C160" i="11" s="1"/>
  <c r="D159" i="5"/>
  <c r="E159" i="5" s="1"/>
  <c r="C160" i="5"/>
  <c r="C173" i="10"/>
  <c r="F158" i="11"/>
  <c r="N200" i="13"/>
  <c r="C201" i="13"/>
  <c r="D201" i="13" s="1"/>
  <c r="D160" i="11" l="1"/>
  <c r="E161" i="11" s="1"/>
  <c r="C202" i="13"/>
  <c r="D202" i="13" s="1"/>
  <c r="N201" i="13"/>
  <c r="E173" i="10"/>
  <c r="D173" i="10"/>
  <c r="F173" i="10" s="1"/>
  <c r="C161" i="5"/>
  <c r="D160" i="5"/>
  <c r="E160" i="5" s="1"/>
  <c r="F159" i="11"/>
  <c r="E174" i="10" l="1"/>
  <c r="N202" i="13"/>
  <c r="C203" i="13"/>
  <c r="D203" i="13" s="1"/>
  <c r="D161" i="5"/>
  <c r="C162" i="5" s="1"/>
  <c r="C174" i="10"/>
  <c r="F160" i="11"/>
  <c r="C161" i="11"/>
  <c r="D162" i="5" l="1"/>
  <c r="E162" i="5"/>
  <c r="C163" i="5"/>
  <c r="D174" i="10"/>
  <c r="F174" i="10" s="1"/>
  <c r="E175" i="10"/>
  <c r="N203" i="13"/>
  <c r="C204" i="13"/>
  <c r="D204" i="13" s="1"/>
  <c r="E161" i="5"/>
  <c r="D161" i="11"/>
  <c r="F161" i="11" s="1"/>
  <c r="C175" i="10"/>
  <c r="E162" i="11" l="1"/>
  <c r="N204" i="13"/>
  <c r="C205" i="13"/>
  <c r="D205" i="13" s="1"/>
  <c r="C162" i="11"/>
  <c r="D163" i="5"/>
  <c r="C164" i="5"/>
  <c r="E163" i="5"/>
  <c r="D175" i="10"/>
  <c r="F175" i="10" s="1"/>
  <c r="C176" i="10" l="1"/>
  <c r="E163" i="11"/>
  <c r="D162" i="11"/>
  <c r="F162" i="11" s="1"/>
  <c r="E176" i="10"/>
  <c r="N205" i="13"/>
  <c r="C206" i="13"/>
  <c r="D206" i="13" s="1"/>
  <c r="D164" i="5"/>
  <c r="C165" i="5" s="1"/>
  <c r="C163" i="11"/>
  <c r="D165" i="5" l="1"/>
  <c r="C166" i="5" s="1"/>
  <c r="E164" i="5"/>
  <c r="D163" i="11"/>
  <c r="E164" i="11" s="1"/>
  <c r="N206" i="13"/>
  <c r="C207" i="13"/>
  <c r="D207" i="13" s="1"/>
  <c r="C177" i="10"/>
  <c r="F176" i="10"/>
  <c r="D176" i="10"/>
  <c r="E177" i="10"/>
  <c r="D166" i="5" l="1"/>
  <c r="E166" i="5" s="1"/>
  <c r="C164" i="11"/>
  <c r="D177" i="10"/>
  <c r="C178" i="10" s="1"/>
  <c r="F163" i="11"/>
  <c r="E165" i="5"/>
  <c r="C208" i="13"/>
  <c r="D208" i="13" s="1"/>
  <c r="N207" i="13"/>
  <c r="D178" i="10" l="1"/>
  <c r="C209" i="13"/>
  <c r="D209" i="13" s="1"/>
  <c r="N208" i="13"/>
  <c r="E178" i="10"/>
  <c r="C179" i="10" s="1"/>
  <c r="C167" i="5"/>
  <c r="F164" i="11"/>
  <c r="D164" i="11"/>
  <c r="E165" i="11"/>
  <c r="F177" i="10"/>
  <c r="C165" i="11"/>
  <c r="N209" i="13" l="1"/>
  <c r="C210" i="13"/>
  <c r="D210" i="13" s="1"/>
  <c r="D165" i="11"/>
  <c r="C166" i="11" s="1"/>
  <c r="E166" i="11"/>
  <c r="D167" i="5"/>
  <c r="C168" i="5" s="1"/>
  <c r="F178" i="10"/>
  <c r="D179" i="10"/>
  <c r="E180" i="10" s="1"/>
  <c r="E179" i="10"/>
  <c r="C180" i="10" s="1"/>
  <c r="E167" i="11" l="1"/>
  <c r="D166" i="11"/>
  <c r="F166" i="11" s="1"/>
  <c r="C169" i="5"/>
  <c r="D168" i="5"/>
  <c r="E168" i="5" s="1"/>
  <c r="D180" i="10"/>
  <c r="C181" i="10" s="1"/>
  <c r="E181" i="10"/>
  <c r="C167" i="11"/>
  <c r="E167" i="5"/>
  <c r="F179" i="10"/>
  <c r="N210" i="13"/>
  <c r="C211" i="13"/>
  <c r="D211" i="13" s="1"/>
  <c r="F165" i="11"/>
  <c r="E182" i="10" l="1"/>
  <c r="D181" i="10"/>
  <c r="F181" i="10" s="1"/>
  <c r="C182" i="10"/>
  <c r="D169" i="5"/>
  <c r="C170" i="5" s="1"/>
  <c r="F180" i="10"/>
  <c r="N211" i="13"/>
  <c r="C212" i="13"/>
  <c r="D212" i="13" s="1"/>
  <c r="D167" i="11"/>
  <c r="E168" i="11" s="1"/>
  <c r="F167" i="11"/>
  <c r="C168" i="11"/>
  <c r="D170" i="5" l="1"/>
  <c r="E170" i="5"/>
  <c r="C171" i="5"/>
  <c r="N212" i="13"/>
  <c r="C213" i="13"/>
  <c r="D213" i="13" s="1"/>
  <c r="D182" i="10"/>
  <c r="E183" i="10" s="1"/>
  <c r="E169" i="5"/>
  <c r="D168" i="11"/>
  <c r="E169" i="11" s="1"/>
  <c r="C183" i="10"/>
  <c r="C184" i="10" l="1"/>
  <c r="D183" i="10"/>
  <c r="F183" i="10" s="1"/>
  <c r="C169" i="11"/>
  <c r="F168" i="11"/>
  <c r="F182" i="10"/>
  <c r="D171" i="5"/>
  <c r="E171" i="5"/>
  <c r="C172" i="5"/>
  <c r="C214" i="13"/>
  <c r="D214" i="13" s="1"/>
  <c r="N213" i="13"/>
  <c r="D169" i="11" l="1"/>
  <c r="E170" i="11"/>
  <c r="F169" i="11"/>
  <c r="N214" i="13"/>
  <c r="C215" i="13"/>
  <c r="D215" i="13" s="1"/>
  <c r="E184" i="10"/>
  <c r="C185" i="10" s="1"/>
  <c r="C173" i="5"/>
  <c r="D172" i="5"/>
  <c r="E172" i="5" s="1"/>
  <c r="D184" i="10"/>
  <c r="F184" i="10" s="1"/>
  <c r="C170" i="11"/>
  <c r="D173" i="5" l="1"/>
  <c r="C174" i="5" s="1"/>
  <c r="E185" i="10"/>
  <c r="F185" i="10"/>
  <c r="D185" i="10"/>
  <c r="E186" i="10" s="1"/>
  <c r="D170" i="11"/>
  <c r="C171" i="11" s="1"/>
  <c r="F170" i="11"/>
  <c r="E171" i="11"/>
  <c r="N215" i="13"/>
  <c r="C216" i="13"/>
  <c r="D216" i="13" s="1"/>
  <c r="D171" i="11" l="1"/>
  <c r="E172" i="11" s="1"/>
  <c r="D174" i="5"/>
  <c r="E174" i="5"/>
  <c r="C175" i="5"/>
  <c r="E173" i="5"/>
  <c r="C217" i="13"/>
  <c r="D217" i="13" s="1"/>
  <c r="N216" i="13"/>
  <c r="C186" i="10"/>
  <c r="D186" i="10" l="1"/>
  <c r="E187" i="10" s="1"/>
  <c r="C172" i="11"/>
  <c r="F171" i="11"/>
  <c r="D175" i="5"/>
  <c r="C176" i="5" s="1"/>
  <c r="C218" i="13"/>
  <c r="D218" i="13" s="1"/>
  <c r="N217" i="13"/>
  <c r="C187" i="10"/>
  <c r="C177" i="5" l="1"/>
  <c r="D176" i="5"/>
  <c r="E176" i="5" s="1"/>
  <c r="D187" i="10"/>
  <c r="C188" i="10" s="1"/>
  <c r="F187" i="10"/>
  <c r="E188" i="10"/>
  <c r="E175" i="5"/>
  <c r="F186" i="10"/>
  <c r="N218" i="13"/>
  <c r="C219" i="13"/>
  <c r="D219" i="13" s="1"/>
  <c r="D172" i="11"/>
  <c r="F172" i="11" s="1"/>
  <c r="C173" i="11"/>
  <c r="D188" i="10" l="1"/>
  <c r="F188" i="10"/>
  <c r="E189" i="10"/>
  <c r="D173" i="11"/>
  <c r="F173" i="11" s="1"/>
  <c r="C178" i="5"/>
  <c r="D177" i="5"/>
  <c r="E177" i="5" s="1"/>
  <c r="E173" i="11"/>
  <c r="C174" i="11" s="1"/>
  <c r="C220" i="13"/>
  <c r="D220" i="13" s="1"/>
  <c r="N219" i="13"/>
  <c r="C189" i="10"/>
  <c r="N220" i="13" l="1"/>
  <c r="C221" i="13"/>
  <c r="D221" i="13" s="1"/>
  <c r="D178" i="5"/>
  <c r="C179" i="5" s="1"/>
  <c r="D174" i="11"/>
  <c r="F174" i="11" s="1"/>
  <c r="E174" i="11"/>
  <c r="C175" i="11" s="1"/>
  <c r="D189" i="10"/>
  <c r="F189" i="10" s="1"/>
  <c r="D179" i="5" l="1"/>
  <c r="E179" i="5"/>
  <c r="C180" i="5"/>
  <c r="E190" i="10"/>
  <c r="E178" i="5"/>
  <c r="E175" i="11"/>
  <c r="D175" i="11"/>
  <c r="E176" i="11" s="1"/>
  <c r="C190" i="10"/>
  <c r="C222" i="13"/>
  <c r="D222" i="13" s="1"/>
  <c r="N221" i="13"/>
  <c r="C223" i="13" l="1"/>
  <c r="D223" i="13" s="1"/>
  <c r="N222" i="13"/>
  <c r="F175" i="11"/>
  <c r="D180" i="5"/>
  <c r="E180" i="5" s="1"/>
  <c r="D190" i="10"/>
  <c r="F190" i="10" s="1"/>
  <c r="C176" i="11"/>
  <c r="C181" i="5" l="1"/>
  <c r="N223" i="13"/>
  <c r="C224" i="13"/>
  <c r="D224" i="13" s="1"/>
  <c r="E177" i="11"/>
  <c r="D176" i="11"/>
  <c r="F176" i="11" s="1"/>
  <c r="E191" i="10"/>
  <c r="C191" i="10"/>
  <c r="C177" i="11"/>
  <c r="D191" i="10" l="1"/>
  <c r="F191" i="10" s="1"/>
  <c r="N224" i="13"/>
  <c r="C225" i="13"/>
  <c r="D225" i="13" s="1"/>
  <c r="C192" i="10"/>
  <c r="D177" i="11"/>
  <c r="C178" i="11" s="1"/>
  <c r="D181" i="5"/>
  <c r="E181" i="5" s="1"/>
  <c r="D178" i="11" l="1"/>
  <c r="F178" i="11" s="1"/>
  <c r="C182" i="5"/>
  <c r="D192" i="10"/>
  <c r="E193" i="10" s="1"/>
  <c r="E192" i="10"/>
  <c r="C193" i="10" s="1"/>
  <c r="C226" i="13"/>
  <c r="D226" i="13" s="1"/>
  <c r="N225" i="13"/>
  <c r="E178" i="11"/>
  <c r="C179" i="11" s="1"/>
  <c r="F177" i="11"/>
  <c r="D193" i="10" l="1"/>
  <c r="C194" i="10" s="1"/>
  <c r="E194" i="10"/>
  <c r="F193" i="10"/>
  <c r="D182" i="5"/>
  <c r="E182" i="5"/>
  <c r="C183" i="5"/>
  <c r="F192" i="10"/>
  <c r="E179" i="11"/>
  <c r="D179" i="11"/>
  <c r="E180" i="11" s="1"/>
  <c r="C227" i="13"/>
  <c r="D227" i="13" s="1"/>
  <c r="N226" i="13"/>
  <c r="D194" i="10" l="1"/>
  <c r="E195" i="10" s="1"/>
  <c r="F179" i="11"/>
  <c r="D183" i="5"/>
  <c r="E183" i="5" s="1"/>
  <c r="C184" i="5"/>
  <c r="N227" i="13"/>
  <c r="C228" i="13"/>
  <c r="D228" i="13" s="1"/>
  <c r="C180" i="11"/>
  <c r="D180" i="11" l="1"/>
  <c r="F180" i="11" s="1"/>
  <c r="E181" i="11"/>
  <c r="F194" i="10"/>
  <c r="C195" i="10"/>
  <c r="E184" i="5"/>
  <c r="C185" i="5"/>
  <c r="D184" i="5"/>
  <c r="C229" i="13"/>
  <c r="D229" i="13" s="1"/>
  <c r="N228" i="13"/>
  <c r="C181" i="11"/>
  <c r="D181" i="11" l="1"/>
  <c r="E182" i="11"/>
  <c r="F181" i="11"/>
  <c r="C182" i="11"/>
  <c r="D195" i="10"/>
  <c r="E196" i="10"/>
  <c r="F195" i="10"/>
  <c r="C186" i="5"/>
  <c r="D185" i="5"/>
  <c r="E185" i="5"/>
  <c r="C230" i="13"/>
  <c r="D230" i="13" s="1"/>
  <c r="N229" i="13"/>
  <c r="C196" i="10"/>
  <c r="D186" i="5" l="1"/>
  <c r="E186" i="5"/>
  <c r="C187" i="5"/>
  <c r="N230" i="13"/>
  <c r="C231" i="13"/>
  <c r="D231" i="13" s="1"/>
  <c r="C183" i="11"/>
  <c r="F182" i="11"/>
  <c r="D182" i="11"/>
  <c r="E183" i="11"/>
  <c r="D196" i="10"/>
  <c r="F196" i="10" s="1"/>
  <c r="E197" i="10"/>
  <c r="D183" i="11" l="1"/>
  <c r="F183" i="11" s="1"/>
  <c r="E184" i="11"/>
  <c r="D187" i="5"/>
  <c r="E187" i="5"/>
  <c r="C188" i="5"/>
  <c r="C184" i="11"/>
  <c r="C197" i="10"/>
  <c r="N231" i="13"/>
  <c r="C232" i="13"/>
  <c r="D232" i="13" s="1"/>
  <c r="D184" i="11" l="1"/>
  <c r="F184" i="11"/>
  <c r="E185" i="11"/>
  <c r="C185" i="11"/>
  <c r="N232" i="13"/>
  <c r="C233" i="13"/>
  <c r="D233" i="13" s="1"/>
  <c r="C189" i="5"/>
  <c r="E188" i="5"/>
  <c r="D188" i="5"/>
  <c r="D197" i="10"/>
  <c r="C198" i="10" s="1"/>
  <c r="F197" i="10"/>
  <c r="E198" i="10"/>
  <c r="D198" i="10" l="1"/>
  <c r="E199" i="10" s="1"/>
  <c r="F198" i="10"/>
  <c r="D185" i="11"/>
  <c r="E186" i="11" s="1"/>
  <c r="D189" i="5"/>
  <c r="C190" i="5" s="1"/>
  <c r="E189" i="5"/>
  <c r="N233" i="13"/>
  <c r="C234" i="13"/>
  <c r="D234" i="13" s="1"/>
  <c r="C199" i="10"/>
  <c r="D190" i="5" l="1"/>
  <c r="C191" i="5"/>
  <c r="E190" i="5"/>
  <c r="D199" i="10"/>
  <c r="C200" i="10" s="1"/>
  <c r="C235" i="13"/>
  <c r="D235" i="13" s="1"/>
  <c r="N234" i="13"/>
  <c r="F185" i="11"/>
  <c r="C186" i="11"/>
  <c r="D200" i="10" l="1"/>
  <c r="D186" i="11"/>
  <c r="E187" i="11" s="1"/>
  <c r="F199" i="10"/>
  <c r="D191" i="5"/>
  <c r="E191" i="5" s="1"/>
  <c r="E200" i="10"/>
  <c r="C201" i="10" s="1"/>
  <c r="C236" i="13"/>
  <c r="D236" i="13" s="1"/>
  <c r="N235" i="13"/>
  <c r="N236" i="13" l="1"/>
  <c r="C237" i="13"/>
  <c r="D237" i="13" s="1"/>
  <c r="D201" i="10"/>
  <c r="E202" i="10" s="1"/>
  <c r="F200" i="10"/>
  <c r="C187" i="11"/>
  <c r="C192" i="5"/>
  <c r="F186" i="11"/>
  <c r="E201" i="10"/>
  <c r="C202" i="10" s="1"/>
  <c r="D202" i="10" l="1"/>
  <c r="C203" i="10" s="1"/>
  <c r="E203" i="10"/>
  <c r="F202" i="10"/>
  <c r="D187" i="11"/>
  <c r="F187" i="11" s="1"/>
  <c r="E188" i="11"/>
  <c r="C238" i="13"/>
  <c r="D238" i="13" s="1"/>
  <c r="N237" i="13"/>
  <c r="F201" i="10"/>
  <c r="C193" i="5"/>
  <c r="E192" i="5"/>
  <c r="D192" i="5"/>
  <c r="C188" i="11"/>
  <c r="D203" i="10" l="1"/>
  <c r="E204" i="10" s="1"/>
  <c r="F203" i="10"/>
  <c r="C189" i="11"/>
  <c r="D188" i="11"/>
  <c r="E189" i="11"/>
  <c r="F188" i="11"/>
  <c r="C239" i="13"/>
  <c r="D239" i="13" s="1"/>
  <c r="N238" i="13"/>
  <c r="D193" i="5"/>
  <c r="E193" i="5"/>
  <c r="C194" i="5"/>
  <c r="C204" i="10"/>
  <c r="D194" i="5" l="1"/>
  <c r="C195" i="5"/>
  <c r="E194" i="5"/>
  <c r="N239" i="13"/>
  <c r="C240" i="13"/>
  <c r="D240" i="13" s="1"/>
  <c r="D189" i="11"/>
  <c r="F189" i="11" s="1"/>
  <c r="D204" i="10"/>
  <c r="C205" i="10" s="1"/>
  <c r="F204" i="10"/>
  <c r="D205" i="10" l="1"/>
  <c r="F205" i="10" s="1"/>
  <c r="C190" i="11"/>
  <c r="D195" i="5"/>
  <c r="E195" i="5"/>
  <c r="C196" i="5"/>
  <c r="E190" i="11"/>
  <c r="N240" i="13"/>
  <c r="C241" i="13"/>
  <c r="D241" i="13" s="1"/>
  <c r="E205" i="10"/>
  <c r="C206" i="10" s="1"/>
  <c r="D206" i="10" l="1"/>
  <c r="F206" i="10" s="1"/>
  <c r="C191" i="11"/>
  <c r="D196" i="5"/>
  <c r="E196" i="5" s="1"/>
  <c r="E206" i="10"/>
  <c r="C207" i="10" s="1"/>
  <c r="D190" i="11"/>
  <c r="F190" i="11" s="1"/>
  <c r="E191" i="11"/>
  <c r="C242" i="13"/>
  <c r="D242" i="13" s="1"/>
  <c r="N241" i="13"/>
  <c r="E207" i="10" l="1"/>
  <c r="C208" i="10" s="1"/>
  <c r="F207" i="10"/>
  <c r="E208" i="10"/>
  <c r="D207" i="10"/>
  <c r="C197" i="5"/>
  <c r="C243" i="13"/>
  <c r="D243" i="13" s="1"/>
  <c r="N242" i="13"/>
  <c r="D191" i="11"/>
  <c r="C192" i="11" s="1"/>
  <c r="D192" i="11" l="1"/>
  <c r="C209" i="10"/>
  <c r="D208" i="10"/>
  <c r="E209" i="10"/>
  <c r="F208" i="10"/>
  <c r="N243" i="13"/>
  <c r="C244" i="13"/>
  <c r="D244" i="13" s="1"/>
  <c r="F191" i="11"/>
  <c r="D197" i="5"/>
  <c r="E197" i="5" s="1"/>
  <c r="E192" i="11"/>
  <c r="C193" i="11" s="1"/>
  <c r="F192" i="11" l="1"/>
  <c r="D193" i="11"/>
  <c r="F193" i="11"/>
  <c r="E194" i="11"/>
  <c r="E193" i="11"/>
  <c r="C194" i="11" s="1"/>
  <c r="F209" i="10"/>
  <c r="E210" i="10"/>
  <c r="D209" i="10"/>
  <c r="C210" i="10" s="1"/>
  <c r="C198" i="5"/>
  <c r="N244" i="13"/>
  <c r="C245" i="13"/>
  <c r="D245" i="13" s="1"/>
  <c r="D210" i="10" l="1"/>
  <c r="E211" i="10" s="1"/>
  <c r="F210" i="10"/>
  <c r="D198" i="5"/>
  <c r="E198" i="5" s="1"/>
  <c r="C199" i="5"/>
  <c r="N245" i="13"/>
  <c r="C246" i="13"/>
  <c r="D246" i="13" s="1"/>
  <c r="D194" i="11"/>
  <c r="E195" i="11" s="1"/>
  <c r="F194" i="11"/>
  <c r="D199" i="5" l="1"/>
  <c r="C200" i="5" s="1"/>
  <c r="E199" i="5"/>
  <c r="C195" i="11"/>
  <c r="N246" i="13"/>
  <c r="C247" i="13"/>
  <c r="D247" i="13" s="1"/>
  <c r="C211" i="10"/>
  <c r="D200" i="5" l="1"/>
  <c r="E200" i="5" s="1"/>
  <c r="N247" i="13"/>
  <c r="C248" i="13"/>
  <c r="D248" i="13" s="1"/>
  <c r="D195" i="11"/>
  <c r="E196" i="11" s="1"/>
  <c r="F195" i="11"/>
  <c r="D211" i="10"/>
  <c r="C212" i="10" s="1"/>
  <c r="E212" i="10"/>
  <c r="F211" i="10"/>
  <c r="D212" i="10" l="1"/>
  <c r="E213" i="10"/>
  <c r="F212" i="10"/>
  <c r="C201" i="5"/>
  <c r="C213" i="10"/>
  <c r="N248" i="13"/>
  <c r="C249" i="13"/>
  <c r="D249" i="13" s="1"/>
  <c r="C196" i="11"/>
  <c r="N249" i="13" l="1"/>
  <c r="C250" i="13"/>
  <c r="D250" i="13" s="1"/>
  <c r="D213" i="10"/>
  <c r="E214" i="10" s="1"/>
  <c r="F213" i="10"/>
  <c r="E197" i="11"/>
  <c r="F196" i="11"/>
  <c r="D196" i="11"/>
  <c r="C197" i="11" s="1"/>
  <c r="D201" i="5"/>
  <c r="C202" i="5" s="1"/>
  <c r="E201" i="5"/>
  <c r="D202" i="5" l="1"/>
  <c r="E202" i="5"/>
  <c r="C203" i="5"/>
  <c r="C214" i="10"/>
  <c r="C251" i="13"/>
  <c r="D251" i="13" s="1"/>
  <c r="N250" i="13"/>
  <c r="D197" i="11"/>
  <c r="C198" i="11" s="1"/>
  <c r="F197" i="11"/>
  <c r="D198" i="11" l="1"/>
  <c r="F198" i="11" s="1"/>
  <c r="N251" i="13"/>
  <c r="C252" i="13"/>
  <c r="D252" i="13" s="1"/>
  <c r="D203" i="5"/>
  <c r="E203" i="5"/>
  <c r="C204" i="5"/>
  <c r="E198" i="11"/>
  <c r="D214" i="10"/>
  <c r="C215" i="10" s="1"/>
  <c r="E215" i="10"/>
  <c r="D204" i="5" l="1"/>
  <c r="E204" i="5" s="1"/>
  <c r="C216" i="10"/>
  <c r="F214" i="10"/>
  <c r="E199" i="11"/>
  <c r="D215" i="10"/>
  <c r="F215" i="10" s="1"/>
  <c r="E216" i="10"/>
  <c r="C199" i="11"/>
  <c r="N252" i="13"/>
  <c r="C253" i="13"/>
  <c r="D253" i="13" s="1"/>
  <c r="D216" i="10" l="1"/>
  <c r="E217" i="10"/>
  <c r="F216" i="10"/>
  <c r="N253" i="13"/>
  <c r="C254" i="13"/>
  <c r="D254" i="13" s="1"/>
  <c r="C217" i="10"/>
  <c r="D199" i="11"/>
  <c r="E200" i="11" s="1"/>
  <c r="C205" i="5"/>
  <c r="D205" i="5" l="1"/>
  <c r="C206" i="5" s="1"/>
  <c r="D217" i="10"/>
  <c r="F217" i="10" s="1"/>
  <c r="F199" i="11"/>
  <c r="C200" i="11"/>
  <c r="N254" i="13"/>
  <c r="C255" i="13"/>
  <c r="D255" i="13" s="1"/>
  <c r="D206" i="5" l="1"/>
  <c r="C207" i="5" s="1"/>
  <c r="E206" i="5"/>
  <c r="N255" i="13"/>
  <c r="C256" i="13"/>
  <c r="D256" i="13" s="1"/>
  <c r="C218" i="10"/>
  <c r="D200" i="11"/>
  <c r="E201" i="11" s="1"/>
  <c r="F200" i="11"/>
  <c r="E205" i="5"/>
  <c r="E218" i="10"/>
  <c r="C201" i="11"/>
  <c r="D207" i="5" l="1"/>
  <c r="E207" i="5"/>
  <c r="C208" i="5"/>
  <c r="D201" i="11"/>
  <c r="C202" i="11" s="1"/>
  <c r="F201" i="11"/>
  <c r="E202" i="11"/>
  <c r="C219" i="10"/>
  <c r="D218" i="10"/>
  <c r="F218" i="10"/>
  <c r="E219" i="10"/>
  <c r="N256" i="13"/>
  <c r="C257" i="13"/>
  <c r="D257" i="13" s="1"/>
  <c r="D202" i="11" l="1"/>
  <c r="E203" i="11" s="1"/>
  <c r="F202" i="11"/>
  <c r="E220" i="10"/>
  <c r="D219" i="10"/>
  <c r="F219" i="10" s="1"/>
  <c r="D208" i="5"/>
  <c r="C209" i="5" s="1"/>
  <c r="E208" i="5"/>
  <c r="C203" i="11"/>
  <c r="C220" i="10"/>
  <c r="N257" i="13"/>
  <c r="C258" i="13"/>
  <c r="D258" i="13" s="1"/>
  <c r="D209" i="5" l="1"/>
  <c r="C210" i="5" s="1"/>
  <c r="D203" i="11"/>
  <c r="E204" i="11" s="1"/>
  <c r="F203" i="11"/>
  <c r="D220" i="10"/>
  <c r="C221" i="10" s="1"/>
  <c r="E221" i="10"/>
  <c r="F220" i="10"/>
  <c r="C259" i="13"/>
  <c r="D259" i="13" s="1"/>
  <c r="N258" i="13"/>
  <c r="D221" i="10" l="1"/>
  <c r="F221" i="10" s="1"/>
  <c r="D210" i="5"/>
  <c r="C211" i="5" s="1"/>
  <c r="E210" i="5"/>
  <c r="C204" i="11"/>
  <c r="E209" i="5"/>
  <c r="N259" i="13"/>
  <c r="C260" i="13"/>
  <c r="D260" i="13" s="1"/>
  <c r="D211" i="5" l="1"/>
  <c r="E211" i="5"/>
  <c r="C212" i="5"/>
  <c r="F204" i="11"/>
  <c r="D204" i="11"/>
  <c r="E205" i="11"/>
  <c r="C205" i="11"/>
  <c r="N260" i="13"/>
  <c r="C261" i="13"/>
  <c r="D261" i="13" s="1"/>
  <c r="E222" i="10"/>
  <c r="C222" i="10"/>
  <c r="D222" i="10" l="1"/>
  <c r="C223" i="10" s="1"/>
  <c r="E206" i="11"/>
  <c r="D205" i="11"/>
  <c r="F205" i="11" s="1"/>
  <c r="D212" i="5"/>
  <c r="E212" i="5" s="1"/>
  <c r="C213" i="5"/>
  <c r="C206" i="11"/>
  <c r="C262" i="13"/>
  <c r="D262" i="13" s="1"/>
  <c r="N261" i="13"/>
  <c r="D223" i="10" l="1"/>
  <c r="E224" i="10" s="1"/>
  <c r="C263" i="13"/>
  <c r="D263" i="13" s="1"/>
  <c r="N262" i="13"/>
  <c r="E223" i="10"/>
  <c r="C224" i="10" s="1"/>
  <c r="D206" i="11"/>
  <c r="F206" i="11" s="1"/>
  <c r="F222" i="10"/>
  <c r="D213" i="5"/>
  <c r="C214" i="5" s="1"/>
  <c r="D214" i="5" l="1"/>
  <c r="C215" i="5" s="1"/>
  <c r="E207" i="11"/>
  <c r="N263" i="13"/>
  <c r="C264" i="13"/>
  <c r="D264" i="13" s="1"/>
  <c r="E213" i="5"/>
  <c r="C207" i="11"/>
  <c r="D224" i="10"/>
  <c r="F224" i="10" s="1"/>
  <c r="F223" i="10"/>
  <c r="D215" i="5" l="1"/>
  <c r="E215" i="5"/>
  <c r="C216" i="5"/>
  <c r="E225" i="10"/>
  <c r="C225" i="10"/>
  <c r="N264" i="13"/>
  <c r="C265" i="13"/>
  <c r="D265" i="13" s="1"/>
  <c r="E214" i="5"/>
  <c r="D207" i="11"/>
  <c r="F207" i="11"/>
  <c r="E208" i="11"/>
  <c r="C208" i="11"/>
  <c r="D208" i="11" l="1"/>
  <c r="E209" i="11"/>
  <c r="F208" i="11"/>
  <c r="C209" i="11"/>
  <c r="C266" i="13"/>
  <c r="D266" i="13" s="1"/>
  <c r="N265" i="13"/>
  <c r="D216" i="5"/>
  <c r="E216" i="5" s="1"/>
  <c r="C217" i="5"/>
  <c r="D225" i="10"/>
  <c r="F225" i="10" s="1"/>
  <c r="N266" i="13" l="1"/>
  <c r="C267" i="13"/>
  <c r="D267" i="13" s="1"/>
  <c r="E226" i="10"/>
  <c r="C226" i="10"/>
  <c r="D217" i="5"/>
  <c r="E217" i="5" s="1"/>
  <c r="C210" i="11"/>
  <c r="D209" i="11"/>
  <c r="E210" i="11"/>
  <c r="F209" i="11"/>
  <c r="D210" i="11" l="1"/>
  <c r="F210" i="11"/>
  <c r="E211" i="11"/>
  <c r="D226" i="10"/>
  <c r="F226" i="10" s="1"/>
  <c r="C211" i="11"/>
  <c r="C218" i="5"/>
  <c r="N267" i="13"/>
  <c r="C268" i="13"/>
  <c r="D268" i="13" s="1"/>
  <c r="D211" i="11" l="1"/>
  <c r="F211" i="11" s="1"/>
  <c r="E227" i="10"/>
  <c r="C269" i="13"/>
  <c r="D269" i="13" s="1"/>
  <c r="N268" i="13"/>
  <c r="C227" i="10"/>
  <c r="C212" i="11"/>
  <c r="D218" i="5"/>
  <c r="C219" i="5" s="1"/>
  <c r="D219" i="5" l="1"/>
  <c r="E219" i="5"/>
  <c r="C220" i="5"/>
  <c r="D212" i="11"/>
  <c r="C228" i="10"/>
  <c r="E218" i="5"/>
  <c r="D227" i="10"/>
  <c r="E228" i="10"/>
  <c r="F227" i="10"/>
  <c r="E212" i="11"/>
  <c r="C213" i="11" s="1"/>
  <c r="N269" i="13"/>
  <c r="C270" i="13"/>
  <c r="D270" i="13" s="1"/>
  <c r="D213" i="11" l="1"/>
  <c r="F213" i="11" s="1"/>
  <c r="E213" i="11"/>
  <c r="N270" i="13"/>
  <c r="C271" i="13"/>
  <c r="D271" i="13" s="1"/>
  <c r="D228" i="10"/>
  <c r="F228" i="10" s="1"/>
  <c r="E229" i="10"/>
  <c r="D220" i="5"/>
  <c r="E220" i="5" s="1"/>
  <c r="F212" i="11"/>
  <c r="C214" i="11" l="1"/>
  <c r="C221" i="5"/>
  <c r="E214" i="11"/>
  <c r="C272" i="13"/>
  <c r="D272" i="13" s="1"/>
  <c r="N271" i="13"/>
  <c r="C229" i="10"/>
  <c r="E230" i="10" l="1"/>
  <c r="D229" i="10"/>
  <c r="F229" i="10" s="1"/>
  <c r="C222" i="5"/>
  <c r="D221" i="5"/>
  <c r="E221" i="5" s="1"/>
  <c r="F214" i="11"/>
  <c r="D214" i="11"/>
  <c r="C215" i="11" s="1"/>
  <c r="E215" i="11"/>
  <c r="C273" i="13"/>
  <c r="D273" i="13" s="1"/>
  <c r="N272" i="13"/>
  <c r="C230" i="10"/>
  <c r="D215" i="11" l="1"/>
  <c r="F215" i="11" s="1"/>
  <c r="N273" i="13"/>
  <c r="C274" i="13"/>
  <c r="D274" i="13" s="1"/>
  <c r="D222" i="5"/>
  <c r="E222" i="5" s="1"/>
  <c r="C231" i="10"/>
  <c r="D230" i="10"/>
  <c r="F230" i="10" s="1"/>
  <c r="E231" i="10"/>
  <c r="C216" i="11" l="1"/>
  <c r="D231" i="10"/>
  <c r="C232" i="10" s="1"/>
  <c r="C223" i="5"/>
  <c r="E216" i="11"/>
  <c r="N274" i="13"/>
  <c r="C275" i="13"/>
  <c r="D275" i="13" s="1"/>
  <c r="D232" i="10" l="1"/>
  <c r="E233" i="10" s="1"/>
  <c r="E232" i="10"/>
  <c r="D223" i="5"/>
  <c r="E223" i="5" s="1"/>
  <c r="D216" i="11"/>
  <c r="C217" i="11" s="1"/>
  <c r="F216" i="11"/>
  <c r="E217" i="11"/>
  <c r="N275" i="13"/>
  <c r="C276" i="13"/>
  <c r="D276" i="13" s="1"/>
  <c r="F231" i="10"/>
  <c r="D217" i="11" l="1"/>
  <c r="E218" i="11" s="1"/>
  <c r="C224" i="5"/>
  <c r="C233" i="10"/>
  <c r="F232" i="10"/>
  <c r="N276" i="13"/>
  <c r="C277" i="13"/>
  <c r="D277" i="13" s="1"/>
  <c r="D233" i="10" l="1"/>
  <c r="C234" i="10" s="1"/>
  <c r="C218" i="11"/>
  <c r="F217" i="11"/>
  <c r="N277" i="13"/>
  <c r="C278" i="13"/>
  <c r="D278" i="13" s="1"/>
  <c r="D224" i="5"/>
  <c r="E224" i="5" s="1"/>
  <c r="E235" i="10" l="1"/>
  <c r="D234" i="10"/>
  <c r="F234" i="10" s="1"/>
  <c r="C225" i="5"/>
  <c r="E234" i="10"/>
  <c r="D218" i="11"/>
  <c r="C219" i="11" s="1"/>
  <c r="C279" i="13"/>
  <c r="D279" i="13" s="1"/>
  <c r="N278" i="13"/>
  <c r="F233" i="10"/>
  <c r="D219" i="11" l="1"/>
  <c r="N279" i="13"/>
  <c r="C280" i="13"/>
  <c r="D280" i="13" s="1"/>
  <c r="E219" i="11"/>
  <c r="C220" i="11" s="1"/>
  <c r="C226" i="5"/>
  <c r="D225" i="5"/>
  <c r="E225" i="5" s="1"/>
  <c r="F218" i="11"/>
  <c r="C235" i="10"/>
  <c r="D235" i="10" l="1"/>
  <c r="E236" i="10"/>
  <c r="F235" i="10"/>
  <c r="D226" i="5"/>
  <c r="C227" i="5" s="1"/>
  <c r="E226" i="5"/>
  <c r="D220" i="11"/>
  <c r="F220" i="11" s="1"/>
  <c r="C236" i="10"/>
  <c r="F219" i="11"/>
  <c r="E220" i="11"/>
  <c r="C221" i="11" s="1"/>
  <c r="C281" i="13"/>
  <c r="D281" i="13" s="1"/>
  <c r="N280" i="13"/>
  <c r="D227" i="5" l="1"/>
  <c r="E227" i="5"/>
  <c r="C228" i="5"/>
  <c r="D236" i="10"/>
  <c r="F236" i="10" s="1"/>
  <c r="D221" i="11"/>
  <c r="F221" i="11" s="1"/>
  <c r="E221" i="11"/>
  <c r="C222" i="11" s="1"/>
  <c r="C237" i="10"/>
  <c r="N281" i="13"/>
  <c r="C282" i="13"/>
  <c r="D282" i="13" s="1"/>
  <c r="E222" i="11" l="1"/>
  <c r="E237" i="10"/>
  <c r="C238" i="10" s="1"/>
  <c r="D237" i="10"/>
  <c r="E238" i="10" s="1"/>
  <c r="D228" i="5"/>
  <c r="E228" i="5" s="1"/>
  <c r="D222" i="11"/>
  <c r="F222" i="11"/>
  <c r="E223" i="11"/>
  <c r="N282" i="13"/>
  <c r="C283" i="13"/>
  <c r="D283" i="13" s="1"/>
  <c r="C229" i="5" l="1"/>
  <c r="F237" i="10"/>
  <c r="D238" i="10"/>
  <c r="C239" i="10" s="1"/>
  <c r="E239" i="10"/>
  <c r="F238" i="10"/>
  <c r="N283" i="13"/>
  <c r="C284" i="13"/>
  <c r="D284" i="13" s="1"/>
  <c r="C223" i="11"/>
  <c r="E240" i="10" l="1"/>
  <c r="D239" i="10"/>
  <c r="C240" i="10" s="1"/>
  <c r="F223" i="11"/>
  <c r="D223" i="11"/>
  <c r="C224" i="11" s="1"/>
  <c r="C230" i="5"/>
  <c r="D229" i="5"/>
  <c r="E229" i="5" s="1"/>
  <c r="N284" i="13"/>
  <c r="C285" i="13"/>
  <c r="D285" i="13" s="1"/>
  <c r="D224" i="11" l="1"/>
  <c r="E225" i="11" s="1"/>
  <c r="D240" i="10"/>
  <c r="F240" i="10" s="1"/>
  <c r="E241" i="10"/>
  <c r="F239" i="10"/>
  <c r="E224" i="11"/>
  <c r="C225" i="11" s="1"/>
  <c r="D230" i="5"/>
  <c r="C231" i="5" s="1"/>
  <c r="C241" i="10"/>
  <c r="N285" i="13"/>
  <c r="C286" i="13"/>
  <c r="D286" i="13" s="1"/>
  <c r="D231" i="5" l="1"/>
  <c r="E231" i="5" s="1"/>
  <c r="D225" i="11"/>
  <c r="F225" i="11" s="1"/>
  <c r="D241" i="10"/>
  <c r="E242" i="10" s="1"/>
  <c r="F241" i="10"/>
  <c r="E230" i="5"/>
  <c r="F224" i="11"/>
  <c r="N286" i="13"/>
  <c r="C287" i="13"/>
  <c r="D287" i="13" s="1"/>
  <c r="C226" i="11" l="1"/>
  <c r="C242" i="10"/>
  <c r="E226" i="11"/>
  <c r="C232" i="5"/>
  <c r="N287" i="13"/>
  <c r="C288" i="13"/>
  <c r="D288" i="13" s="1"/>
  <c r="N288" i="13" l="1"/>
  <c r="C289" i="13"/>
  <c r="D289" i="13" s="1"/>
  <c r="D242" i="10"/>
  <c r="E243" i="10" s="1"/>
  <c r="E227" i="11"/>
  <c r="D226" i="11"/>
  <c r="C227" i="11" s="1"/>
  <c r="D232" i="5"/>
  <c r="E232" i="5" s="1"/>
  <c r="C233" i="5"/>
  <c r="D227" i="11" l="1"/>
  <c r="F227" i="11" s="1"/>
  <c r="F242" i="10"/>
  <c r="C228" i="11"/>
  <c r="C290" i="13"/>
  <c r="D290" i="13" s="1"/>
  <c r="N289" i="13"/>
  <c r="D233" i="5"/>
  <c r="E233" i="5" s="1"/>
  <c r="C243" i="10"/>
  <c r="F226" i="11"/>
  <c r="D243" i="10" l="1"/>
  <c r="F243" i="10" s="1"/>
  <c r="E228" i="11"/>
  <c r="N290" i="13"/>
  <c r="C291" i="13"/>
  <c r="D291" i="13" s="1"/>
  <c r="C234" i="5"/>
  <c r="D228" i="11"/>
  <c r="F228" i="11" s="1"/>
  <c r="C244" i="10"/>
  <c r="E229" i="11" l="1"/>
  <c r="C229" i="11"/>
  <c r="D244" i="10"/>
  <c r="E245" i="10" s="1"/>
  <c r="D234" i="5"/>
  <c r="E234" i="5" s="1"/>
  <c r="E244" i="10"/>
  <c r="C292" i="13"/>
  <c r="D292" i="13" s="1"/>
  <c r="N291" i="13"/>
  <c r="C235" i="5" l="1"/>
  <c r="F244" i="10"/>
  <c r="C293" i="13"/>
  <c r="D293" i="13" s="1"/>
  <c r="N292" i="13"/>
  <c r="F229" i="11"/>
  <c r="D229" i="11"/>
  <c r="E230" i="11" s="1"/>
  <c r="C245" i="10"/>
  <c r="C230" i="11"/>
  <c r="N293" i="13" l="1"/>
  <c r="C294" i="13"/>
  <c r="D294" i="13" s="1"/>
  <c r="F230" i="11"/>
  <c r="D230" i="11"/>
  <c r="C231" i="11" s="1"/>
  <c r="E231" i="11"/>
  <c r="D235" i="5"/>
  <c r="C236" i="5" s="1"/>
  <c r="E246" i="10"/>
  <c r="F245" i="10"/>
  <c r="D245" i="10"/>
  <c r="C246" i="10" s="1"/>
  <c r="D231" i="11" l="1"/>
  <c r="E232" i="11" s="1"/>
  <c r="D236" i="5"/>
  <c r="E236" i="5" s="1"/>
  <c r="D246" i="10"/>
  <c r="F246" i="10" s="1"/>
  <c r="C247" i="10"/>
  <c r="E235" i="5"/>
  <c r="N294" i="13"/>
  <c r="C295" i="13"/>
  <c r="D295" i="13" s="1"/>
  <c r="C232" i="11"/>
  <c r="E247" i="10" l="1"/>
  <c r="D232" i="11"/>
  <c r="C233" i="11" s="1"/>
  <c r="D247" i="10"/>
  <c r="F247" i="10" s="1"/>
  <c r="E248" i="10"/>
  <c r="C237" i="5"/>
  <c r="F231" i="11"/>
  <c r="N295" i="13"/>
  <c r="C296" i="13"/>
  <c r="D296" i="13" s="1"/>
  <c r="D233" i="11" l="1"/>
  <c r="E234" i="11" s="1"/>
  <c r="E233" i="11"/>
  <c r="C297" i="13"/>
  <c r="D297" i="13" s="1"/>
  <c r="N296" i="13"/>
  <c r="C248" i="10"/>
  <c r="D237" i="5"/>
  <c r="E237" i="5" s="1"/>
  <c r="F232" i="11"/>
  <c r="D248" i="10" l="1"/>
  <c r="C249" i="10" s="1"/>
  <c r="F233" i="11"/>
  <c r="C238" i="5"/>
  <c r="N297" i="13"/>
  <c r="C298" i="13"/>
  <c r="D298" i="13" s="1"/>
  <c r="C234" i="11"/>
  <c r="E250" i="10" l="1"/>
  <c r="D249" i="10"/>
  <c r="F249" i="10" s="1"/>
  <c r="E249" i="10"/>
  <c r="D238" i="5"/>
  <c r="C239" i="5" s="1"/>
  <c r="F248" i="10"/>
  <c r="F234" i="11"/>
  <c r="D234" i="11"/>
  <c r="E235" i="11" s="1"/>
  <c r="N298" i="13"/>
  <c r="C299" i="13"/>
  <c r="D299" i="13" s="1"/>
  <c r="C235" i="11"/>
  <c r="D239" i="5" l="1"/>
  <c r="E239" i="5"/>
  <c r="C240" i="5"/>
  <c r="C236" i="11"/>
  <c r="C250" i="10"/>
  <c r="D235" i="11"/>
  <c r="E236" i="11" s="1"/>
  <c r="F235" i="11"/>
  <c r="E238" i="5"/>
  <c r="N299" i="13"/>
  <c r="C300" i="13"/>
  <c r="D300" i="13" s="1"/>
  <c r="C237" i="11" l="1"/>
  <c r="D240" i="5"/>
  <c r="E240" i="5" s="1"/>
  <c r="C241" i="5"/>
  <c r="N300" i="13"/>
  <c r="C301" i="13"/>
  <c r="D301" i="13" s="1"/>
  <c r="D236" i="11"/>
  <c r="F236" i="11" s="1"/>
  <c r="E237" i="11"/>
  <c r="D250" i="10"/>
  <c r="C251" i="10" s="1"/>
  <c r="E251" i="10"/>
  <c r="E241" i="5" l="1"/>
  <c r="C242" i="5"/>
  <c r="D241" i="5"/>
  <c r="F250" i="10"/>
  <c r="D237" i="11"/>
  <c r="C238" i="11" s="1"/>
  <c r="D251" i="10"/>
  <c r="C252" i="10" s="1"/>
  <c r="F251" i="10"/>
  <c r="E252" i="10"/>
  <c r="C302" i="13"/>
  <c r="D302" i="13" s="1"/>
  <c r="N301" i="13"/>
  <c r="D252" i="10" l="1"/>
  <c r="E253" i="10" s="1"/>
  <c r="F238" i="11"/>
  <c r="D238" i="11"/>
  <c r="E239" i="11" s="1"/>
  <c r="E238" i="11"/>
  <c r="C239" i="11" s="1"/>
  <c r="C253" i="10"/>
  <c r="D242" i="5"/>
  <c r="C243" i="5" s="1"/>
  <c r="E242" i="5"/>
  <c r="N302" i="13"/>
  <c r="C303" i="13"/>
  <c r="D303" i="13" s="1"/>
  <c r="F237" i="11"/>
  <c r="D243" i="5" l="1"/>
  <c r="E243" i="5" s="1"/>
  <c r="C244" i="5"/>
  <c r="D253" i="10"/>
  <c r="C254" i="10" s="1"/>
  <c r="F252" i="10"/>
  <c r="D239" i="11"/>
  <c r="E240" i="11" s="1"/>
  <c r="C304" i="13"/>
  <c r="D304" i="13" s="1"/>
  <c r="N303" i="13"/>
  <c r="D254" i="10" l="1"/>
  <c r="C240" i="11"/>
  <c r="E254" i="10"/>
  <c r="C255" i="10" s="1"/>
  <c r="D244" i="5"/>
  <c r="E244" i="5" s="1"/>
  <c r="C245" i="5"/>
  <c r="F239" i="11"/>
  <c r="F253" i="10"/>
  <c r="C305" i="13"/>
  <c r="D305" i="13" s="1"/>
  <c r="N304" i="13"/>
  <c r="N305" i="13" l="1"/>
  <c r="C306" i="13"/>
  <c r="D306" i="13" s="1"/>
  <c r="F254" i="10"/>
  <c r="C246" i="5"/>
  <c r="D245" i="5"/>
  <c r="E245" i="5" s="1"/>
  <c r="E255" i="10"/>
  <c r="D240" i="11"/>
  <c r="C241" i="11" s="1"/>
  <c r="F240" i="11"/>
  <c r="E241" i="11"/>
  <c r="D255" i="10"/>
  <c r="E256" i="10" s="1"/>
  <c r="F255" i="10"/>
  <c r="D241" i="11" l="1"/>
  <c r="F241" i="11" s="1"/>
  <c r="D246" i="5"/>
  <c r="C247" i="5" s="1"/>
  <c r="E246" i="5"/>
  <c r="C256" i="10"/>
  <c r="N306" i="13"/>
  <c r="C307" i="13"/>
  <c r="D307" i="13" s="1"/>
  <c r="D247" i="5" l="1"/>
  <c r="E247" i="5"/>
  <c r="C248" i="5"/>
  <c r="D256" i="10"/>
  <c r="F256" i="10" s="1"/>
  <c r="E257" i="10"/>
  <c r="C257" i="10"/>
  <c r="N307" i="13"/>
  <c r="C308" i="13"/>
  <c r="D308" i="13" s="1"/>
  <c r="E242" i="11"/>
  <c r="C242" i="11"/>
  <c r="D242" i="11" l="1"/>
  <c r="F242" i="11" s="1"/>
  <c r="D257" i="10"/>
  <c r="F257" i="10" s="1"/>
  <c r="D248" i="5"/>
  <c r="C249" i="5" s="1"/>
  <c r="C243" i="11"/>
  <c r="C258" i="10"/>
  <c r="N308" i="13"/>
  <c r="C309" i="13"/>
  <c r="D309" i="13" s="1"/>
  <c r="C250" i="5" l="1"/>
  <c r="D249" i="5"/>
  <c r="E249" i="5" s="1"/>
  <c r="D243" i="11"/>
  <c r="E244" i="11" s="1"/>
  <c r="E248" i="5"/>
  <c r="E258" i="10"/>
  <c r="E259" i="10"/>
  <c r="D258" i="10"/>
  <c r="F258" i="10" s="1"/>
  <c r="E243" i="11"/>
  <c r="C244" i="11" s="1"/>
  <c r="N309" i="13"/>
  <c r="C310" i="13"/>
  <c r="D310" i="13" s="1"/>
  <c r="C245" i="11" l="1"/>
  <c r="D244" i="11"/>
  <c r="F244" i="11" s="1"/>
  <c r="C259" i="10"/>
  <c r="F243" i="11"/>
  <c r="N310" i="13"/>
  <c r="C311" i="13"/>
  <c r="D311" i="13" s="1"/>
  <c r="D250" i="5"/>
  <c r="C251" i="5" s="1"/>
  <c r="D251" i="5" l="1"/>
  <c r="E251" i="5"/>
  <c r="C252" i="5"/>
  <c r="E250" i="5"/>
  <c r="N311" i="13"/>
  <c r="C312" i="13"/>
  <c r="D312" i="13" s="1"/>
  <c r="E245" i="11"/>
  <c r="D259" i="10"/>
  <c r="E260" i="10" s="1"/>
  <c r="E246" i="11"/>
  <c r="F245" i="11"/>
  <c r="D245" i="11"/>
  <c r="C246" i="11" l="1"/>
  <c r="D252" i="5"/>
  <c r="E252" i="5" s="1"/>
  <c r="C253" i="5"/>
  <c r="F259" i="10"/>
  <c r="C313" i="13"/>
  <c r="D313" i="13" s="1"/>
  <c r="N312" i="13"/>
  <c r="C260" i="10"/>
  <c r="N313" i="13" l="1"/>
  <c r="C314" i="13"/>
  <c r="D314" i="13" s="1"/>
  <c r="D253" i="5"/>
  <c r="E253" i="5" s="1"/>
  <c r="E261" i="10"/>
  <c r="D260" i="10"/>
  <c r="C261" i="10" s="1"/>
  <c r="F246" i="11"/>
  <c r="D246" i="11"/>
  <c r="C247" i="11" s="1"/>
  <c r="N314" i="13" l="1"/>
  <c r="C315" i="13"/>
  <c r="D315" i="13" s="1"/>
  <c r="F260" i="10"/>
  <c r="C254" i="5"/>
  <c r="D247" i="11"/>
  <c r="F247" i="11" s="1"/>
  <c r="F261" i="10"/>
  <c r="D261" i="10"/>
  <c r="E262" i="10"/>
  <c r="C262" i="10"/>
  <c r="E247" i="11"/>
  <c r="C248" i="11" l="1"/>
  <c r="C255" i="5"/>
  <c r="D254" i="5"/>
  <c r="E254" i="5" s="1"/>
  <c r="D262" i="10"/>
  <c r="C263" i="10" s="1"/>
  <c r="E248" i="11"/>
  <c r="N315" i="13"/>
  <c r="C316" i="13"/>
  <c r="D316" i="13" s="1"/>
  <c r="D263" i="10" l="1"/>
  <c r="E264" i="10"/>
  <c r="E263" i="10"/>
  <c r="C264" i="10" s="1"/>
  <c r="C317" i="13"/>
  <c r="D317" i="13" s="1"/>
  <c r="N316" i="13"/>
  <c r="F262" i="10"/>
  <c r="D255" i="5"/>
  <c r="E255" i="5" s="1"/>
  <c r="C256" i="5"/>
  <c r="D248" i="11"/>
  <c r="F248" i="11" s="1"/>
  <c r="E249" i="11"/>
  <c r="E265" i="10" l="1"/>
  <c r="D264" i="10"/>
  <c r="F264" i="10" s="1"/>
  <c r="D256" i="5"/>
  <c r="E256" i="5"/>
  <c r="C257" i="5"/>
  <c r="C249" i="11"/>
  <c r="F263" i="10"/>
  <c r="C265" i="10"/>
  <c r="C318" i="13"/>
  <c r="D318" i="13" s="1"/>
  <c r="N317" i="13"/>
  <c r="D249" i="11" l="1"/>
  <c r="F249" i="11" s="1"/>
  <c r="N318" i="13"/>
  <c r="C319" i="13"/>
  <c r="D319" i="13" s="1"/>
  <c r="E257" i="5"/>
  <c r="D257" i="5"/>
  <c r="C258" i="5" s="1"/>
  <c r="F265" i="10"/>
  <c r="D265" i="10"/>
  <c r="E266" i="10" s="1"/>
  <c r="C266" i="10"/>
  <c r="D258" i="5" l="1"/>
  <c r="C259" i="5" s="1"/>
  <c r="D266" i="10"/>
  <c r="C267" i="10" s="1"/>
  <c r="F266" i="10"/>
  <c r="E267" i="10"/>
  <c r="E250" i="11"/>
  <c r="C250" i="11"/>
  <c r="N319" i="13"/>
  <c r="C320" i="13"/>
  <c r="D320" i="13" s="1"/>
  <c r="D267" i="10" l="1"/>
  <c r="F267" i="10" s="1"/>
  <c r="D259" i="5"/>
  <c r="E259" i="5" s="1"/>
  <c r="C260" i="5"/>
  <c r="C321" i="13"/>
  <c r="D321" i="13" s="1"/>
  <c r="N320" i="13"/>
  <c r="E258" i="5"/>
  <c r="C268" i="10"/>
  <c r="D250" i="11"/>
  <c r="C251" i="11" s="1"/>
  <c r="D251" i="11" l="1"/>
  <c r="E252" i="11" s="1"/>
  <c r="E251" i="11"/>
  <c r="N321" i="13"/>
  <c r="C322" i="13"/>
  <c r="D322" i="13" s="1"/>
  <c r="D268" i="10"/>
  <c r="F268" i="10" s="1"/>
  <c r="D260" i="5"/>
  <c r="E260" i="5" s="1"/>
  <c r="E268" i="10"/>
  <c r="F250" i="11"/>
  <c r="C261" i="5" l="1"/>
  <c r="C252" i="11"/>
  <c r="E269" i="10"/>
  <c r="F251" i="11"/>
  <c r="C323" i="13"/>
  <c r="D323" i="13" s="1"/>
  <c r="N322" i="13"/>
  <c r="C269" i="10"/>
  <c r="D252" i="11" l="1"/>
  <c r="C253" i="11" s="1"/>
  <c r="D269" i="10"/>
  <c r="C270" i="10" s="1"/>
  <c r="N323" i="13"/>
  <c r="C324" i="13"/>
  <c r="D324" i="13" s="1"/>
  <c r="E261" i="5"/>
  <c r="D261" i="5"/>
  <c r="C262" i="5"/>
  <c r="D270" i="10" l="1"/>
  <c r="F270" i="10" s="1"/>
  <c r="D253" i="11"/>
  <c r="F253" i="11" s="1"/>
  <c r="E254" i="11"/>
  <c r="E253" i="11"/>
  <c r="C254" i="11" s="1"/>
  <c r="C263" i="5"/>
  <c r="D262" i="5"/>
  <c r="E262" i="5"/>
  <c r="F269" i="10"/>
  <c r="F252" i="11"/>
  <c r="C325" i="13"/>
  <c r="D325" i="13" s="1"/>
  <c r="N324" i="13"/>
  <c r="E270" i="10"/>
  <c r="C271" i="10" s="1"/>
  <c r="D263" i="5" l="1"/>
  <c r="E263" i="5" s="1"/>
  <c r="D271" i="10"/>
  <c r="D254" i="11"/>
  <c r="E255" i="11" s="1"/>
  <c r="C255" i="11"/>
  <c r="E271" i="10"/>
  <c r="C272" i="10" s="1"/>
  <c r="N325" i="13"/>
  <c r="C326" i="13"/>
  <c r="D326" i="13" s="1"/>
  <c r="F254" i="11" l="1"/>
  <c r="E272" i="10"/>
  <c r="C273" i="10" s="1"/>
  <c r="D272" i="10"/>
  <c r="E273" i="10" s="1"/>
  <c r="F272" i="10"/>
  <c r="C264" i="5"/>
  <c r="E256" i="11"/>
  <c r="D255" i="11"/>
  <c r="C256" i="11" s="1"/>
  <c r="F255" i="11"/>
  <c r="F271" i="10"/>
  <c r="C327" i="13"/>
  <c r="D327" i="13" s="1"/>
  <c r="N326" i="13"/>
  <c r="E257" i="11" l="1"/>
  <c r="D256" i="11"/>
  <c r="F256" i="11" s="1"/>
  <c r="N327" i="13"/>
  <c r="C328" i="13"/>
  <c r="D328" i="13" s="1"/>
  <c r="C257" i="11"/>
  <c r="D264" i="5"/>
  <c r="C265" i="5" s="1"/>
  <c r="E264" i="5"/>
  <c r="F273" i="10"/>
  <c r="E274" i="10"/>
  <c r="D273" i="10"/>
  <c r="C274" i="10" s="1"/>
  <c r="D274" i="10" l="1"/>
  <c r="F274" i="10" s="1"/>
  <c r="E265" i="5"/>
  <c r="D265" i="5"/>
  <c r="C266" i="5"/>
  <c r="C329" i="13"/>
  <c r="D329" i="13" s="1"/>
  <c r="N328" i="13"/>
  <c r="D257" i="11"/>
  <c r="C258" i="11" s="1"/>
  <c r="D258" i="11" l="1"/>
  <c r="F258" i="11" s="1"/>
  <c r="F257" i="11"/>
  <c r="C330" i="13"/>
  <c r="D330" i="13" s="1"/>
  <c r="N329" i="13"/>
  <c r="E275" i="10"/>
  <c r="E258" i="11"/>
  <c r="C259" i="11" s="1"/>
  <c r="D266" i="5"/>
  <c r="C267" i="5" s="1"/>
  <c r="C275" i="10"/>
  <c r="C268" i="5" l="1"/>
  <c r="D267" i="5"/>
  <c r="E267" i="5" s="1"/>
  <c r="D259" i="11"/>
  <c r="F259" i="11" s="1"/>
  <c r="E260" i="11"/>
  <c r="E276" i="10"/>
  <c r="D275" i="10"/>
  <c r="F275" i="10" s="1"/>
  <c r="E266" i="5"/>
  <c r="C276" i="10"/>
  <c r="E259" i="11"/>
  <c r="C260" i="11" s="1"/>
  <c r="N330" i="13"/>
  <c r="C331" i="13"/>
  <c r="D331" i="13" s="1"/>
  <c r="D260" i="11" l="1"/>
  <c r="C261" i="11" s="1"/>
  <c r="F276" i="10"/>
  <c r="D276" i="10"/>
  <c r="E277" i="10" s="1"/>
  <c r="N331" i="13"/>
  <c r="C332" i="13"/>
  <c r="D332" i="13" s="1"/>
  <c r="D268" i="5"/>
  <c r="E268" i="5" s="1"/>
  <c r="E262" i="11" l="1"/>
  <c r="D261" i="11"/>
  <c r="F261" i="11" s="1"/>
  <c r="N332" i="13"/>
  <c r="C333" i="13"/>
  <c r="D333" i="13" s="1"/>
  <c r="C269" i="5"/>
  <c r="C277" i="10"/>
  <c r="E261" i="11"/>
  <c r="C262" i="11" s="1"/>
  <c r="F260" i="11"/>
  <c r="E278" i="10" l="1"/>
  <c r="D277" i="10"/>
  <c r="F277" i="10" s="1"/>
  <c r="C334" i="13"/>
  <c r="D334" i="13" s="1"/>
  <c r="N333" i="13"/>
  <c r="E269" i="5"/>
  <c r="C270" i="5"/>
  <c r="D269" i="5"/>
  <c r="F262" i="11"/>
  <c r="D262" i="11"/>
  <c r="C263" i="11" s="1"/>
  <c r="C278" i="10"/>
  <c r="D263" i="11" l="1"/>
  <c r="N334" i="13"/>
  <c r="C335" i="13"/>
  <c r="D335" i="13" s="1"/>
  <c r="E263" i="11"/>
  <c r="C264" i="11" s="1"/>
  <c r="D270" i="5"/>
  <c r="E270" i="5" s="1"/>
  <c r="C279" i="10"/>
  <c r="D278" i="10"/>
  <c r="F278" i="10" s="1"/>
  <c r="E279" i="10"/>
  <c r="D279" i="10" l="1"/>
  <c r="E280" i="10"/>
  <c r="F279" i="10"/>
  <c r="C280" i="10"/>
  <c r="C271" i="5"/>
  <c r="F263" i="11"/>
  <c r="D264" i="11"/>
  <c r="E264" i="11"/>
  <c r="C265" i="11" s="1"/>
  <c r="C336" i="13"/>
  <c r="D336" i="13" s="1"/>
  <c r="N335" i="13"/>
  <c r="F264" i="11" l="1"/>
  <c r="F280" i="10"/>
  <c r="D280" i="10"/>
  <c r="E281" i="10" s="1"/>
  <c r="C337" i="13"/>
  <c r="D337" i="13" s="1"/>
  <c r="N336" i="13"/>
  <c r="E265" i="11"/>
  <c r="D265" i="11"/>
  <c r="F265" i="11" s="1"/>
  <c r="C281" i="10"/>
  <c r="E271" i="5"/>
  <c r="D271" i="5"/>
  <c r="C272" i="5"/>
  <c r="E266" i="11" l="1"/>
  <c r="F281" i="10"/>
  <c r="E282" i="10"/>
  <c r="D281" i="10"/>
  <c r="C282" i="10" s="1"/>
  <c r="C266" i="11"/>
  <c r="D272" i="5"/>
  <c r="E272" i="5" s="1"/>
  <c r="C273" i="5"/>
  <c r="N337" i="13"/>
  <c r="C338" i="13"/>
  <c r="D338" i="13" s="1"/>
  <c r="F282" i="10" l="1"/>
  <c r="D282" i="10"/>
  <c r="E283" i="10" s="1"/>
  <c r="E273" i="5"/>
  <c r="D273" i="5"/>
  <c r="C274" i="5"/>
  <c r="C283" i="10"/>
  <c r="C339" i="13"/>
  <c r="D339" i="13" s="1"/>
  <c r="N338" i="13"/>
  <c r="D266" i="11"/>
  <c r="C267" i="11" s="1"/>
  <c r="F267" i="11" l="1"/>
  <c r="D267" i="11"/>
  <c r="E268" i="11" s="1"/>
  <c r="E267" i="11"/>
  <c r="N339" i="13"/>
  <c r="C340" i="13"/>
  <c r="D340" i="13" s="1"/>
  <c r="F266" i="11"/>
  <c r="D283" i="10"/>
  <c r="C284" i="10" s="1"/>
  <c r="F283" i="10"/>
  <c r="E284" i="10"/>
  <c r="C275" i="5"/>
  <c r="D274" i="5"/>
  <c r="E274" i="5"/>
  <c r="D284" i="10" l="1"/>
  <c r="F284" i="10" s="1"/>
  <c r="D275" i="5"/>
  <c r="E275" i="5" s="1"/>
  <c r="C285" i="10"/>
  <c r="N340" i="13"/>
  <c r="C341" i="13"/>
  <c r="D341" i="13" s="1"/>
  <c r="C268" i="11"/>
  <c r="D285" i="10" l="1"/>
  <c r="E286" i="10" s="1"/>
  <c r="D268" i="11"/>
  <c r="C269" i="11" s="1"/>
  <c r="N341" i="13"/>
  <c r="C342" i="13"/>
  <c r="D342" i="13" s="1"/>
  <c r="C276" i="5"/>
  <c r="E285" i="10"/>
  <c r="C286" i="10" s="1"/>
  <c r="D269" i="11" l="1"/>
  <c r="E270" i="11" s="1"/>
  <c r="F285" i="10"/>
  <c r="F286" i="10"/>
  <c r="D286" i="10"/>
  <c r="C287" i="10" s="1"/>
  <c r="D276" i="5"/>
  <c r="E276" i="5"/>
  <c r="C277" i="5"/>
  <c r="F268" i="11"/>
  <c r="N342" i="13"/>
  <c r="C343" i="13"/>
  <c r="D343" i="13" s="1"/>
  <c r="E269" i="11"/>
  <c r="C270" i="11" s="1"/>
  <c r="D287" i="10" l="1"/>
  <c r="F287" i="10"/>
  <c r="E288" i="10"/>
  <c r="E287" i="10"/>
  <c r="C288" i="10" s="1"/>
  <c r="D270" i="11"/>
  <c r="E271" i="11" s="1"/>
  <c r="D277" i="5"/>
  <c r="C278" i="5" s="1"/>
  <c r="F269" i="11"/>
  <c r="N343" i="13"/>
  <c r="C344" i="13"/>
  <c r="D344" i="13" s="1"/>
  <c r="D278" i="5" l="1"/>
  <c r="C279" i="5"/>
  <c r="E278" i="5"/>
  <c r="F270" i="11"/>
  <c r="C271" i="11"/>
  <c r="E277" i="5"/>
  <c r="N344" i="13"/>
  <c r="C345" i="13"/>
  <c r="D345" i="13" s="1"/>
  <c r="D288" i="10"/>
  <c r="F288" i="10" s="1"/>
  <c r="C289" i="10" l="1"/>
  <c r="C346" i="13"/>
  <c r="D346" i="13" s="1"/>
  <c r="N345" i="13"/>
  <c r="E289" i="10"/>
  <c r="D271" i="11"/>
  <c r="C272" i="11" s="1"/>
  <c r="E279" i="5"/>
  <c r="D279" i="5"/>
  <c r="C280" i="5" s="1"/>
  <c r="E280" i="5" l="1"/>
  <c r="D280" i="5"/>
  <c r="C281" i="5" s="1"/>
  <c r="D272" i="11"/>
  <c r="F272" i="11" s="1"/>
  <c r="F271" i="11"/>
  <c r="N346" i="13"/>
  <c r="C347" i="13"/>
  <c r="D347" i="13" s="1"/>
  <c r="E272" i="11"/>
  <c r="C273" i="11" s="1"/>
  <c r="D289" i="10"/>
  <c r="F289" i="10"/>
  <c r="E290" i="10"/>
  <c r="C290" i="10"/>
  <c r="D281" i="5" l="1"/>
  <c r="C282" i="5" s="1"/>
  <c r="E273" i="11"/>
  <c r="C274" i="11" s="1"/>
  <c r="E291" i="10"/>
  <c r="D290" i="10"/>
  <c r="F290" i="10" s="1"/>
  <c r="F273" i="11"/>
  <c r="D273" i="11"/>
  <c r="E274" i="11"/>
  <c r="C291" i="10"/>
  <c r="N347" i="13"/>
  <c r="C348" i="13"/>
  <c r="D348" i="13" s="1"/>
  <c r="D282" i="5" l="1"/>
  <c r="E282" i="5"/>
  <c r="C283" i="5"/>
  <c r="D274" i="11"/>
  <c r="E275" i="11" s="1"/>
  <c r="F274" i="11"/>
  <c r="D291" i="10"/>
  <c r="E292" i="10" s="1"/>
  <c r="F291" i="10"/>
  <c r="E281" i="5"/>
  <c r="C275" i="11"/>
  <c r="N348" i="13"/>
  <c r="C349" i="13"/>
  <c r="D349" i="13" s="1"/>
  <c r="C276" i="11" l="1"/>
  <c r="F275" i="11"/>
  <c r="D275" i="11"/>
  <c r="E276" i="11"/>
  <c r="N349" i="13"/>
  <c r="C350" i="13"/>
  <c r="D350" i="13" s="1"/>
  <c r="C292" i="10"/>
  <c r="C284" i="5"/>
  <c r="D283" i="5"/>
  <c r="E283" i="5"/>
  <c r="E277" i="11" l="1"/>
  <c r="D276" i="11"/>
  <c r="C277" i="11" s="1"/>
  <c r="D292" i="10"/>
  <c r="F292" i="10"/>
  <c r="E293" i="10"/>
  <c r="E284" i="5"/>
  <c r="D284" i="5"/>
  <c r="C285" i="5"/>
  <c r="N350" i="13"/>
  <c r="C351" i="13"/>
  <c r="D351" i="13" s="1"/>
  <c r="C293" i="10"/>
  <c r="D277" i="11" l="1"/>
  <c r="F277" i="11" s="1"/>
  <c r="D285" i="5"/>
  <c r="C286" i="5" s="1"/>
  <c r="N351" i="13"/>
  <c r="C352" i="13"/>
  <c r="D352" i="13" s="1"/>
  <c r="F276" i="11"/>
  <c r="C278" i="11"/>
  <c r="D293" i="10"/>
  <c r="F293" i="10" s="1"/>
  <c r="D286" i="5" l="1"/>
  <c r="C287" i="5"/>
  <c r="E286" i="5"/>
  <c r="N352" i="13"/>
  <c r="C353" i="13"/>
  <c r="D353" i="13" s="1"/>
  <c r="E285" i="5"/>
  <c r="D278" i="11"/>
  <c r="E279" i="11" s="1"/>
  <c r="E294" i="10"/>
  <c r="C294" i="10"/>
  <c r="E278" i="11"/>
  <c r="C279" i="11" s="1"/>
  <c r="E280" i="11" l="1"/>
  <c r="D279" i="11"/>
  <c r="C280" i="11" s="1"/>
  <c r="D294" i="10"/>
  <c r="E295" i="10" s="1"/>
  <c r="F278" i="11"/>
  <c r="C288" i="5"/>
  <c r="D287" i="5"/>
  <c r="E287" i="5" s="1"/>
  <c r="N353" i="13"/>
  <c r="C354" i="13"/>
  <c r="D354" i="13" s="1"/>
  <c r="D280" i="11" l="1"/>
  <c r="E281" i="11" s="1"/>
  <c r="D288" i="5"/>
  <c r="E288" i="5" s="1"/>
  <c r="F294" i="10"/>
  <c r="F279" i="11"/>
  <c r="N354" i="13"/>
  <c r="C355" i="13"/>
  <c r="D355" i="13" s="1"/>
  <c r="C281" i="11"/>
  <c r="C295" i="10"/>
  <c r="D281" i="11" l="1"/>
  <c r="C282" i="11" s="1"/>
  <c r="F280" i="11"/>
  <c r="N355" i="13"/>
  <c r="C356" i="13"/>
  <c r="D356" i="13" s="1"/>
  <c r="C289" i="5"/>
  <c r="D295" i="10"/>
  <c r="E296" i="10" s="1"/>
  <c r="C296" i="10"/>
  <c r="D282" i="11" l="1"/>
  <c r="E283" i="11" s="1"/>
  <c r="D289" i="5"/>
  <c r="E289" i="5" s="1"/>
  <c r="C290" i="5"/>
  <c r="E282" i="11"/>
  <c r="C283" i="11" s="1"/>
  <c r="D296" i="10"/>
  <c r="C297" i="10" s="1"/>
  <c r="F295" i="10"/>
  <c r="F281" i="11"/>
  <c r="N356" i="13"/>
  <c r="C357" i="13"/>
  <c r="D357" i="13" s="1"/>
  <c r="D297" i="10" l="1"/>
  <c r="E298" i="10"/>
  <c r="F297" i="10"/>
  <c r="D283" i="11"/>
  <c r="F283" i="11" s="1"/>
  <c r="E284" i="11"/>
  <c r="F282" i="11"/>
  <c r="E297" i="10"/>
  <c r="C298" i="10" s="1"/>
  <c r="N357" i="13"/>
  <c r="C358" i="13"/>
  <c r="D358" i="13" s="1"/>
  <c r="D290" i="5"/>
  <c r="C291" i="5" s="1"/>
  <c r="F296" i="10"/>
  <c r="D291" i="5" l="1"/>
  <c r="C292" i="5" s="1"/>
  <c r="C284" i="11"/>
  <c r="N358" i="13"/>
  <c r="C359" i="13"/>
  <c r="D359" i="13" s="1"/>
  <c r="E290" i="5"/>
  <c r="D298" i="10"/>
  <c r="C299" i="10" s="1"/>
  <c r="D299" i="10" l="1"/>
  <c r="E292" i="5"/>
  <c r="D292" i="5"/>
  <c r="C293" i="5"/>
  <c r="F284" i="11"/>
  <c r="E285" i="11"/>
  <c r="D284" i="11"/>
  <c r="F298" i="10"/>
  <c r="N359" i="13"/>
  <c r="C360" i="13"/>
  <c r="D360" i="13" s="1"/>
  <c r="E299" i="10"/>
  <c r="C300" i="10" s="1"/>
  <c r="E291" i="5"/>
  <c r="C285" i="11"/>
  <c r="N360" i="13" l="1"/>
  <c r="C361" i="13"/>
  <c r="D361" i="13" s="1"/>
  <c r="D285" i="11"/>
  <c r="E286" i="11" s="1"/>
  <c r="F299" i="10"/>
  <c r="D293" i="5"/>
  <c r="C294" i="5" s="1"/>
  <c r="E300" i="10"/>
  <c r="D300" i="10"/>
  <c r="F300" i="10" s="1"/>
  <c r="D294" i="5" l="1"/>
  <c r="E294" i="5"/>
  <c r="C295" i="5"/>
  <c r="C286" i="11"/>
  <c r="E301" i="10"/>
  <c r="E293" i="5"/>
  <c r="F285" i="11"/>
  <c r="N361" i="13"/>
  <c r="C362" i="13"/>
  <c r="D362" i="13" s="1"/>
  <c r="C301" i="10"/>
  <c r="D295" i="5" l="1"/>
  <c r="C296" i="5"/>
  <c r="E295" i="5"/>
  <c r="E302" i="10"/>
  <c r="D301" i="10"/>
  <c r="F301" i="10" s="1"/>
  <c r="N362" i="13"/>
  <c r="C363" i="13"/>
  <c r="D363" i="13" s="1"/>
  <c r="D286" i="11"/>
  <c r="C287" i="11" s="1"/>
  <c r="E287" i="11"/>
  <c r="D287" i="11" l="1"/>
  <c r="F287" i="11"/>
  <c r="E288" i="11"/>
  <c r="C288" i="11"/>
  <c r="D296" i="5"/>
  <c r="C297" i="5"/>
  <c r="E296" i="5"/>
  <c r="N363" i="13"/>
  <c r="C364" i="13"/>
  <c r="D364" i="13" s="1"/>
  <c r="F286" i="11"/>
  <c r="C302" i="10"/>
  <c r="D302" i="10" l="1"/>
  <c r="F302" i="10" s="1"/>
  <c r="D288" i="11"/>
  <c r="E289" i="11" s="1"/>
  <c r="D297" i="5"/>
  <c r="C298" i="5" s="1"/>
  <c r="E297" i="5"/>
  <c r="N364" i="13"/>
  <c r="C365" i="13"/>
  <c r="D365" i="13" s="1"/>
  <c r="D298" i="5" l="1"/>
  <c r="E298" i="5" s="1"/>
  <c r="C289" i="11"/>
  <c r="F288" i="11"/>
  <c r="E303" i="10"/>
  <c r="C366" i="13"/>
  <c r="D366" i="13" s="1"/>
  <c r="N365" i="13"/>
  <c r="C303" i="10"/>
  <c r="N366" i="13" l="1"/>
  <c r="C367" i="13"/>
  <c r="D367" i="13" s="1"/>
  <c r="C299" i="5"/>
  <c r="C304" i="10"/>
  <c r="D303" i="10"/>
  <c r="F303" i="10"/>
  <c r="E304" i="10"/>
  <c r="E290" i="11"/>
  <c r="D289" i="11"/>
  <c r="F289" i="11"/>
  <c r="C290" i="11"/>
  <c r="D304" i="10" l="1"/>
  <c r="E305" i="10"/>
  <c r="F304" i="10"/>
  <c r="D290" i="11"/>
  <c r="F290" i="11" s="1"/>
  <c r="E299" i="5"/>
  <c r="C300" i="5"/>
  <c r="D299" i="5"/>
  <c r="C291" i="11"/>
  <c r="N367" i="13"/>
  <c r="C368" i="13"/>
  <c r="D368" i="13" s="1"/>
  <c r="N368" i="13" s="1"/>
  <c r="N9" i="13" s="1"/>
  <c r="C305" i="10"/>
  <c r="D300" i="5" l="1"/>
  <c r="E300" i="5"/>
  <c r="C301" i="5"/>
  <c r="E291" i="11"/>
  <c r="C292" i="11" s="1"/>
  <c r="D291" i="11"/>
  <c r="F291" i="11" s="1"/>
  <c r="D305" i="10"/>
  <c r="F305" i="10" s="1"/>
  <c r="D292" i="11" l="1"/>
  <c r="E293" i="11" s="1"/>
  <c r="C306" i="10"/>
  <c r="D301" i="5"/>
  <c r="E301" i="5" s="1"/>
  <c r="E306" i="10"/>
  <c r="E292" i="11"/>
  <c r="C293" i="11" s="1"/>
  <c r="D306" i="10" l="1"/>
  <c r="C307" i="10" s="1"/>
  <c r="E307" i="10"/>
  <c r="F292" i="11"/>
  <c r="D293" i="11"/>
  <c r="C294" i="11" s="1"/>
  <c r="F293" i="11"/>
  <c r="C302" i="5"/>
  <c r="D294" i="11" l="1"/>
  <c r="F294" i="11" s="1"/>
  <c r="D307" i="10"/>
  <c r="E308" i="10" s="1"/>
  <c r="F306" i="10"/>
  <c r="D302" i="5"/>
  <c r="C303" i="5" s="1"/>
  <c r="E294" i="11"/>
  <c r="C295" i="11" s="1"/>
  <c r="D303" i="5" l="1"/>
  <c r="C304" i="5" s="1"/>
  <c r="D295" i="11"/>
  <c r="E296" i="11" s="1"/>
  <c r="C308" i="10"/>
  <c r="E302" i="5"/>
  <c r="F307" i="10"/>
  <c r="E295" i="11"/>
  <c r="C309" i="10" l="1"/>
  <c r="D304" i="5"/>
  <c r="C305" i="5" s="1"/>
  <c r="C296" i="11"/>
  <c r="E303" i="5"/>
  <c r="D308" i="10"/>
  <c r="E309" i="10" s="1"/>
  <c r="F308" i="10"/>
  <c r="F295" i="11"/>
  <c r="D305" i="5" l="1"/>
  <c r="E305" i="5" s="1"/>
  <c r="D309" i="10"/>
  <c r="C310" i="10" s="1"/>
  <c r="F309" i="10"/>
  <c r="E310" i="10"/>
  <c r="E304" i="5"/>
  <c r="D296" i="11"/>
  <c r="C297" i="11" s="1"/>
  <c r="D310" i="10" l="1"/>
  <c r="F310" i="10"/>
  <c r="E311" i="10"/>
  <c r="F296" i="11"/>
  <c r="C306" i="5"/>
  <c r="C311" i="10"/>
  <c r="D297" i="11"/>
  <c r="E298" i="11" s="1"/>
  <c r="E297" i="11"/>
  <c r="F297" i="11" l="1"/>
  <c r="C312" i="10"/>
  <c r="D311" i="10"/>
  <c r="E312" i="10" s="1"/>
  <c r="C298" i="11"/>
  <c r="E306" i="5"/>
  <c r="D306" i="5"/>
  <c r="C307" i="5" s="1"/>
  <c r="E307" i="5" l="1"/>
  <c r="D307" i="5"/>
  <c r="C308" i="5" s="1"/>
  <c r="D312" i="10"/>
  <c r="C313" i="10" s="1"/>
  <c r="F312" i="10"/>
  <c r="F311" i="10"/>
  <c r="D298" i="11"/>
  <c r="F298" i="11" s="1"/>
  <c r="E299" i="11"/>
  <c r="C299" i="11"/>
  <c r="D313" i="10" l="1"/>
  <c r="E314" i="10" s="1"/>
  <c r="D308" i="5"/>
  <c r="C309" i="5" s="1"/>
  <c r="D299" i="11"/>
  <c r="E300" i="11" s="1"/>
  <c r="E313" i="10"/>
  <c r="C314" i="10" s="1"/>
  <c r="D309" i="5" l="1"/>
  <c r="E309" i="5"/>
  <c r="C310" i="5"/>
  <c r="F299" i="11"/>
  <c r="D314" i="10"/>
  <c r="C315" i="10" s="1"/>
  <c r="C300" i="11"/>
  <c r="F313" i="10"/>
  <c r="E308" i="5"/>
  <c r="D315" i="10" l="1"/>
  <c r="E316" i="10" s="1"/>
  <c r="F314" i="10"/>
  <c r="D300" i="11"/>
  <c r="C301" i="11" s="1"/>
  <c r="D310" i="5"/>
  <c r="E310" i="5" s="1"/>
  <c r="E315" i="10"/>
  <c r="C316" i="10" s="1"/>
  <c r="D301" i="11" l="1"/>
  <c r="D316" i="10"/>
  <c r="F316" i="10" s="1"/>
  <c r="F300" i="11"/>
  <c r="F315" i="10"/>
  <c r="C311" i="5"/>
  <c r="E301" i="11"/>
  <c r="C302" i="11" s="1"/>
  <c r="D302" i="11" l="1"/>
  <c r="F302" i="11"/>
  <c r="C317" i="10"/>
  <c r="D311" i="5"/>
  <c r="C312" i="5"/>
  <c r="E311" i="5"/>
  <c r="E302" i="11"/>
  <c r="C303" i="11" s="1"/>
  <c r="F301" i="11"/>
  <c r="E317" i="10"/>
  <c r="D303" i="11" l="1"/>
  <c r="E304" i="11"/>
  <c r="D317" i="10"/>
  <c r="E318" i="10" s="1"/>
  <c r="F317" i="10"/>
  <c r="C318" i="10"/>
  <c r="E303" i="11"/>
  <c r="C304" i="11" s="1"/>
  <c r="D312" i="5"/>
  <c r="C313" i="5"/>
  <c r="E312" i="5"/>
  <c r="D304" i="11" l="1"/>
  <c r="E305" i="11" s="1"/>
  <c r="D318" i="10"/>
  <c r="C319" i="10" s="1"/>
  <c r="E319" i="10"/>
  <c r="D313" i="5"/>
  <c r="E313" i="5" s="1"/>
  <c r="F303" i="11"/>
  <c r="C305" i="11"/>
  <c r="D319" i="10" l="1"/>
  <c r="E320" i="10" s="1"/>
  <c r="D305" i="11"/>
  <c r="F305" i="11" s="1"/>
  <c r="F304" i="11"/>
  <c r="C314" i="5"/>
  <c r="F318" i="10"/>
  <c r="C306" i="11" l="1"/>
  <c r="E306" i="11"/>
  <c r="D314" i="5"/>
  <c r="C315" i="5" s="1"/>
  <c r="F319" i="10"/>
  <c r="C320" i="10"/>
  <c r="D315" i="5" l="1"/>
  <c r="E315" i="5" s="1"/>
  <c r="D320" i="10"/>
  <c r="F320" i="10" s="1"/>
  <c r="E314" i="5"/>
  <c r="C307" i="11"/>
  <c r="D306" i="11"/>
  <c r="E307" i="11"/>
  <c r="F306" i="11"/>
  <c r="C321" i="10"/>
  <c r="D321" i="10" l="1"/>
  <c r="D307" i="11"/>
  <c r="E308" i="11" s="1"/>
  <c r="F307" i="11"/>
  <c r="E321" i="10"/>
  <c r="C322" i="10" s="1"/>
  <c r="C308" i="11"/>
  <c r="C316" i="5"/>
  <c r="D308" i="11" l="1"/>
  <c r="C309" i="11" s="1"/>
  <c r="F321" i="10"/>
  <c r="E322" i="10"/>
  <c r="C323" i="10" s="1"/>
  <c r="E323" i="10"/>
  <c r="D322" i="10"/>
  <c r="F322" i="10" s="1"/>
  <c r="D316" i="5"/>
  <c r="C317" i="5" s="1"/>
  <c r="E316" i="5"/>
  <c r="D317" i="5" l="1"/>
  <c r="E317" i="5"/>
  <c r="C318" i="5"/>
  <c r="D309" i="11"/>
  <c r="F309" i="11" s="1"/>
  <c r="E310" i="11"/>
  <c r="F308" i="11"/>
  <c r="E309" i="11"/>
  <c r="C310" i="11" s="1"/>
  <c r="D323" i="10"/>
  <c r="C324" i="10" s="1"/>
  <c r="D324" i="10" l="1"/>
  <c r="E325" i="10" s="1"/>
  <c r="F323" i="10"/>
  <c r="D310" i="11"/>
  <c r="E311" i="11"/>
  <c r="F310" i="11"/>
  <c r="C311" i="11"/>
  <c r="D318" i="5"/>
  <c r="C319" i="5" s="1"/>
  <c r="E324" i="10"/>
  <c r="C325" i="10" s="1"/>
  <c r="D319" i="5" l="1"/>
  <c r="E319" i="5"/>
  <c r="C320" i="5"/>
  <c r="D325" i="10"/>
  <c r="E326" i="10" s="1"/>
  <c r="D311" i="11"/>
  <c r="F311" i="11" s="1"/>
  <c r="E318" i="5"/>
  <c r="F324" i="10"/>
  <c r="C326" i="10" l="1"/>
  <c r="F325" i="10"/>
  <c r="D320" i="5"/>
  <c r="E320" i="5" s="1"/>
  <c r="E312" i="11"/>
  <c r="C312" i="11"/>
  <c r="D312" i="11" l="1"/>
  <c r="E313" i="11" s="1"/>
  <c r="C321" i="5"/>
  <c r="D326" i="10"/>
  <c r="C327" i="10" s="1"/>
  <c r="F326" i="10"/>
  <c r="E327" i="10"/>
  <c r="D327" i="10" l="1"/>
  <c r="F327" i="10"/>
  <c r="E328" i="10"/>
  <c r="C328" i="10"/>
  <c r="D321" i="5"/>
  <c r="C322" i="5" s="1"/>
  <c r="E321" i="5"/>
  <c r="F312" i="11"/>
  <c r="C313" i="11"/>
  <c r="D322" i="5" l="1"/>
  <c r="C323" i="5" s="1"/>
  <c r="E314" i="11"/>
  <c r="D313" i="11"/>
  <c r="F313" i="11"/>
  <c r="C314" i="11"/>
  <c r="D328" i="10"/>
  <c r="E329" i="10" s="1"/>
  <c r="D323" i="5" l="1"/>
  <c r="C324" i="5" s="1"/>
  <c r="E323" i="5"/>
  <c r="C329" i="10"/>
  <c r="C315" i="11"/>
  <c r="F314" i="11"/>
  <c r="D314" i="11"/>
  <c r="E315" i="11" s="1"/>
  <c r="E322" i="5"/>
  <c r="F328" i="10"/>
  <c r="D324" i="5" l="1"/>
  <c r="C325" i="5" s="1"/>
  <c r="E324" i="5"/>
  <c r="D315" i="11"/>
  <c r="C316" i="11" s="1"/>
  <c r="D329" i="10"/>
  <c r="F329" i="10" s="1"/>
  <c r="C330" i="10"/>
  <c r="D316" i="11" l="1"/>
  <c r="E317" i="11" s="1"/>
  <c r="D325" i="5"/>
  <c r="E325" i="5" s="1"/>
  <c r="D330" i="10"/>
  <c r="E330" i="10"/>
  <c r="C331" i="10" s="1"/>
  <c r="F315" i="11"/>
  <c r="E316" i="11"/>
  <c r="C317" i="11" s="1"/>
  <c r="D317" i="11" l="1"/>
  <c r="C318" i="11" s="1"/>
  <c r="E331" i="10"/>
  <c r="D331" i="10"/>
  <c r="F331" i="10" s="1"/>
  <c r="F330" i="10"/>
  <c r="F316" i="11"/>
  <c r="C326" i="5"/>
  <c r="D318" i="11" l="1"/>
  <c r="E319" i="11"/>
  <c r="D326" i="5"/>
  <c r="E326" i="5" s="1"/>
  <c r="E332" i="10"/>
  <c r="F317" i="11"/>
  <c r="E318" i="11"/>
  <c r="C319" i="11" s="1"/>
  <c r="C332" i="10"/>
  <c r="D332" i="10" l="1"/>
  <c r="E333" i="10" s="1"/>
  <c r="F332" i="10"/>
  <c r="C327" i="5"/>
  <c r="F318" i="11"/>
  <c r="C333" i="10"/>
  <c r="F319" i="11"/>
  <c r="D319" i="11"/>
  <c r="C320" i="11" s="1"/>
  <c r="D320" i="11" l="1"/>
  <c r="D327" i="5"/>
  <c r="E327" i="5"/>
  <c r="C328" i="5"/>
  <c r="D333" i="10"/>
  <c r="E334" i="10" s="1"/>
  <c r="E320" i="11"/>
  <c r="C321" i="11" s="1"/>
  <c r="D321" i="11" l="1"/>
  <c r="E322" i="11" s="1"/>
  <c r="F321" i="11"/>
  <c r="C334" i="10"/>
  <c r="E321" i="11"/>
  <c r="C322" i="11" s="1"/>
  <c r="F320" i="11"/>
  <c r="C329" i="5"/>
  <c r="D328" i="5"/>
  <c r="E328" i="5"/>
  <c r="F333" i="10"/>
  <c r="D329" i="5" l="1"/>
  <c r="C330" i="5" s="1"/>
  <c r="E329" i="5"/>
  <c r="D322" i="11"/>
  <c r="C323" i="11" s="1"/>
  <c r="E323" i="11"/>
  <c r="F322" i="11"/>
  <c r="D334" i="10"/>
  <c r="F334" i="10" s="1"/>
  <c r="E335" i="10"/>
  <c r="C335" i="10"/>
  <c r="D323" i="11" l="1"/>
  <c r="E324" i="11"/>
  <c r="F323" i="11"/>
  <c r="D330" i="5"/>
  <c r="E330" i="5" s="1"/>
  <c r="D335" i="10"/>
  <c r="F335" i="10" s="1"/>
  <c r="C324" i="11"/>
  <c r="C336" i="10" l="1"/>
  <c r="E336" i="10"/>
  <c r="C331" i="5"/>
  <c r="D324" i="11"/>
  <c r="F324" i="11" s="1"/>
  <c r="E325" i="11"/>
  <c r="D331" i="5" l="1"/>
  <c r="E331" i="5"/>
  <c r="C332" i="5"/>
  <c r="C325" i="11"/>
  <c r="E337" i="10"/>
  <c r="F336" i="10"/>
  <c r="D336" i="10"/>
  <c r="C337" i="10" s="1"/>
  <c r="D337" i="10" l="1"/>
  <c r="E338" i="10" s="1"/>
  <c r="D325" i="11"/>
  <c r="C326" i="11" s="1"/>
  <c r="E326" i="11"/>
  <c r="F325" i="11"/>
  <c r="D332" i="5"/>
  <c r="E332" i="5" s="1"/>
  <c r="C333" i="5"/>
  <c r="C338" i="10" l="1"/>
  <c r="C327" i="11"/>
  <c r="F337" i="10"/>
  <c r="D333" i="5"/>
  <c r="E333" i="5"/>
  <c r="C334" i="5"/>
  <c r="D326" i="11"/>
  <c r="F326" i="11" s="1"/>
  <c r="D334" i="5" l="1"/>
  <c r="C335" i="5" s="1"/>
  <c r="D327" i="11"/>
  <c r="E328" i="11" s="1"/>
  <c r="F338" i="10"/>
  <c r="E339" i="10"/>
  <c r="D338" i="10"/>
  <c r="E327" i="11"/>
  <c r="C328" i="11" s="1"/>
  <c r="C339" i="10"/>
  <c r="D335" i="5" l="1"/>
  <c r="E335" i="5" s="1"/>
  <c r="C336" i="5"/>
  <c r="D339" i="10"/>
  <c r="F339" i="10"/>
  <c r="E340" i="10"/>
  <c r="C340" i="10"/>
  <c r="F327" i="11"/>
  <c r="E334" i="5"/>
  <c r="D328" i="11"/>
  <c r="C329" i="11" s="1"/>
  <c r="D329" i="11" l="1"/>
  <c r="F329" i="11" s="1"/>
  <c r="E329" i="11"/>
  <c r="D340" i="10"/>
  <c r="E341" i="10" s="1"/>
  <c r="F340" i="10"/>
  <c r="C341" i="10"/>
  <c r="D336" i="5"/>
  <c r="C337" i="5" s="1"/>
  <c r="F328" i="11"/>
  <c r="D337" i="5" l="1"/>
  <c r="C338" i="5" s="1"/>
  <c r="E337" i="5"/>
  <c r="D341" i="10"/>
  <c r="C342" i="10" s="1"/>
  <c r="C330" i="11"/>
  <c r="E336" i="5"/>
  <c r="E330" i="11"/>
  <c r="D342" i="10" l="1"/>
  <c r="D338" i="5"/>
  <c r="C339" i="5" s="1"/>
  <c r="E331" i="11"/>
  <c r="D330" i="11"/>
  <c r="F330" i="11" s="1"/>
  <c r="F341" i="10"/>
  <c r="E342" i="10"/>
  <c r="C343" i="10" s="1"/>
  <c r="D339" i="5" l="1"/>
  <c r="C340" i="5" s="1"/>
  <c r="D343" i="10"/>
  <c r="F343" i="10" s="1"/>
  <c r="E338" i="5"/>
  <c r="C331" i="11"/>
  <c r="F342" i="10"/>
  <c r="E343" i="10"/>
  <c r="C344" i="10" s="1"/>
  <c r="D340" i="5" l="1"/>
  <c r="C341" i="5"/>
  <c r="E340" i="5"/>
  <c r="D344" i="10"/>
  <c r="F344" i="10" s="1"/>
  <c r="E345" i="10"/>
  <c r="E339" i="5"/>
  <c r="E344" i="10"/>
  <c r="C345" i="10" s="1"/>
  <c r="D331" i="11"/>
  <c r="C332" i="11" s="1"/>
  <c r="D332" i="11" l="1"/>
  <c r="F345" i="10"/>
  <c r="D345" i="10"/>
  <c r="E346" i="10"/>
  <c r="F331" i="11"/>
  <c r="D341" i="5"/>
  <c r="E341" i="5" s="1"/>
  <c r="C346" i="10"/>
  <c r="E332" i="11"/>
  <c r="C333" i="11" s="1"/>
  <c r="D333" i="11" l="1"/>
  <c r="E334" i="11"/>
  <c r="F332" i="11"/>
  <c r="C342" i="5"/>
  <c r="E333" i="11"/>
  <c r="C334" i="11" s="1"/>
  <c r="F346" i="10"/>
  <c r="E347" i="10"/>
  <c r="D346" i="10"/>
  <c r="C347" i="10"/>
  <c r="C348" i="10" l="1"/>
  <c r="E335" i="11"/>
  <c r="D334" i="11"/>
  <c r="C335" i="11" s="1"/>
  <c r="F333" i="11"/>
  <c r="E348" i="10"/>
  <c r="F347" i="10"/>
  <c r="D347" i="10"/>
  <c r="C343" i="5"/>
  <c r="D342" i="5"/>
  <c r="E342" i="5" s="1"/>
  <c r="D335" i="11" l="1"/>
  <c r="F335" i="11" s="1"/>
  <c r="C344" i="5"/>
  <c r="D343" i="5"/>
  <c r="E343" i="5"/>
  <c r="D348" i="10"/>
  <c r="F348" i="10" s="1"/>
  <c r="C336" i="11"/>
  <c r="F334" i="11"/>
  <c r="D344" i="5" l="1"/>
  <c r="C345" i="5"/>
  <c r="E344" i="5"/>
  <c r="C349" i="10"/>
  <c r="E349" i="10"/>
  <c r="E336" i="11"/>
  <c r="C337" i="11" s="1"/>
  <c r="E337" i="11"/>
  <c r="D336" i="11"/>
  <c r="F336" i="11" s="1"/>
  <c r="D349" i="10" l="1"/>
  <c r="F349" i="10" s="1"/>
  <c r="E350" i="10"/>
  <c r="D337" i="11"/>
  <c r="F337" i="11" s="1"/>
  <c r="D345" i="5"/>
  <c r="C346" i="5" s="1"/>
  <c r="C350" i="10"/>
  <c r="D346" i="5" l="1"/>
  <c r="C347" i="5" s="1"/>
  <c r="E346" i="5"/>
  <c r="F350" i="10"/>
  <c r="D350" i="10"/>
  <c r="E351" i="10"/>
  <c r="E345" i="5"/>
  <c r="C351" i="10"/>
  <c r="C338" i="11"/>
  <c r="E338" i="11"/>
  <c r="D347" i="5" l="1"/>
  <c r="C348" i="5" s="1"/>
  <c r="E352" i="10"/>
  <c r="D351" i="10"/>
  <c r="F351" i="10"/>
  <c r="C352" i="10"/>
  <c r="C339" i="11"/>
  <c r="D338" i="11"/>
  <c r="E339" i="11" s="1"/>
  <c r="F338" i="11"/>
  <c r="D348" i="5" l="1"/>
  <c r="C349" i="5" s="1"/>
  <c r="E348" i="5"/>
  <c r="D339" i="11"/>
  <c r="C340" i="11" s="1"/>
  <c r="D352" i="10"/>
  <c r="F352" i="10" s="1"/>
  <c r="E353" i="10"/>
  <c r="E347" i="5"/>
  <c r="D340" i="11" l="1"/>
  <c r="F340" i="11"/>
  <c r="C350" i="5"/>
  <c r="D349" i="5"/>
  <c r="E349" i="5"/>
  <c r="C353" i="10"/>
  <c r="E340" i="11"/>
  <c r="C341" i="11" s="1"/>
  <c r="F339" i="11"/>
  <c r="D353" i="10" l="1"/>
  <c r="C354" i="10" s="1"/>
  <c r="F353" i="10"/>
  <c r="E354" i="10"/>
  <c r="D350" i="5"/>
  <c r="E350" i="5" s="1"/>
  <c r="E341" i="11"/>
  <c r="C342" i="11" s="1"/>
  <c r="D341" i="11"/>
  <c r="F341" i="11" s="1"/>
  <c r="D342" i="11" l="1"/>
  <c r="E343" i="11"/>
  <c r="C351" i="5"/>
  <c r="E342" i="11"/>
  <c r="C343" i="11" s="1"/>
  <c r="E355" i="10"/>
  <c r="D354" i="10"/>
  <c r="C355" i="10" s="1"/>
  <c r="D355" i="10" l="1"/>
  <c r="E356" i="10"/>
  <c r="F355" i="10"/>
  <c r="C356" i="10"/>
  <c r="D351" i="5"/>
  <c r="E351" i="5" s="1"/>
  <c r="C352" i="5"/>
  <c r="F342" i="11"/>
  <c r="D343" i="11"/>
  <c r="E344" i="11" s="1"/>
  <c r="F354" i="10"/>
  <c r="F343" i="11" l="1"/>
  <c r="C344" i="11"/>
  <c r="D356" i="10"/>
  <c r="F356" i="10" s="1"/>
  <c r="C357" i="10"/>
  <c r="D352" i="5"/>
  <c r="E352" i="5" s="1"/>
  <c r="D357" i="10" l="1"/>
  <c r="E357" i="10"/>
  <c r="C358" i="10" s="1"/>
  <c r="D344" i="11"/>
  <c r="F344" i="11" s="1"/>
  <c r="C353" i="5"/>
  <c r="D358" i="10" l="1"/>
  <c r="E359" i="10"/>
  <c r="F357" i="10"/>
  <c r="D353" i="5"/>
  <c r="C354" i="5"/>
  <c r="E353" i="5"/>
  <c r="E358" i="10"/>
  <c r="C359" i="10" s="1"/>
  <c r="E345" i="11"/>
  <c r="C345" i="11"/>
  <c r="D359" i="10" l="1"/>
  <c r="E360" i="10"/>
  <c r="F359" i="10"/>
  <c r="D345" i="11"/>
  <c r="E346" i="11" s="1"/>
  <c r="C355" i="5"/>
  <c r="D354" i="5"/>
  <c r="E354" i="5" s="1"/>
  <c r="F358" i="10"/>
  <c r="C360" i="10"/>
  <c r="F360" i="10" l="1"/>
  <c r="D360" i="10"/>
  <c r="E361" i="10" s="1"/>
  <c r="C346" i="11"/>
  <c r="F345" i="11"/>
  <c r="C361" i="10"/>
  <c r="D355" i="5"/>
  <c r="E355" i="5" s="1"/>
  <c r="D361" i="10" l="1"/>
  <c r="C362" i="10" s="1"/>
  <c r="C356" i="5"/>
  <c r="F346" i="11"/>
  <c r="D346" i="11"/>
  <c r="C347" i="11" s="1"/>
  <c r="D347" i="11" l="1"/>
  <c r="E348" i="11" s="1"/>
  <c r="F347" i="11"/>
  <c r="D362" i="10"/>
  <c r="E362" i="10"/>
  <c r="C363" i="10" s="1"/>
  <c r="E347" i="11"/>
  <c r="C348" i="11" s="1"/>
  <c r="F361" i="10"/>
  <c r="D356" i="5"/>
  <c r="C357" i="5"/>
  <c r="E356" i="5"/>
  <c r="D348" i="11" l="1"/>
  <c r="C349" i="11" s="1"/>
  <c r="E363" i="10"/>
  <c r="F363" i="10"/>
  <c r="D363" i="10"/>
  <c r="E364" i="10" s="1"/>
  <c r="D357" i="5"/>
  <c r="C358" i="5" s="1"/>
  <c r="F362" i="10"/>
  <c r="E358" i="5" l="1"/>
  <c r="D358" i="5"/>
  <c r="C359" i="5" s="1"/>
  <c r="D349" i="11"/>
  <c r="E350" i="11" s="1"/>
  <c r="E349" i="11"/>
  <c r="C350" i="11" s="1"/>
  <c r="F348" i="11"/>
  <c r="E357" i="5"/>
  <c r="C364" i="10"/>
  <c r="D359" i="5" l="1"/>
  <c r="E359" i="5" s="1"/>
  <c r="C360" i="5"/>
  <c r="D350" i="11"/>
  <c r="C351" i="11" s="1"/>
  <c r="F350" i="11"/>
  <c r="D364" i="10"/>
  <c r="E365" i="10" s="1"/>
  <c r="F349" i="11"/>
  <c r="C365" i="10"/>
  <c r="D351" i="11" l="1"/>
  <c r="F351" i="11" s="1"/>
  <c r="D365" i="10"/>
  <c r="F365" i="10" s="1"/>
  <c r="E366" i="10"/>
  <c r="D360" i="5"/>
  <c r="C361" i="5" s="1"/>
  <c r="F364" i="10"/>
  <c r="E351" i="11"/>
  <c r="C352" i="11" s="1"/>
  <c r="D361" i="5" l="1"/>
  <c r="C362" i="5" s="1"/>
  <c r="E361" i="5"/>
  <c r="D352" i="11"/>
  <c r="C366" i="10"/>
  <c r="E352" i="11"/>
  <c r="C353" i="11" s="1"/>
  <c r="E360" i="5"/>
  <c r="D362" i="5" l="1"/>
  <c r="C363" i="5" s="1"/>
  <c r="D353" i="11"/>
  <c r="E354" i="11" s="1"/>
  <c r="E353" i="11"/>
  <c r="C354" i="11" s="1"/>
  <c r="D366" i="10"/>
  <c r="F366" i="10" s="1"/>
  <c r="F352" i="11"/>
  <c r="C367" i="10"/>
  <c r="E363" i="5" l="1"/>
  <c r="D363" i="5"/>
  <c r="C364" i="5" s="1"/>
  <c r="D367" i="10"/>
  <c r="E368" i="10" s="1"/>
  <c r="F353" i="11"/>
  <c r="D354" i="11"/>
  <c r="C355" i="11" s="1"/>
  <c r="F354" i="11"/>
  <c r="E355" i="11"/>
  <c r="E367" i="10"/>
  <c r="C368" i="10" s="1"/>
  <c r="E362" i="5"/>
  <c r="D364" i="5" l="1"/>
  <c r="E364" i="5" s="1"/>
  <c r="C365" i="5"/>
  <c r="D355" i="11"/>
  <c r="F355" i="11" s="1"/>
  <c r="E356" i="11"/>
  <c r="D368" i="10"/>
  <c r="C369" i="10" s="1"/>
  <c r="C356" i="11"/>
  <c r="F367" i="10"/>
  <c r="D369" i="10" l="1"/>
  <c r="D356" i="11"/>
  <c r="E357" i="11" s="1"/>
  <c r="E365" i="5"/>
  <c r="D365" i="5"/>
  <c r="C366" i="5" s="1"/>
  <c r="F368" i="10"/>
  <c r="E369" i="10"/>
  <c r="F369" i="10" s="1"/>
  <c r="D366" i="5" l="1"/>
  <c r="E366" i="5" s="1"/>
  <c r="F356" i="11"/>
  <c r="C357" i="11"/>
  <c r="D357" i="11" l="1"/>
  <c r="C358" i="11" s="1"/>
  <c r="E358" i="11"/>
  <c r="D358" i="11" l="1"/>
  <c r="C359" i="11" s="1"/>
  <c r="F358" i="11"/>
  <c r="E359" i="11"/>
  <c r="F357" i="11"/>
  <c r="D359" i="11" l="1"/>
  <c r="E360" i="11"/>
  <c r="F359" i="11"/>
  <c r="C360" i="11"/>
  <c r="D360" i="11" l="1"/>
  <c r="E361" i="11"/>
  <c r="F360" i="11"/>
  <c r="C361" i="11"/>
  <c r="D361" i="11" l="1"/>
  <c r="E362" i="11"/>
  <c r="F361" i="11"/>
  <c r="C362" i="11"/>
  <c r="D362" i="11" l="1"/>
  <c r="E363" i="11"/>
  <c r="F362" i="11"/>
  <c r="C363" i="11"/>
  <c r="D363" i="11" l="1"/>
  <c r="F363" i="11"/>
  <c r="E364" i="11"/>
  <c r="C364" i="11"/>
  <c r="D364" i="11" l="1"/>
  <c r="F364" i="11" s="1"/>
  <c r="C365" i="11"/>
  <c r="D365" i="11" l="1"/>
  <c r="E365" i="11"/>
  <c r="C366" i="11" s="1"/>
  <c r="D366" i="11" l="1"/>
  <c r="E367" i="11" s="1"/>
  <c r="E366" i="11"/>
  <c r="C367" i="11" s="1"/>
  <c r="F365" i="11"/>
  <c r="D367" i="11" l="1"/>
  <c r="C368" i="11" s="1"/>
  <c r="F366" i="11"/>
  <c r="D368" i="11" l="1"/>
  <c r="E369" i="11" s="1"/>
  <c r="E368" i="11"/>
  <c r="C369" i="11" s="1"/>
  <c r="F367" i="11"/>
  <c r="D369" i="11" l="1"/>
  <c r="F369" i="11" s="1"/>
  <c r="F368" i="1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만든 이</author>
  </authors>
  <commentList>
    <comment ref="AA24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 xml:space="preserve">alpha = 0.05 </t>
        </r>
        <r>
          <rPr>
            <b/>
            <sz val="9"/>
            <color indexed="81"/>
            <rFont val="돋움"/>
            <family val="3"/>
            <charset val="129"/>
          </rPr>
          <t xml:space="preserve">이므로
</t>
        </r>
        <r>
          <rPr>
            <b/>
            <sz val="9"/>
            <color indexed="81"/>
            <rFont val="Tahoma"/>
            <family val="2"/>
          </rPr>
          <t xml:space="preserve">AR(3) </t>
        </r>
        <r>
          <rPr>
            <b/>
            <sz val="9"/>
            <color indexed="81"/>
            <rFont val="돋움"/>
            <family val="3"/>
            <charset val="129"/>
          </rPr>
          <t>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적절하지않음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만든 이</author>
  </authors>
  <commentList>
    <comment ref="C19" authorId="0" shapeId="0" xr:uid="{00000000-0006-0000-0800-000001000000}">
      <text>
        <r>
          <rPr>
            <sz val="9"/>
            <color indexed="81"/>
            <rFont val="Tahoma"/>
            <family val="2"/>
          </rPr>
          <t>X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첫번째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주기의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</t>
        </r>
        <r>
          <rPr>
            <sz val="9"/>
            <color indexed="81"/>
            <rFont val="Tahoma"/>
            <family val="2"/>
          </rPr>
          <t xml:space="preserve">/period
</t>
        </r>
      </text>
    </comment>
    <comment ref="D19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(X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두번째주기의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합</t>
        </r>
        <r>
          <rPr>
            <b/>
            <sz val="9"/>
            <color indexed="81"/>
            <rFont val="Tahoma"/>
            <family val="2"/>
          </rPr>
          <t xml:space="preserve"> - 
X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첫번째주기의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합</t>
        </r>
        <r>
          <rPr>
            <b/>
            <sz val="9"/>
            <color indexed="81"/>
            <rFont val="Tahoma"/>
            <family val="2"/>
          </rPr>
          <t>)/period^2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9" authorId="0" shapeId="0" xr:uid="{00000000-0006-0000-0800-000003000000}">
      <text>
        <r>
          <rPr>
            <sz val="9"/>
            <color indexed="81"/>
            <rFont val="Tahoma"/>
            <family val="2"/>
          </rPr>
          <t>X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첫번째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주기의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</t>
        </r>
        <r>
          <rPr>
            <sz val="9"/>
            <color indexed="81"/>
            <rFont val="Tahoma"/>
            <family val="2"/>
          </rPr>
          <t>-A1 (</t>
        </r>
        <r>
          <rPr>
            <sz val="9"/>
            <color indexed="81"/>
            <rFont val="돋움"/>
            <family val="3"/>
            <charset val="129"/>
          </rPr>
          <t>총</t>
        </r>
        <r>
          <rPr>
            <sz val="9"/>
            <color indexed="81"/>
            <rFont val="Tahoma"/>
            <family val="2"/>
          </rPr>
          <t xml:space="preserve"> m</t>
        </r>
        <r>
          <rPr>
            <sz val="9"/>
            <color indexed="81"/>
            <rFont val="돋움"/>
            <family val="3"/>
            <charset val="129"/>
          </rPr>
          <t>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)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만든 이</author>
  </authors>
  <commentList>
    <comment ref="C19" authorId="0" shapeId="0" xr:uid="{00000000-0006-0000-0900-000001000000}">
      <text>
        <r>
          <rPr>
            <b/>
            <sz val="9"/>
            <color indexed="81"/>
            <rFont val="Tahoma"/>
            <family val="2"/>
          </rPr>
          <t>X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첫번째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주기의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합</t>
        </r>
        <r>
          <rPr>
            <b/>
            <sz val="9"/>
            <color indexed="81"/>
            <rFont val="Tahoma"/>
            <family val="2"/>
          </rPr>
          <t xml:space="preserve"> / period </t>
        </r>
        <r>
          <rPr>
            <b/>
            <sz val="9"/>
            <color indexed="81"/>
            <rFont val="돋움"/>
            <family val="3"/>
            <charset val="129"/>
          </rPr>
          <t>제곱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9" authorId="0" shapeId="0" xr:uid="{00000000-0006-0000-0900-000002000000}">
      <text>
        <r>
          <rPr>
            <b/>
            <sz val="9"/>
            <color indexed="81"/>
            <rFont val="Tahoma"/>
            <family val="2"/>
          </rPr>
          <t>(X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두번째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주기의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합</t>
        </r>
        <r>
          <rPr>
            <b/>
            <sz val="9"/>
            <color indexed="81"/>
            <rFont val="Tahoma"/>
            <family val="2"/>
          </rPr>
          <t xml:space="preserve"> - X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첫번째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주기의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합</t>
        </r>
        <r>
          <rPr>
            <b/>
            <sz val="9"/>
            <color indexed="81"/>
            <rFont val="Tahoma"/>
            <family val="2"/>
          </rPr>
          <t>) / (period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제곱</t>
        </r>
        <r>
          <rPr>
            <b/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9" authorId="0" shapeId="0" xr:uid="{00000000-0006-0000-0900-000003000000}">
      <text>
        <r>
          <rPr>
            <b/>
            <sz val="9"/>
            <color indexed="81"/>
            <rFont val="Tahoma"/>
            <family val="2"/>
          </rPr>
          <t>X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첫번째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주기의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합</t>
        </r>
        <r>
          <rPr>
            <b/>
            <sz val="9"/>
            <color indexed="81"/>
            <rFont val="Tahoma"/>
            <family val="2"/>
          </rPr>
          <t>/A1 (</t>
        </r>
        <r>
          <rPr>
            <b/>
            <sz val="9"/>
            <color indexed="81"/>
            <rFont val="돋움"/>
            <family val="3"/>
            <charset val="129"/>
          </rPr>
          <t>총</t>
        </r>
        <r>
          <rPr>
            <b/>
            <sz val="9"/>
            <color indexed="81"/>
            <rFont val="Tahoma"/>
            <family val="2"/>
          </rPr>
          <t xml:space="preserve"> m</t>
        </r>
        <r>
          <rPr>
            <b/>
            <sz val="9"/>
            <color indexed="81"/>
            <rFont val="돋움"/>
            <family val="3"/>
            <charset val="129"/>
          </rPr>
          <t>개의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리스트</t>
        </r>
        <r>
          <rPr>
            <b/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<sst xmlns="http://schemas.openxmlformats.org/spreadsheetml/2006/main" count="348" uniqueCount="172">
  <si>
    <t>Auto Regressive model</t>
    <phoneticPr fontId="1" type="noConversion"/>
  </si>
  <si>
    <t>moving average</t>
    <phoneticPr fontId="1" type="noConversion"/>
  </si>
  <si>
    <t>이동평균법</t>
    <phoneticPr fontId="1" type="noConversion"/>
  </si>
  <si>
    <t>자귀회귀모형</t>
    <phoneticPr fontId="1" type="noConversion"/>
  </si>
  <si>
    <t>t</t>
    <phoneticPr fontId="1" type="noConversion"/>
  </si>
  <si>
    <t>Year_t</t>
    <phoneticPr fontId="1" type="noConversion"/>
  </si>
  <si>
    <t>Salary($)</t>
    <phoneticPr fontId="1" type="noConversion"/>
  </si>
  <si>
    <t>Xt</t>
    <phoneticPr fontId="1" type="noConversion"/>
  </si>
  <si>
    <t>Xt-1</t>
    <phoneticPr fontId="1" type="noConversion"/>
  </si>
  <si>
    <t>Xt-2</t>
    <phoneticPr fontId="1" type="noConversion"/>
  </si>
  <si>
    <t>Xt-3</t>
    <phoneticPr fontId="1" type="noConversion"/>
  </si>
  <si>
    <t>요약 출력</t>
  </si>
  <si>
    <t>회귀분석 통계량</t>
  </si>
  <si>
    <t>다중 상관계수</t>
  </si>
  <si>
    <t>결정계수</t>
  </si>
  <si>
    <t>조정된 결정계수</t>
  </si>
  <si>
    <t>표준 오차</t>
  </si>
  <si>
    <t>관측수</t>
  </si>
  <si>
    <t>분산 분석</t>
  </si>
  <si>
    <t>회귀</t>
  </si>
  <si>
    <t>잔차</t>
  </si>
  <si>
    <t>계</t>
  </si>
  <si>
    <t>Y 절편</t>
  </si>
  <si>
    <t>자유도</t>
  </si>
  <si>
    <t>제곱합</t>
  </si>
  <si>
    <t>제곱 평균</t>
  </si>
  <si>
    <t>F 비</t>
  </si>
  <si>
    <t>유의한 F</t>
  </si>
  <si>
    <t>계수</t>
  </si>
  <si>
    <t>t 통계량</t>
  </si>
  <si>
    <t>P-값</t>
  </si>
  <si>
    <t>하위 95%</t>
  </si>
  <si>
    <t>상위 95%</t>
  </si>
  <si>
    <t>하위 95.0%</t>
  </si>
  <si>
    <t>상위 95.0%</t>
  </si>
  <si>
    <t>X 1</t>
  </si>
  <si>
    <t>X 2</t>
  </si>
  <si>
    <t>X 3</t>
  </si>
  <si>
    <t>Salary_t</t>
    <phoneticPr fontId="1" type="noConversion"/>
  </si>
  <si>
    <t>Salary_t-1</t>
    <phoneticPr fontId="1" type="noConversion"/>
  </si>
  <si>
    <t>Salary_t-2</t>
    <phoneticPr fontId="1" type="noConversion"/>
  </si>
  <si>
    <t>Salary_t-3</t>
    <phoneticPr fontId="1" type="noConversion"/>
  </si>
  <si>
    <t>AR(2)=&gt;</t>
    <phoneticPr fontId="1" type="noConversion"/>
  </si>
  <si>
    <t>AR(3)=&gt;</t>
    <phoneticPr fontId="1" type="noConversion"/>
  </si>
  <si>
    <t>Xt=</t>
    <phoneticPr fontId="1" type="noConversion"/>
  </si>
  <si>
    <r>
      <rPr>
        <b/>
        <sz val="11"/>
        <color theme="1"/>
        <rFont val="맑은 고딕"/>
        <family val="3"/>
        <charset val="129"/>
        <scheme val="minor"/>
      </rPr>
      <t>Φ1</t>
    </r>
    <r>
      <rPr>
        <sz val="11"/>
        <color theme="1"/>
        <rFont val="맑은 고딕"/>
        <family val="2"/>
        <scheme val="minor"/>
      </rPr>
      <t>*Xt-1</t>
    </r>
    <phoneticPr fontId="1" type="noConversion"/>
  </si>
  <si>
    <r>
      <rPr>
        <b/>
        <sz val="11"/>
        <color theme="1"/>
        <rFont val="맑은 고딕"/>
        <family val="3"/>
        <charset val="129"/>
        <scheme val="minor"/>
      </rPr>
      <t>Φ2</t>
    </r>
    <r>
      <rPr>
        <sz val="11"/>
        <color theme="1"/>
        <rFont val="맑은 고딕"/>
        <family val="2"/>
        <scheme val="minor"/>
      </rPr>
      <t>*Xt-2</t>
    </r>
    <phoneticPr fontId="1" type="noConversion"/>
  </si>
  <si>
    <r>
      <rPr>
        <b/>
        <sz val="11"/>
        <color theme="1"/>
        <rFont val="맑은 고딕"/>
        <family val="3"/>
        <charset val="129"/>
        <scheme val="minor"/>
      </rPr>
      <t>Φ3</t>
    </r>
    <r>
      <rPr>
        <sz val="11"/>
        <color theme="1"/>
        <rFont val="맑은 고딕"/>
        <family val="2"/>
        <scheme val="minor"/>
      </rPr>
      <t>*Xt-3</t>
    </r>
    <phoneticPr fontId="1" type="noConversion"/>
  </si>
  <si>
    <r>
      <rPr>
        <b/>
        <sz val="11"/>
        <color theme="1"/>
        <rFont val="맑은 고딕"/>
        <family val="3"/>
        <charset val="129"/>
        <scheme val="minor"/>
      </rPr>
      <t>Φ1</t>
    </r>
    <r>
      <rPr>
        <sz val="11"/>
        <color theme="1"/>
        <rFont val="맑은 고딕"/>
        <family val="2"/>
        <scheme val="minor"/>
      </rPr>
      <t>*Xt-1+</t>
    </r>
    <phoneticPr fontId="1" type="noConversion"/>
  </si>
  <si>
    <r>
      <rPr>
        <b/>
        <sz val="11"/>
        <color theme="1"/>
        <rFont val="맑은 고딕"/>
        <family val="3"/>
        <charset val="129"/>
        <scheme val="minor"/>
      </rPr>
      <t>Φ2</t>
    </r>
    <r>
      <rPr>
        <sz val="11"/>
        <color theme="1"/>
        <rFont val="맑은 고딕"/>
        <family val="2"/>
        <scheme val="minor"/>
      </rPr>
      <t>*Xt-2+</t>
    </r>
    <phoneticPr fontId="1" type="noConversion"/>
  </si>
  <si>
    <r>
      <rPr>
        <b/>
        <sz val="11"/>
        <color theme="1"/>
        <rFont val="맑은 고딕"/>
        <family val="3"/>
        <charset val="129"/>
        <scheme val="minor"/>
      </rPr>
      <t>Φ1</t>
    </r>
    <r>
      <rPr>
        <sz val="11"/>
        <color theme="1"/>
        <rFont val="맑은 고딕"/>
        <family val="2"/>
        <scheme val="minor"/>
      </rPr>
      <t>*Xt-1+</t>
    </r>
    <phoneticPr fontId="1" type="noConversion"/>
  </si>
  <si>
    <t>alpha&gt;.05</t>
    <phoneticPr fontId="1" type="noConversion"/>
  </si>
  <si>
    <t>alpha&lt;.05</t>
    <phoneticPr fontId="1" type="noConversion"/>
  </si>
  <si>
    <t>AR(1)=&gt;</t>
    <phoneticPr fontId="1" type="noConversion"/>
  </si>
  <si>
    <t>AR(1) 모델이 통계적으로 유의함!</t>
    <phoneticPr fontId="1" type="noConversion"/>
  </si>
  <si>
    <r>
      <t xml:space="preserve"> +w + </t>
    </r>
    <r>
      <rPr>
        <b/>
        <sz val="11"/>
        <color theme="1"/>
        <rFont val="맑은 고딕"/>
        <family val="3"/>
        <charset val="129"/>
        <scheme val="minor"/>
      </rPr>
      <t>mu</t>
    </r>
    <phoneticPr fontId="1" type="noConversion"/>
  </si>
  <si>
    <r>
      <t xml:space="preserve">w + </t>
    </r>
    <r>
      <rPr>
        <b/>
        <sz val="11"/>
        <color theme="1"/>
        <rFont val="맑은 고딕"/>
        <family val="3"/>
        <charset val="129"/>
        <scheme val="minor"/>
      </rPr>
      <t>mu</t>
    </r>
    <phoneticPr fontId="1" type="noConversion"/>
  </si>
  <si>
    <r>
      <t xml:space="preserve">w + </t>
    </r>
    <r>
      <rPr>
        <b/>
        <sz val="11"/>
        <color theme="1"/>
        <rFont val="맑은 고딕"/>
        <family val="3"/>
        <charset val="129"/>
        <scheme val="minor"/>
      </rPr>
      <t>mu</t>
    </r>
    <phoneticPr fontId="1" type="noConversion"/>
  </si>
  <si>
    <t>average</t>
    <phoneticPr fontId="1" type="noConversion"/>
  </si>
  <si>
    <t>MA(3)</t>
    <phoneticPr fontId="1" type="noConversion"/>
  </si>
  <si>
    <t>Salary</t>
    <phoneticPr fontId="1" type="noConversion"/>
  </si>
  <si>
    <t>MA(windowSize = 3)</t>
    <phoneticPr fontId="1" type="noConversion"/>
  </si>
  <si>
    <t>천식환자</t>
    <phoneticPr fontId="1" type="noConversion"/>
  </si>
  <si>
    <t>MA(5)</t>
    <phoneticPr fontId="1" type="noConversion"/>
  </si>
  <si>
    <t>MA(7)</t>
    <phoneticPr fontId="1" type="noConversion"/>
  </si>
  <si>
    <t>signal</t>
    <phoneticPr fontId="1" type="noConversion"/>
  </si>
  <si>
    <t>ARMA</t>
    <phoneticPr fontId="1" type="noConversion"/>
  </si>
  <si>
    <t>εt+</t>
    <phoneticPr fontId="1" type="noConversion"/>
  </si>
  <si>
    <r>
      <t>θ1*</t>
    </r>
    <r>
      <rPr>
        <b/>
        <i/>
        <sz val="12"/>
        <color theme="1"/>
        <rFont val="맑은 고딕"/>
        <family val="3"/>
        <charset val="129"/>
        <scheme val="minor"/>
      </rPr>
      <t>ε</t>
    </r>
    <r>
      <rPr>
        <sz val="11"/>
        <color theme="1"/>
        <rFont val="맑은 고딕"/>
        <family val="2"/>
        <scheme val="minor"/>
      </rPr>
      <t>t-1 +</t>
    </r>
    <phoneticPr fontId="1" type="noConversion"/>
  </si>
  <si>
    <r>
      <rPr>
        <b/>
        <sz val="11"/>
        <color theme="1"/>
        <rFont val="맑은 고딕"/>
        <family val="3"/>
        <charset val="129"/>
        <scheme val="minor"/>
      </rPr>
      <t>Φ</t>
    </r>
    <r>
      <rPr>
        <b/>
        <sz val="11"/>
        <color theme="1"/>
        <rFont val="맑은 고딕"/>
        <family val="3"/>
        <charset val="129"/>
        <scheme val="minor"/>
      </rPr>
      <t>i</t>
    </r>
    <r>
      <rPr>
        <sz val="11"/>
        <color theme="1"/>
        <rFont val="맑은 고딕"/>
        <family val="2"/>
        <scheme val="minor"/>
      </rPr>
      <t>*Xt-i+</t>
    </r>
    <phoneticPr fontId="1" type="noConversion"/>
  </si>
  <si>
    <r>
      <t>θ2*</t>
    </r>
    <r>
      <rPr>
        <b/>
        <i/>
        <sz val="12"/>
        <color theme="1"/>
        <rFont val="맑은 고딕"/>
        <family val="3"/>
        <charset val="129"/>
        <scheme val="minor"/>
      </rPr>
      <t>ε</t>
    </r>
    <r>
      <rPr>
        <sz val="11"/>
        <color theme="1"/>
        <rFont val="맑은 고딕"/>
        <family val="2"/>
        <scheme val="minor"/>
      </rPr>
      <t>t-2 +</t>
    </r>
    <phoneticPr fontId="1" type="noConversion"/>
  </si>
  <si>
    <r>
      <t>θ1*</t>
    </r>
    <r>
      <rPr>
        <b/>
        <i/>
        <sz val="12"/>
        <color theme="1"/>
        <rFont val="맑은 고딕"/>
        <family val="3"/>
        <charset val="129"/>
        <scheme val="minor"/>
      </rPr>
      <t>ε</t>
    </r>
    <r>
      <rPr>
        <sz val="11"/>
        <color theme="1"/>
        <rFont val="맑은 고딕"/>
        <family val="2"/>
        <scheme val="minor"/>
      </rPr>
      <t>t-1</t>
    </r>
    <phoneticPr fontId="1" type="noConversion"/>
  </si>
  <si>
    <r>
      <t>θq*</t>
    </r>
    <r>
      <rPr>
        <b/>
        <i/>
        <sz val="12"/>
        <color theme="1"/>
        <rFont val="맑은 고딕"/>
        <family val="3"/>
        <charset val="129"/>
        <scheme val="minor"/>
      </rPr>
      <t>ε</t>
    </r>
    <r>
      <rPr>
        <sz val="11"/>
        <color theme="1"/>
        <rFont val="맑은 고딕"/>
        <family val="2"/>
        <scheme val="minor"/>
      </rPr>
      <t>t-q</t>
    </r>
    <phoneticPr fontId="1" type="noConversion"/>
  </si>
  <si>
    <t>ARMA(p, q)=&gt;</t>
    <phoneticPr fontId="1" type="noConversion"/>
  </si>
  <si>
    <t>ARMA(1,1) =&gt;</t>
    <phoneticPr fontId="1" type="noConversion"/>
  </si>
  <si>
    <t>t-1 시점 err</t>
    <phoneticPr fontId="1" type="noConversion"/>
  </si>
  <si>
    <t>t 시점 err</t>
    <phoneticPr fontId="1" type="noConversion"/>
  </si>
  <si>
    <t xml:space="preserve">Φ * t-1시점 X </t>
    <phoneticPr fontId="1" type="noConversion"/>
  </si>
  <si>
    <t>signal(t-1)</t>
    <phoneticPr fontId="1" type="noConversion"/>
  </si>
  <si>
    <t>signal(t)</t>
    <phoneticPr fontId="1" type="noConversion"/>
  </si>
  <si>
    <t>Xt_hat</t>
    <phoneticPr fontId="1" type="noConversion"/>
  </si>
  <si>
    <t>Φ1</t>
    <phoneticPr fontId="1" type="noConversion"/>
  </si>
  <si>
    <t>θ1</t>
    <phoneticPr fontId="1" type="noConversion"/>
  </si>
  <si>
    <t>alpha</t>
    <phoneticPr fontId="1" type="noConversion"/>
  </si>
  <si>
    <t>beta</t>
    <phoneticPr fontId="1" type="noConversion"/>
  </si>
  <si>
    <t>평활모수</t>
    <phoneticPr fontId="1" type="noConversion"/>
  </si>
  <si>
    <t>Exponential smoothing</t>
    <phoneticPr fontId="1" type="noConversion"/>
  </si>
  <si>
    <t>X</t>
    <phoneticPr fontId="1" type="noConversion"/>
  </si>
  <si>
    <t>X_hat</t>
    <phoneticPr fontId="1" type="noConversion"/>
  </si>
  <si>
    <r>
      <t>alpha*X</t>
    </r>
    <r>
      <rPr>
        <sz val="11"/>
        <color rgb="FFFF0000"/>
        <rFont val="맑은 고딕"/>
        <family val="2"/>
        <scheme val="minor"/>
      </rPr>
      <t>t</t>
    </r>
    <r>
      <rPr>
        <sz val="11"/>
        <color theme="1"/>
        <rFont val="맑은 고딕"/>
        <family val="2"/>
        <scheme val="minor"/>
      </rPr>
      <t xml:space="preserve"> + (1-alpha)*(a</t>
    </r>
    <r>
      <rPr>
        <sz val="11"/>
        <color rgb="FFFF0000"/>
        <rFont val="맑은 고딕"/>
        <family val="2"/>
        <scheme val="minor"/>
      </rPr>
      <t>t</t>
    </r>
    <r>
      <rPr>
        <sz val="11"/>
        <color theme="1"/>
        <rFont val="맑은 고딕"/>
        <family val="2"/>
        <scheme val="minor"/>
      </rPr>
      <t>+b</t>
    </r>
    <r>
      <rPr>
        <sz val="11"/>
        <color rgb="FFFF0000"/>
        <rFont val="맑은 고딕"/>
        <family val="2"/>
        <scheme val="minor"/>
      </rPr>
      <t>t</t>
    </r>
    <r>
      <rPr>
        <sz val="11"/>
        <color theme="1"/>
        <rFont val="맑은 고딕"/>
        <family val="2"/>
        <scheme val="minor"/>
      </rPr>
      <t>)</t>
    </r>
    <phoneticPr fontId="1" type="noConversion"/>
  </si>
  <si>
    <r>
      <t>beta*(a</t>
    </r>
    <r>
      <rPr>
        <sz val="11"/>
        <color rgb="FFFF0000"/>
        <rFont val="맑은 고딕"/>
        <family val="2"/>
        <scheme val="minor"/>
      </rPr>
      <t xml:space="preserve">t+1 </t>
    </r>
    <r>
      <rPr>
        <sz val="11"/>
        <rFont val="맑은 고딕"/>
        <family val="3"/>
        <charset val="129"/>
        <scheme val="minor"/>
      </rPr>
      <t>-</t>
    </r>
    <r>
      <rPr>
        <sz val="11"/>
        <color rgb="FFFF0000"/>
        <rFont val="맑은 고딕"/>
        <family val="2"/>
        <scheme val="minor"/>
      </rPr>
      <t xml:space="preserve"> </t>
    </r>
    <r>
      <rPr>
        <sz val="11"/>
        <rFont val="맑은 고딕"/>
        <family val="3"/>
        <charset val="129"/>
        <scheme val="minor"/>
      </rPr>
      <t>a</t>
    </r>
    <r>
      <rPr>
        <sz val="11"/>
        <color rgb="FFFF0000"/>
        <rFont val="맑은 고딕"/>
        <family val="2"/>
        <scheme val="minor"/>
      </rPr>
      <t>t</t>
    </r>
    <r>
      <rPr>
        <sz val="11"/>
        <color theme="1"/>
        <rFont val="맑은 고딕"/>
        <family val="2"/>
        <scheme val="minor"/>
      </rPr>
      <t>) + (1-beta)*b</t>
    </r>
    <r>
      <rPr>
        <sz val="11"/>
        <color rgb="FFFF0000"/>
        <rFont val="맑은 고딕"/>
        <family val="2"/>
        <scheme val="minor"/>
      </rPr>
      <t>t</t>
    </r>
    <phoneticPr fontId="1" type="noConversion"/>
  </si>
  <si>
    <t>( 0~1 )</t>
    <phoneticPr fontId="1" type="noConversion"/>
  </si>
  <si>
    <t>A</t>
    <phoneticPr fontId="1" type="noConversion"/>
  </si>
  <si>
    <t>B</t>
    <phoneticPr fontId="1" type="noConversion"/>
  </si>
  <si>
    <t>gamma</t>
    <phoneticPr fontId="1" type="noConversion"/>
  </si>
  <si>
    <t>S</t>
    <phoneticPr fontId="1" type="noConversion"/>
  </si>
  <si>
    <r>
      <t>alpha * (X</t>
    </r>
    <r>
      <rPr>
        <sz val="11"/>
        <color rgb="FFFF0000"/>
        <rFont val="맑은 고딕"/>
        <family val="2"/>
        <scheme val="minor"/>
      </rPr>
      <t>t</t>
    </r>
    <r>
      <rPr>
        <sz val="11"/>
        <color theme="1"/>
        <rFont val="맑은 고딕"/>
        <family val="2"/>
        <scheme val="minor"/>
      </rPr>
      <t xml:space="preserve"> - S</t>
    </r>
    <r>
      <rPr>
        <sz val="11"/>
        <color rgb="FFFF0000"/>
        <rFont val="맑은 고딕"/>
        <family val="2"/>
        <scheme val="minor"/>
      </rPr>
      <t>t</t>
    </r>
    <r>
      <rPr>
        <sz val="11"/>
        <color theme="1"/>
        <rFont val="맑은 고딕"/>
        <family val="2"/>
        <scheme val="minor"/>
      </rPr>
      <t>) + (1 - alpha) * (A</t>
    </r>
    <r>
      <rPr>
        <sz val="11"/>
        <color rgb="FFFF0000"/>
        <rFont val="맑은 고딕"/>
        <family val="2"/>
        <scheme val="minor"/>
      </rPr>
      <t>t</t>
    </r>
    <r>
      <rPr>
        <sz val="11"/>
        <color theme="1"/>
        <rFont val="맑은 고딕"/>
        <family val="2"/>
        <scheme val="minor"/>
      </rPr>
      <t xml:space="preserve"> +B</t>
    </r>
    <r>
      <rPr>
        <sz val="11"/>
        <color rgb="FFFF0000"/>
        <rFont val="맑은 고딕"/>
        <family val="2"/>
        <scheme val="minor"/>
      </rPr>
      <t>t</t>
    </r>
    <r>
      <rPr>
        <sz val="11"/>
        <color theme="1"/>
        <rFont val="맑은 고딕"/>
        <family val="2"/>
        <scheme val="minor"/>
      </rPr>
      <t>)</t>
    </r>
    <phoneticPr fontId="1" type="noConversion"/>
  </si>
  <si>
    <r>
      <t>beta * (A</t>
    </r>
    <r>
      <rPr>
        <sz val="11"/>
        <color rgb="FFFF0000"/>
        <rFont val="맑은 고딕"/>
        <family val="2"/>
        <scheme val="minor"/>
      </rPr>
      <t>t+1</t>
    </r>
    <r>
      <rPr>
        <sz val="11"/>
        <color theme="1"/>
        <rFont val="맑은 고딕"/>
        <family val="2"/>
        <scheme val="minor"/>
      </rPr>
      <t xml:space="preserve"> - A</t>
    </r>
    <r>
      <rPr>
        <sz val="11"/>
        <color rgb="FFFF0000"/>
        <rFont val="맑은 고딕"/>
        <family val="2"/>
        <scheme val="minor"/>
      </rPr>
      <t>t</t>
    </r>
    <r>
      <rPr>
        <sz val="11"/>
        <color theme="1"/>
        <rFont val="맑은 고딕"/>
        <family val="2"/>
        <scheme val="minor"/>
      </rPr>
      <t>) + (1-beta)*B</t>
    </r>
    <r>
      <rPr>
        <sz val="11"/>
        <color rgb="FFFF0000"/>
        <rFont val="맑은 고딕"/>
        <family val="2"/>
        <scheme val="minor"/>
      </rPr>
      <t>t</t>
    </r>
    <phoneticPr fontId="1" type="noConversion"/>
  </si>
  <si>
    <t>지수평활법 - 가법</t>
    <phoneticPr fontId="1" type="noConversion"/>
  </si>
  <si>
    <r>
      <t>gamma * (X</t>
    </r>
    <r>
      <rPr>
        <sz val="11"/>
        <color rgb="FFFF0000"/>
        <rFont val="맑은 고딕"/>
        <family val="2"/>
        <scheme val="minor"/>
      </rPr>
      <t>t</t>
    </r>
    <r>
      <rPr>
        <sz val="11"/>
        <color theme="1"/>
        <rFont val="맑은 고딕"/>
        <family val="2"/>
        <scheme val="minor"/>
      </rPr>
      <t xml:space="preserve"> / (At +Bt)) + (1-gamma)*S</t>
    </r>
    <r>
      <rPr>
        <sz val="11"/>
        <color rgb="FFFF0000"/>
        <rFont val="맑은 고딕"/>
        <family val="2"/>
        <scheme val="minor"/>
      </rPr>
      <t>t</t>
    </r>
    <phoneticPr fontId="1" type="noConversion"/>
  </si>
  <si>
    <r>
      <t>gamma * (X</t>
    </r>
    <r>
      <rPr>
        <sz val="11"/>
        <color rgb="FFFF0000"/>
        <rFont val="맑은 고딕"/>
        <family val="2"/>
        <scheme val="minor"/>
      </rPr>
      <t>t</t>
    </r>
    <r>
      <rPr>
        <sz val="11"/>
        <color theme="1"/>
        <rFont val="맑은 고딕"/>
        <family val="2"/>
        <scheme val="minor"/>
      </rPr>
      <t xml:space="preserve"> -(At +Bt)) + (1-gamma)*S</t>
    </r>
    <r>
      <rPr>
        <sz val="11"/>
        <color rgb="FFFF0000"/>
        <rFont val="맑은 고딕"/>
        <family val="2"/>
        <scheme val="minor"/>
      </rPr>
      <t>t</t>
    </r>
    <phoneticPr fontId="1" type="noConversion"/>
  </si>
  <si>
    <t>지수평활법 - 승법</t>
    <phoneticPr fontId="1" type="noConversion"/>
  </si>
  <si>
    <r>
      <t>A</t>
    </r>
    <r>
      <rPr>
        <sz val="11"/>
        <color rgb="FFFF0000"/>
        <rFont val="맑은 고딕"/>
        <family val="2"/>
        <scheme val="minor"/>
      </rPr>
      <t>t+1</t>
    </r>
    <r>
      <rPr>
        <sz val="11"/>
        <color theme="1"/>
        <rFont val="맑은 고딕"/>
        <family val="2"/>
        <scheme val="minor"/>
      </rPr>
      <t xml:space="preserve"> + B</t>
    </r>
    <r>
      <rPr>
        <sz val="11"/>
        <color rgb="FFFF0000"/>
        <rFont val="맑은 고딕"/>
        <family val="2"/>
        <scheme val="minor"/>
      </rPr>
      <t>t+1</t>
    </r>
    <phoneticPr fontId="1" type="noConversion"/>
  </si>
  <si>
    <t>period</t>
    <phoneticPr fontId="1" type="noConversion"/>
  </si>
  <si>
    <t>주기</t>
    <phoneticPr fontId="1" type="noConversion"/>
  </si>
  <si>
    <r>
      <t>alpha * (X</t>
    </r>
    <r>
      <rPr>
        <sz val="11"/>
        <color rgb="FFFF0000"/>
        <rFont val="맑은 고딕"/>
        <family val="2"/>
        <scheme val="minor"/>
      </rPr>
      <t>t</t>
    </r>
    <r>
      <rPr>
        <sz val="11"/>
        <color theme="1"/>
        <rFont val="맑은 고딕"/>
        <family val="2"/>
        <scheme val="minor"/>
      </rPr>
      <t xml:space="preserve"> /</t>
    </r>
    <r>
      <rPr>
        <sz val="11"/>
        <color theme="1"/>
        <rFont val="맑은 고딕"/>
        <family val="2"/>
        <scheme val="minor"/>
      </rPr>
      <t xml:space="preserve"> S</t>
    </r>
    <r>
      <rPr>
        <sz val="11"/>
        <color rgb="FFFF0000"/>
        <rFont val="맑은 고딕"/>
        <family val="2"/>
        <scheme val="minor"/>
      </rPr>
      <t>t</t>
    </r>
    <r>
      <rPr>
        <sz val="11"/>
        <color theme="1"/>
        <rFont val="맑은 고딕"/>
        <family val="2"/>
        <scheme val="minor"/>
      </rPr>
      <t>) + (1 - alpha) * (A</t>
    </r>
    <r>
      <rPr>
        <sz val="11"/>
        <color rgb="FFFF0000"/>
        <rFont val="맑은 고딕"/>
        <family val="2"/>
        <scheme val="minor"/>
      </rPr>
      <t>t</t>
    </r>
    <r>
      <rPr>
        <sz val="11"/>
        <color theme="1"/>
        <rFont val="맑은 고딕"/>
        <family val="2"/>
        <scheme val="minor"/>
      </rPr>
      <t xml:space="preserve"> +B</t>
    </r>
    <r>
      <rPr>
        <sz val="11"/>
        <color rgb="FFFF0000"/>
        <rFont val="맑은 고딕"/>
        <family val="2"/>
        <scheme val="minor"/>
      </rPr>
      <t>t</t>
    </r>
    <r>
      <rPr>
        <sz val="11"/>
        <color theme="1"/>
        <rFont val="맑은 고딕"/>
        <family val="2"/>
        <scheme val="minor"/>
      </rPr>
      <t>)</t>
    </r>
    <phoneticPr fontId="1" type="noConversion"/>
  </si>
  <si>
    <t>AirPassengers</t>
    <phoneticPr fontId="1" type="noConversion"/>
  </si>
  <si>
    <t>Monthly Airline Passenger Numbers 1949-1960</t>
    <phoneticPr fontId="1" type="noConversion"/>
  </si>
  <si>
    <t>Month</t>
    <phoneticPr fontId="1" type="noConversion"/>
  </si>
  <si>
    <t>Year</t>
    <phoneticPr fontId="1" type="noConversion"/>
  </si>
  <si>
    <t>t_1</t>
    <phoneticPr fontId="1" type="noConversion"/>
  </si>
  <si>
    <t>t_2</t>
  </si>
  <si>
    <t>t_3</t>
  </si>
  <si>
    <t>t_4</t>
  </si>
  <si>
    <t>t_5</t>
  </si>
  <si>
    <t>t_6</t>
  </si>
  <si>
    <t>t_7</t>
  </si>
  <si>
    <t>t_8</t>
  </si>
  <si>
    <t>t_9</t>
  </si>
  <si>
    <t>Y, X1</t>
    <phoneticPr fontId="1" type="noConversion"/>
  </si>
  <si>
    <t>Y, X2 | X1</t>
    <phoneticPr fontId="1" type="noConversion"/>
  </si>
  <si>
    <t>Corr</t>
    <phoneticPr fontId="1" type="noConversion"/>
  </si>
  <si>
    <t>reg(Y ~ X1)</t>
    <phoneticPr fontId="1" type="noConversion"/>
  </si>
  <si>
    <t>reg(X2 ~ X1 )</t>
    <phoneticPr fontId="1" type="noConversion"/>
  </si>
  <si>
    <t>err(Y ~ X1)</t>
    <phoneticPr fontId="1" type="noConversion"/>
  </si>
  <si>
    <t>err(X2 ~ X1)</t>
    <phoneticPr fontId="1" type="noConversion"/>
  </si>
  <si>
    <t>Y_hat</t>
    <phoneticPr fontId="1" type="noConversion"/>
  </si>
  <si>
    <t>X2_hat</t>
    <phoneticPr fontId="1" type="noConversion"/>
  </si>
  <si>
    <t>correlation( Y,X2 | X1 )</t>
    <phoneticPr fontId="1" type="noConversion"/>
  </si>
  <si>
    <t>….</t>
    <phoneticPr fontId="1" type="noConversion"/>
  </si>
  <si>
    <t>1. Lag 적용</t>
    <phoneticPr fontId="1" type="noConversion"/>
  </si>
  <si>
    <t>0. Dataset 준비</t>
    <phoneticPr fontId="1" type="noConversion"/>
  </si>
  <si>
    <t>2. Partial Correlation 계산</t>
    <phoneticPr fontId="1" type="noConversion"/>
  </si>
  <si>
    <t>AirPassenger</t>
    <phoneticPr fontId="1" type="noConversion"/>
  </si>
  <si>
    <t>1. lag 적용</t>
    <phoneticPr fontId="1" type="noConversion"/>
  </si>
  <si>
    <t>2. 자기상관분석 결과</t>
    <phoneticPr fontId="1" type="noConversion"/>
  </si>
  <si>
    <t>3. 부분자기상관분석결과</t>
    <phoneticPr fontId="1" type="noConversion"/>
  </si>
  <si>
    <t>4. R 함수 결과와 비교</t>
    <phoneticPr fontId="1" type="noConversion"/>
  </si>
  <si>
    <t>데이터의 차분</t>
    <phoneticPr fontId="1" type="noConversion"/>
  </si>
  <si>
    <t>1. 1차분계산 dx = Xt - Xt_1</t>
    <phoneticPr fontId="1" type="noConversion"/>
  </si>
  <si>
    <t>지수평활법 - 2단</t>
    <phoneticPr fontId="1" type="noConversion"/>
  </si>
  <si>
    <r>
      <t>alpha*X</t>
    </r>
    <r>
      <rPr>
        <sz val="11"/>
        <color rgb="FFFF0000"/>
        <rFont val="맑은 고딕"/>
        <family val="2"/>
        <scheme val="minor"/>
      </rPr>
      <t>t</t>
    </r>
    <r>
      <rPr>
        <sz val="11"/>
        <color theme="1"/>
        <rFont val="맑은 고딕"/>
        <family val="2"/>
        <scheme val="minor"/>
      </rPr>
      <t xml:space="preserve"> + (1-alpha)*(X</t>
    </r>
    <r>
      <rPr>
        <sz val="11"/>
        <color rgb="FFFF0000"/>
        <rFont val="맑은 고딕"/>
        <family val="2"/>
        <scheme val="minor"/>
      </rPr>
      <t>t-1</t>
    </r>
    <r>
      <rPr>
        <sz val="11"/>
        <color theme="1"/>
        <rFont val="맑은 고딕"/>
        <family val="2"/>
        <scheme val="minor"/>
      </rPr>
      <t>)</t>
    </r>
    <phoneticPr fontId="1" type="noConversion"/>
  </si>
  <si>
    <t>A(=Xt-1)</t>
    <phoneticPr fontId="1" type="noConversion"/>
  </si>
  <si>
    <t>AP.dx</t>
    <phoneticPr fontId="1" type="noConversion"/>
  </si>
  <si>
    <t>(대략의 계수값임. 실제와 약간의 오차가 있음)</t>
    <phoneticPr fontId="1" type="noConversion"/>
  </si>
  <si>
    <t>S</t>
    <phoneticPr fontId="1" type="noConversion"/>
  </si>
  <si>
    <t>(St-Xt)^2</t>
  </si>
  <si>
    <t>최적화</t>
    <phoneticPr fontId="1" type="noConversion"/>
  </si>
  <si>
    <t xml:space="preserve">minimize Sum of Quantities ( (St-Xt)^2 ) for Optimization </t>
    <phoneticPr fontId="1" type="noConversion"/>
  </si>
  <si>
    <t>지수평활법 - 단순</t>
    <phoneticPr fontId="1" type="noConversion"/>
  </si>
  <si>
    <t>평활 가중치</t>
    <phoneticPr fontId="1" type="noConversion"/>
  </si>
  <si>
    <t>추세 가중치</t>
    <phoneticPr fontId="1" type="noConversion"/>
  </si>
  <si>
    <t>계절 가중치</t>
    <phoneticPr fontId="1" type="noConversion"/>
  </si>
  <si>
    <r>
      <t>(A</t>
    </r>
    <r>
      <rPr>
        <sz val="11"/>
        <color rgb="FFFF0000"/>
        <rFont val="맑은 고딕"/>
        <family val="2"/>
        <scheme val="minor"/>
      </rPr>
      <t>t+1</t>
    </r>
    <r>
      <rPr>
        <sz val="11"/>
        <color theme="1"/>
        <rFont val="맑은 고딕"/>
        <family val="2"/>
        <scheme val="minor"/>
      </rPr>
      <t xml:space="preserve"> + B</t>
    </r>
    <r>
      <rPr>
        <sz val="11"/>
        <color rgb="FFFF0000"/>
        <rFont val="맑은 고딕"/>
        <family val="2"/>
        <scheme val="minor"/>
      </rPr>
      <t>t+1)</t>
    </r>
    <r>
      <rPr>
        <sz val="11"/>
        <color theme="1"/>
        <rFont val="맑은 고딕"/>
        <family val="2"/>
        <scheme val="minor"/>
      </rPr>
      <t xml:space="preserve"> * S</t>
    </r>
    <r>
      <rPr>
        <sz val="11"/>
        <color rgb="FFFF0000"/>
        <rFont val="맑은 고딕"/>
        <family val="2"/>
        <scheme val="minor"/>
      </rPr>
      <t>t+1</t>
    </r>
    <phoneticPr fontId="1" type="noConversion"/>
  </si>
  <si>
    <r>
      <t>A</t>
    </r>
    <r>
      <rPr>
        <sz val="11"/>
        <color rgb="FFFF0000"/>
        <rFont val="맑은 고딕"/>
        <family val="2"/>
        <scheme val="minor"/>
      </rPr>
      <t>t+1</t>
    </r>
    <r>
      <rPr>
        <sz val="11"/>
        <color theme="1"/>
        <rFont val="맑은 고딕"/>
        <family val="2"/>
        <scheme val="minor"/>
      </rPr>
      <t xml:space="preserve"> + B</t>
    </r>
    <r>
      <rPr>
        <sz val="11"/>
        <color rgb="FFFF0000"/>
        <rFont val="맑은 고딕"/>
        <family val="2"/>
        <scheme val="minor"/>
      </rPr>
      <t>t+1</t>
    </r>
    <r>
      <rPr>
        <sz val="11"/>
        <color theme="1"/>
        <rFont val="맑은 고딕"/>
        <family val="2"/>
        <scheme val="minor"/>
      </rPr>
      <t xml:space="preserve"> + S</t>
    </r>
    <r>
      <rPr>
        <sz val="11"/>
        <color rgb="FFFF0000"/>
        <rFont val="맑은 고딕"/>
        <family val="2"/>
        <scheme val="minor"/>
      </rPr>
      <t>t+1</t>
    </r>
    <phoneticPr fontId="1" type="noConversion"/>
  </si>
  <si>
    <t>참고자료</t>
    <phoneticPr fontId="1" type="noConversion"/>
  </si>
  <si>
    <t>https://www.bauer.uh.edu/gardner/Exponential-Smoothing.pdf</t>
    <phoneticPr fontId="1" type="noConversion"/>
  </si>
  <si>
    <t>AP.dx.seasonal</t>
    <phoneticPr fontId="1" type="noConversion"/>
  </si>
  <si>
    <t>2. 계절 차분 Xt - Xt_s</t>
    <phoneticPr fontId="1" type="noConversion"/>
  </si>
  <si>
    <t>3. log 적용</t>
    <phoneticPr fontId="1" type="noConversion"/>
  </si>
  <si>
    <t>AP.log</t>
    <phoneticPr fontId="1" type="noConversion"/>
  </si>
  <si>
    <t>4. log-차분</t>
    <phoneticPr fontId="1" type="noConversion"/>
  </si>
  <si>
    <t>log-계절차분</t>
    <phoneticPr fontId="1" type="noConversion"/>
  </si>
  <si>
    <t>AP.log.dx.seasonal</t>
    <phoneticPr fontId="1" type="noConversion"/>
  </si>
  <si>
    <t>AP.log.dx</t>
    <phoneticPr fontId="1" type="noConversion"/>
  </si>
  <si>
    <t>εt</t>
    <phoneticPr fontId="1" type="noConversion"/>
  </si>
  <si>
    <t>1. Greedy search algorithm</t>
    <phoneticPr fontId="1" type="noConversion"/>
  </si>
  <si>
    <t>(내부 알고리즘으로 최적화됨)</t>
    <phoneticPr fontId="1" type="noConversion"/>
  </si>
  <si>
    <t>3. 등등..</t>
    <phoneticPr fontId="1" type="noConversion"/>
  </si>
  <si>
    <t>Φ1*Xt-1+m</t>
    <phoneticPr fontId="1" type="noConversion"/>
  </si>
  <si>
    <t>m</t>
    <phoneticPr fontId="1" type="noConversion"/>
  </si>
  <si>
    <t>2. dynamic window algorithm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</si>
</sst>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E+00"/>
  </numFmts>
  <fonts count="15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rgb="FFFF0000"/>
      <name val="맑은 고딕"/>
      <family val="2"/>
      <scheme val="minor"/>
    </font>
    <font>
      <sz val="11"/>
      <color theme="1"/>
      <name val="맑은 고딕"/>
      <family val="3"/>
      <charset val="129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u/>
      <sz val="11"/>
      <color theme="1"/>
      <name val="맑은 고딕"/>
      <family val="3"/>
      <charset val="129"/>
      <scheme val="minor"/>
    </font>
    <font>
      <b/>
      <i/>
      <sz val="12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u/>
      <sz val="11"/>
      <color theme="10"/>
      <name val="맑은 고딕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4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medium">
        <color rgb="FFFF0000"/>
      </left>
      <right style="thin">
        <color auto="1"/>
      </right>
      <top style="medium">
        <color rgb="FFFF00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rgb="FFFF0000"/>
      </top>
      <bottom style="thin">
        <color auto="1"/>
      </bottom>
      <diagonal/>
    </border>
    <border>
      <left style="thin">
        <color auto="1"/>
      </left>
      <right style="medium">
        <color rgb="FFFF0000"/>
      </right>
      <top style="medium">
        <color rgb="FFFF0000"/>
      </top>
      <bottom style="thin">
        <color auto="1"/>
      </bottom>
      <diagonal/>
    </border>
    <border>
      <left style="medium">
        <color rgb="FFFF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rgb="FFFF0000"/>
      </right>
      <top style="thin">
        <color auto="1"/>
      </top>
      <bottom style="thin">
        <color auto="1"/>
      </bottom>
      <diagonal/>
    </border>
    <border>
      <left style="medium">
        <color rgb="FFFF0000"/>
      </left>
      <right style="thin">
        <color auto="1"/>
      </right>
      <top style="thin">
        <color auto="1"/>
      </top>
      <bottom style="medium">
        <color rgb="FFFF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FF0000"/>
      </bottom>
      <diagonal/>
    </border>
    <border>
      <left style="thin">
        <color auto="1"/>
      </left>
      <right style="medium">
        <color rgb="FFFF0000"/>
      </right>
      <top style="thin">
        <color auto="1"/>
      </top>
      <bottom style="medium">
        <color rgb="FFFF0000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thin">
        <color auto="1"/>
      </bottom>
      <diagonal/>
    </border>
    <border>
      <left style="medium">
        <color rgb="FFFF0000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rgb="FFFF0000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rgb="FFFF0000"/>
      </left>
      <right style="medium">
        <color rgb="FFFF0000"/>
      </right>
      <top style="thin">
        <color auto="1"/>
      </top>
      <bottom style="thin">
        <color auto="1"/>
      </bottom>
      <diagonal/>
    </border>
    <border>
      <left style="medium">
        <color rgb="FFFF0000"/>
      </left>
      <right style="medium">
        <color rgb="FFFF0000"/>
      </right>
      <top style="thin">
        <color auto="1"/>
      </top>
      <bottom style="medium">
        <color rgb="FFFF0000"/>
      </bottom>
      <diagonal/>
    </border>
    <border>
      <left style="medium">
        <color rgb="FFFF0000"/>
      </left>
      <right/>
      <top style="thin">
        <color auto="1"/>
      </top>
      <bottom style="thin">
        <color auto="1"/>
      </bottom>
      <diagonal/>
    </border>
    <border>
      <left style="medium">
        <color rgb="FFFF0000"/>
      </left>
      <right/>
      <top style="thin">
        <color auto="1"/>
      </top>
      <bottom style="medium">
        <color rgb="FFFF0000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2">
    <xf numFmtId="0" fontId="0" fillId="0" borderId="0"/>
    <xf numFmtId="0" fontId="14" fillId="0" borderId="0" applyNumberFormat="0" applyFill="0" applyBorder="0" applyAlignment="0" applyProtection="0"/>
  </cellStyleXfs>
  <cellXfs count="9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Alignment="1">
      <alignment horizontal="right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0" xfId="0" applyFill="1" applyBorder="1" applyAlignment="1"/>
    <xf numFmtId="0" fontId="0" fillId="0" borderId="21" xfId="0" applyFill="1" applyBorder="1" applyAlignment="1"/>
    <xf numFmtId="0" fontId="0" fillId="0" borderId="22" xfId="0" applyFont="1" applyFill="1" applyBorder="1" applyAlignment="1">
      <alignment horizontal="center"/>
    </xf>
    <xf numFmtId="0" fontId="0" fillId="0" borderId="22" xfId="0" applyFont="1" applyFill="1" applyBorder="1" applyAlignment="1">
      <alignment horizontal="centerContinuous"/>
    </xf>
    <xf numFmtId="0" fontId="2" fillId="0" borderId="0" xfId="0" applyFont="1" applyFill="1" applyBorder="1" applyAlignment="1"/>
    <xf numFmtId="0" fontId="2" fillId="0" borderId="21" xfId="0" applyFont="1" applyFill="1" applyBorder="1" applyAlignment="1"/>
    <xf numFmtId="0" fontId="0" fillId="0" borderId="23" xfId="0" applyBorder="1"/>
    <xf numFmtId="0" fontId="3" fillId="0" borderId="0" xfId="0" applyFont="1"/>
    <xf numFmtId="0" fontId="0" fillId="0" borderId="0" xfId="0" applyAlignment="1">
      <alignment horizontal="center"/>
    </xf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" xfId="0" applyBorder="1" applyAlignment="1">
      <alignment horizontal="right"/>
    </xf>
    <xf numFmtId="0" fontId="7" fillId="0" borderId="0" xfId="0" applyFont="1"/>
    <xf numFmtId="0" fontId="7" fillId="0" borderId="0" xfId="0" applyFont="1" applyAlignment="1">
      <alignment horizontal="center"/>
    </xf>
    <xf numFmtId="0" fontId="8" fillId="0" borderId="0" xfId="0" applyFont="1"/>
    <xf numFmtId="0" fontId="2" fillId="2" borderId="21" xfId="0" applyFont="1" applyFill="1" applyBorder="1" applyAlignment="1"/>
    <xf numFmtId="176" fontId="2" fillId="2" borderId="21" xfId="0" applyNumberFormat="1" applyFont="1" applyFill="1" applyBorder="1" applyAlignment="1"/>
    <xf numFmtId="0" fontId="0" fillId="2" borderId="0" xfId="0" applyFill="1"/>
    <xf numFmtId="0" fontId="2" fillId="0" borderId="0" xfId="0" applyFont="1"/>
    <xf numFmtId="0" fontId="0" fillId="3" borderId="1" xfId="0" applyFill="1" applyBorder="1"/>
    <xf numFmtId="0" fontId="0" fillId="0" borderId="24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0" borderId="12" xfId="0" applyBorder="1"/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vertical="center"/>
    </xf>
    <xf numFmtId="0" fontId="0" fillId="2" borderId="21" xfId="0" applyFill="1" applyBorder="1" applyAlignment="1"/>
    <xf numFmtId="0" fontId="0" fillId="0" borderId="1" xfId="0" applyBorder="1" applyAlignment="1"/>
    <xf numFmtId="0" fontId="0" fillId="2" borderId="1" xfId="0" applyFill="1" applyBorder="1"/>
    <xf numFmtId="0" fontId="2" fillId="0" borderId="1" xfId="0" applyFont="1" applyBorder="1"/>
    <xf numFmtId="0" fontId="0" fillId="2" borderId="0" xfId="0" applyFill="1" applyBorder="1"/>
    <xf numFmtId="0" fontId="0" fillId="0" borderId="0" xfId="0" applyFill="1" applyBorder="1"/>
    <xf numFmtId="0" fontId="0" fillId="4" borderId="1" xfId="0" applyFill="1" applyBorder="1"/>
    <xf numFmtId="0" fontId="0" fillId="4" borderId="1" xfId="0" applyFill="1" applyBorder="1" applyAlignment="1">
      <alignment vertical="center"/>
    </xf>
    <xf numFmtId="0" fontId="0" fillId="5" borderId="1" xfId="0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0" fontId="2" fillId="0" borderId="35" xfId="0" applyFont="1" applyBorder="1"/>
    <xf numFmtId="0" fontId="10" fillId="0" borderId="36" xfId="0" applyFont="1" applyBorder="1"/>
    <xf numFmtId="0" fontId="10" fillId="0" borderId="37" xfId="0" applyFont="1" applyBorder="1"/>
    <xf numFmtId="0" fontId="10" fillId="6" borderId="0" xfId="0" applyFont="1" applyFill="1" applyBorder="1" applyAlignment="1"/>
    <xf numFmtId="0" fontId="10" fillId="6" borderId="21" xfId="0" applyFont="1" applyFill="1" applyBorder="1" applyAlignment="1"/>
    <xf numFmtId="0" fontId="2" fillId="0" borderId="36" xfId="0" applyFont="1" applyBorder="1"/>
    <xf numFmtId="0" fontId="0" fillId="0" borderId="38" xfId="0" applyFont="1" applyFill="1" applyBorder="1" applyAlignment="1">
      <alignment horizontal="center"/>
    </xf>
    <xf numFmtId="0" fontId="2" fillId="0" borderId="34" xfId="0" applyFont="1" applyBorder="1"/>
    <xf numFmtId="0" fontId="10" fillId="0" borderId="34" xfId="0" applyFont="1" applyBorder="1"/>
    <xf numFmtId="0" fontId="0" fillId="0" borderId="39" xfId="0" applyFill="1" applyBorder="1" applyAlignment="1"/>
    <xf numFmtId="0" fontId="0" fillId="0" borderId="40" xfId="0" applyFill="1" applyBorder="1" applyAlignment="1"/>
    <xf numFmtId="0" fontId="2" fillId="6" borderId="1" xfId="0" applyFont="1" applyFill="1" applyBorder="1"/>
    <xf numFmtId="0" fontId="10" fillId="0" borderId="0" xfId="0" applyFont="1" applyBorder="1"/>
    <xf numFmtId="0" fontId="0" fillId="0" borderId="0" xfId="0" applyBorder="1" applyAlignment="1">
      <alignment vertical="center"/>
    </xf>
    <xf numFmtId="0" fontId="2" fillId="6" borderId="0" xfId="0" applyFont="1" applyFill="1" applyBorder="1" applyAlignment="1"/>
    <xf numFmtId="0" fontId="2" fillId="6" borderId="21" xfId="0" applyFont="1" applyFill="1" applyBorder="1" applyAlignment="1"/>
    <xf numFmtId="0" fontId="0" fillId="7" borderId="0" xfId="0" applyFill="1"/>
    <xf numFmtId="0" fontId="14" fillId="0" borderId="0" xfId="1"/>
    <xf numFmtId="0" fontId="0" fillId="0" borderId="1" xfId="0" applyFill="1" applyBorder="1"/>
    <xf numFmtId="0" fontId="0" fillId="8" borderId="1" xfId="0" applyFill="1" applyBorder="1"/>
    <xf numFmtId="0" fontId="0" fillId="0" borderId="0" xfId="0" applyAlignment="1">
      <alignment horizontal="left"/>
    </xf>
    <xf numFmtId="0" fontId="0" fillId="0" borderId="0" xfId="0" applyFont="1" applyFill="1" applyBorder="1" applyAlignment="1">
      <alignment horizontal="centerContinuous"/>
    </xf>
    <xf numFmtId="0" fontId="0" fillId="0" borderId="0" xfId="0" applyFont="1" applyFill="1" applyBorder="1" applyAlignment="1">
      <alignment horizontal="center"/>
    </xf>
    <xf numFmtId="0" fontId="0" fillId="2" borderId="0" xfId="0" applyFill="1" applyBorder="1" applyAlignment="1"/>
    <xf numFmtId="0" fontId="0" fillId="0" borderId="1" xfId="0" applyFill="1" applyBorder="1" applyAlignment="1"/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ACF</a:t>
            </a:r>
            <a:endParaRPr lang="ko-KR"/>
          </a:p>
        </c:rich>
      </c:tx>
      <c:layout>
        <c:manualLayout>
          <c:xMode val="edge"/>
          <c:yMode val="edge"/>
          <c:x val="0.406715223097113"/>
          <c:y val="2.77777777777778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ACF!$X$5:$X$14</c:f>
              <c:numCache>
                <c:formatCode>General</c:formatCode>
                <c:ptCount val="10"/>
                <c:pt idx="0">
                  <c:v>1</c:v>
                </c:pt>
                <c:pt idx="1">
                  <c:v>0.95634196275189998</c:v>
                </c:pt>
                <c:pt idx="2">
                  <c:v>0.8868001686434529</c:v>
                </c:pt>
                <c:pt idx="3">
                  <c:v>0.82509047388342016</c:v>
                </c:pt>
                <c:pt idx="4">
                  <c:v>0.78483097731760743</c:v>
                </c:pt>
                <c:pt idx="5">
                  <c:v>0.77539556889197481</c:v>
                </c:pt>
                <c:pt idx="6">
                  <c:v>0.77603933351177246</c:v>
                </c:pt>
                <c:pt idx="7">
                  <c:v>0.77905118331581991</c:v>
                </c:pt>
                <c:pt idx="8">
                  <c:v>0.78933686165275219</c:v>
                </c:pt>
                <c:pt idx="9">
                  <c:v>0.8278519011167601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C4-4EDC-AE60-4A5C08D60C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1347393808"/>
        <c:axId val="-1347392032"/>
      </c:barChart>
      <c:catAx>
        <c:axId val="-1347393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1347392032"/>
        <c:crosses val="autoZero"/>
        <c:auto val="1"/>
        <c:lblAlgn val="ctr"/>
        <c:lblOffset val="100"/>
        <c:noMultiLvlLbl val="0"/>
      </c:catAx>
      <c:valAx>
        <c:axId val="-1347392032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1347393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ko-KR" altLang="en-US"/>
              <a:t>계절 </a:t>
            </a:r>
            <a:r>
              <a:rPr lang="en-US" altLang="ko-KR"/>
              <a:t>1</a:t>
            </a:r>
            <a:r>
              <a:rPr lang="ko-KR" altLang="en-US"/>
              <a:t>차분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Diff!$C$5</c:f>
              <c:strCache>
                <c:ptCount val="1"/>
                <c:pt idx="0">
                  <c:v>AP.dx.seasonal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Diff!$C$6:$C$137</c:f>
              <c:numCache>
                <c:formatCode>General</c:formatCode>
                <c:ptCount val="132"/>
                <c:pt idx="0">
                  <c:v>3</c:v>
                </c:pt>
                <c:pt idx="1">
                  <c:v>8</c:v>
                </c:pt>
                <c:pt idx="2">
                  <c:v>9</c:v>
                </c:pt>
                <c:pt idx="3">
                  <c:v>6</c:v>
                </c:pt>
                <c:pt idx="4">
                  <c:v>4</c:v>
                </c:pt>
                <c:pt idx="5">
                  <c:v>14</c:v>
                </c:pt>
                <c:pt idx="6">
                  <c:v>22</c:v>
                </c:pt>
                <c:pt idx="7">
                  <c:v>22</c:v>
                </c:pt>
                <c:pt idx="8">
                  <c:v>22</c:v>
                </c:pt>
                <c:pt idx="9">
                  <c:v>14</c:v>
                </c:pt>
                <c:pt idx="10">
                  <c:v>10</c:v>
                </c:pt>
                <c:pt idx="11">
                  <c:v>22</c:v>
                </c:pt>
                <c:pt idx="12">
                  <c:v>30</c:v>
                </c:pt>
                <c:pt idx="13">
                  <c:v>24</c:v>
                </c:pt>
                <c:pt idx="14">
                  <c:v>37</c:v>
                </c:pt>
                <c:pt idx="15">
                  <c:v>28</c:v>
                </c:pt>
                <c:pt idx="16">
                  <c:v>47</c:v>
                </c:pt>
                <c:pt idx="17">
                  <c:v>29</c:v>
                </c:pt>
                <c:pt idx="18">
                  <c:v>29</c:v>
                </c:pt>
                <c:pt idx="19">
                  <c:v>29</c:v>
                </c:pt>
                <c:pt idx="20">
                  <c:v>26</c:v>
                </c:pt>
                <c:pt idx="21">
                  <c:v>29</c:v>
                </c:pt>
                <c:pt idx="22">
                  <c:v>32</c:v>
                </c:pt>
                <c:pt idx="23">
                  <c:v>26</c:v>
                </c:pt>
                <c:pt idx="24">
                  <c:v>26</c:v>
                </c:pt>
                <c:pt idx="25">
                  <c:v>30</c:v>
                </c:pt>
                <c:pt idx="26">
                  <c:v>15</c:v>
                </c:pt>
                <c:pt idx="27">
                  <c:v>18</c:v>
                </c:pt>
                <c:pt idx="28">
                  <c:v>11</c:v>
                </c:pt>
                <c:pt idx="29">
                  <c:v>40</c:v>
                </c:pt>
                <c:pt idx="30">
                  <c:v>31</c:v>
                </c:pt>
                <c:pt idx="31">
                  <c:v>43</c:v>
                </c:pt>
                <c:pt idx="32">
                  <c:v>25</c:v>
                </c:pt>
                <c:pt idx="33">
                  <c:v>29</c:v>
                </c:pt>
                <c:pt idx="34">
                  <c:v>26</c:v>
                </c:pt>
                <c:pt idx="35">
                  <c:v>28</c:v>
                </c:pt>
                <c:pt idx="36">
                  <c:v>25</c:v>
                </c:pt>
                <c:pt idx="37">
                  <c:v>16</c:v>
                </c:pt>
                <c:pt idx="38">
                  <c:v>43</c:v>
                </c:pt>
                <c:pt idx="39">
                  <c:v>54</c:v>
                </c:pt>
                <c:pt idx="40">
                  <c:v>46</c:v>
                </c:pt>
                <c:pt idx="41">
                  <c:v>25</c:v>
                </c:pt>
                <c:pt idx="42">
                  <c:v>34</c:v>
                </c:pt>
                <c:pt idx="43">
                  <c:v>30</c:v>
                </c:pt>
                <c:pt idx="44">
                  <c:v>28</c:v>
                </c:pt>
                <c:pt idx="45">
                  <c:v>20</c:v>
                </c:pt>
                <c:pt idx="46">
                  <c:v>8</c:v>
                </c:pt>
                <c:pt idx="47">
                  <c:v>7</c:v>
                </c:pt>
                <c:pt idx="48">
                  <c:v>8</c:v>
                </c:pt>
                <c:pt idx="49">
                  <c:v>-8</c:v>
                </c:pt>
                <c:pt idx="50">
                  <c:v>-1</c:v>
                </c:pt>
                <c:pt idx="51">
                  <c:v>-8</c:v>
                </c:pt>
                <c:pt idx="52">
                  <c:v>5</c:v>
                </c:pt>
                <c:pt idx="53">
                  <c:v>21</c:v>
                </c:pt>
                <c:pt idx="54">
                  <c:v>38</c:v>
                </c:pt>
                <c:pt idx="55">
                  <c:v>21</c:v>
                </c:pt>
                <c:pt idx="56">
                  <c:v>22</c:v>
                </c:pt>
                <c:pt idx="57">
                  <c:v>18</c:v>
                </c:pt>
                <c:pt idx="58">
                  <c:v>23</c:v>
                </c:pt>
                <c:pt idx="59">
                  <c:v>28</c:v>
                </c:pt>
                <c:pt idx="60">
                  <c:v>38</c:v>
                </c:pt>
                <c:pt idx="61">
                  <c:v>45</c:v>
                </c:pt>
                <c:pt idx="62">
                  <c:v>32</c:v>
                </c:pt>
                <c:pt idx="63">
                  <c:v>42</c:v>
                </c:pt>
                <c:pt idx="64">
                  <c:v>36</c:v>
                </c:pt>
                <c:pt idx="65">
                  <c:v>51</c:v>
                </c:pt>
                <c:pt idx="66">
                  <c:v>62</c:v>
                </c:pt>
                <c:pt idx="67">
                  <c:v>54</c:v>
                </c:pt>
                <c:pt idx="68">
                  <c:v>53</c:v>
                </c:pt>
                <c:pt idx="69">
                  <c:v>45</c:v>
                </c:pt>
                <c:pt idx="70">
                  <c:v>34</c:v>
                </c:pt>
                <c:pt idx="71">
                  <c:v>49</c:v>
                </c:pt>
                <c:pt idx="72">
                  <c:v>42</c:v>
                </c:pt>
                <c:pt idx="73">
                  <c:v>44</c:v>
                </c:pt>
                <c:pt idx="74">
                  <c:v>50</c:v>
                </c:pt>
                <c:pt idx="75">
                  <c:v>44</c:v>
                </c:pt>
                <c:pt idx="76">
                  <c:v>48</c:v>
                </c:pt>
                <c:pt idx="77">
                  <c:v>59</c:v>
                </c:pt>
                <c:pt idx="78">
                  <c:v>49</c:v>
                </c:pt>
                <c:pt idx="79">
                  <c:v>58</c:v>
                </c:pt>
                <c:pt idx="80">
                  <c:v>43</c:v>
                </c:pt>
                <c:pt idx="81">
                  <c:v>32</c:v>
                </c:pt>
                <c:pt idx="82">
                  <c:v>34</c:v>
                </c:pt>
                <c:pt idx="83">
                  <c:v>28</c:v>
                </c:pt>
                <c:pt idx="84">
                  <c:v>31</c:v>
                </c:pt>
                <c:pt idx="85">
                  <c:v>24</c:v>
                </c:pt>
                <c:pt idx="86">
                  <c:v>39</c:v>
                </c:pt>
                <c:pt idx="87">
                  <c:v>35</c:v>
                </c:pt>
                <c:pt idx="88">
                  <c:v>37</c:v>
                </c:pt>
                <c:pt idx="89">
                  <c:v>48</c:v>
                </c:pt>
                <c:pt idx="90">
                  <c:v>52</c:v>
                </c:pt>
                <c:pt idx="91">
                  <c:v>62</c:v>
                </c:pt>
                <c:pt idx="92">
                  <c:v>49</c:v>
                </c:pt>
                <c:pt idx="93">
                  <c:v>41</c:v>
                </c:pt>
                <c:pt idx="94">
                  <c:v>34</c:v>
                </c:pt>
                <c:pt idx="95">
                  <c:v>30</c:v>
                </c:pt>
                <c:pt idx="96">
                  <c:v>25</c:v>
                </c:pt>
                <c:pt idx="97">
                  <c:v>17</c:v>
                </c:pt>
                <c:pt idx="98">
                  <c:v>6</c:v>
                </c:pt>
                <c:pt idx="99">
                  <c:v>0</c:v>
                </c:pt>
                <c:pt idx="100">
                  <c:v>8</c:v>
                </c:pt>
                <c:pt idx="101">
                  <c:v>13</c:v>
                </c:pt>
                <c:pt idx="102">
                  <c:v>26</c:v>
                </c:pt>
                <c:pt idx="103">
                  <c:v>38</c:v>
                </c:pt>
                <c:pt idx="104">
                  <c:v>0</c:v>
                </c:pt>
                <c:pt idx="105">
                  <c:v>12</c:v>
                </c:pt>
                <c:pt idx="106">
                  <c:v>5</c:v>
                </c:pt>
                <c:pt idx="107">
                  <c:v>1</c:v>
                </c:pt>
                <c:pt idx="108">
                  <c:v>20</c:v>
                </c:pt>
                <c:pt idx="109">
                  <c:v>24</c:v>
                </c:pt>
                <c:pt idx="110">
                  <c:v>44</c:v>
                </c:pt>
                <c:pt idx="111">
                  <c:v>48</c:v>
                </c:pt>
                <c:pt idx="112">
                  <c:v>57</c:v>
                </c:pt>
                <c:pt idx="113">
                  <c:v>37</c:v>
                </c:pt>
                <c:pt idx="114">
                  <c:v>57</c:v>
                </c:pt>
                <c:pt idx="115">
                  <c:v>54</c:v>
                </c:pt>
                <c:pt idx="116">
                  <c:v>59</c:v>
                </c:pt>
                <c:pt idx="117">
                  <c:v>48</c:v>
                </c:pt>
                <c:pt idx="118">
                  <c:v>52</c:v>
                </c:pt>
                <c:pt idx="119">
                  <c:v>68</c:v>
                </c:pt>
                <c:pt idx="120">
                  <c:v>57</c:v>
                </c:pt>
                <c:pt idx="121">
                  <c:v>49</c:v>
                </c:pt>
                <c:pt idx="122">
                  <c:v>13</c:v>
                </c:pt>
                <c:pt idx="123">
                  <c:v>65</c:v>
                </c:pt>
                <c:pt idx="124">
                  <c:v>52</c:v>
                </c:pt>
                <c:pt idx="125">
                  <c:v>63</c:v>
                </c:pt>
                <c:pt idx="126">
                  <c:v>74</c:v>
                </c:pt>
                <c:pt idx="127">
                  <c:v>47</c:v>
                </c:pt>
                <c:pt idx="128">
                  <c:v>45</c:v>
                </c:pt>
                <c:pt idx="129">
                  <c:v>54</c:v>
                </c:pt>
                <c:pt idx="130">
                  <c:v>28</c:v>
                </c:pt>
                <c:pt idx="131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54-403D-84B9-4F9C44209F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347172224"/>
        <c:axId val="-1347169472"/>
      </c:lineChart>
      <c:catAx>
        <c:axId val="-13471722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1347169472"/>
        <c:crosses val="autoZero"/>
        <c:auto val="1"/>
        <c:lblAlgn val="ctr"/>
        <c:lblOffset val="100"/>
        <c:noMultiLvlLbl val="0"/>
      </c:catAx>
      <c:valAx>
        <c:axId val="-134716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134717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ko-KR" altLang="en-US"/>
              <a:t>차분에 따른 변화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Diff!$A$5</c:f>
              <c:strCache>
                <c:ptCount val="1"/>
                <c:pt idx="0">
                  <c:v>AirPassenger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Diff!$A$6:$A$149</c:f>
              <c:numCache>
                <c:formatCode>General</c:formatCode>
                <c:ptCount val="144"/>
                <c:pt idx="0">
                  <c:v>112</c:v>
                </c:pt>
                <c:pt idx="1">
                  <c:v>118</c:v>
                </c:pt>
                <c:pt idx="2">
                  <c:v>132</c:v>
                </c:pt>
                <c:pt idx="3">
                  <c:v>129</c:v>
                </c:pt>
                <c:pt idx="4">
                  <c:v>121</c:v>
                </c:pt>
                <c:pt idx="5">
                  <c:v>135</c:v>
                </c:pt>
                <c:pt idx="6">
                  <c:v>148</c:v>
                </c:pt>
                <c:pt idx="7">
                  <c:v>148</c:v>
                </c:pt>
                <c:pt idx="8">
                  <c:v>136</c:v>
                </c:pt>
                <c:pt idx="9">
                  <c:v>119</c:v>
                </c:pt>
                <c:pt idx="10">
                  <c:v>104</c:v>
                </c:pt>
                <c:pt idx="11">
                  <c:v>118</c:v>
                </c:pt>
                <c:pt idx="12">
                  <c:v>115</c:v>
                </c:pt>
                <c:pt idx="13">
                  <c:v>126</c:v>
                </c:pt>
                <c:pt idx="14">
                  <c:v>141</c:v>
                </c:pt>
                <c:pt idx="15">
                  <c:v>135</c:v>
                </c:pt>
                <c:pt idx="16">
                  <c:v>125</c:v>
                </c:pt>
                <c:pt idx="17">
                  <c:v>149</c:v>
                </c:pt>
                <c:pt idx="18">
                  <c:v>170</c:v>
                </c:pt>
                <c:pt idx="19">
                  <c:v>170</c:v>
                </c:pt>
                <c:pt idx="20">
                  <c:v>158</c:v>
                </c:pt>
                <c:pt idx="21">
                  <c:v>133</c:v>
                </c:pt>
                <c:pt idx="22">
                  <c:v>114</c:v>
                </c:pt>
                <c:pt idx="23">
                  <c:v>140</c:v>
                </c:pt>
                <c:pt idx="24">
                  <c:v>145</c:v>
                </c:pt>
                <c:pt idx="25">
                  <c:v>150</c:v>
                </c:pt>
                <c:pt idx="26">
                  <c:v>178</c:v>
                </c:pt>
                <c:pt idx="27">
                  <c:v>163</c:v>
                </c:pt>
                <c:pt idx="28">
                  <c:v>172</c:v>
                </c:pt>
                <c:pt idx="29">
                  <c:v>178</c:v>
                </c:pt>
                <c:pt idx="30">
                  <c:v>199</c:v>
                </c:pt>
                <c:pt idx="31">
                  <c:v>199</c:v>
                </c:pt>
                <c:pt idx="32">
                  <c:v>184</c:v>
                </c:pt>
                <c:pt idx="33">
                  <c:v>162</c:v>
                </c:pt>
                <c:pt idx="34">
                  <c:v>146</c:v>
                </c:pt>
                <c:pt idx="35">
                  <c:v>166</c:v>
                </c:pt>
                <c:pt idx="36">
                  <c:v>171</c:v>
                </c:pt>
                <c:pt idx="37">
                  <c:v>180</c:v>
                </c:pt>
                <c:pt idx="38">
                  <c:v>193</c:v>
                </c:pt>
                <c:pt idx="39">
                  <c:v>181</c:v>
                </c:pt>
                <c:pt idx="40">
                  <c:v>183</c:v>
                </c:pt>
                <c:pt idx="41">
                  <c:v>218</c:v>
                </c:pt>
                <c:pt idx="42">
                  <c:v>230</c:v>
                </c:pt>
                <c:pt idx="43">
                  <c:v>242</c:v>
                </c:pt>
                <c:pt idx="44">
                  <c:v>209</c:v>
                </c:pt>
                <c:pt idx="45">
                  <c:v>191</c:v>
                </c:pt>
                <c:pt idx="46">
                  <c:v>172</c:v>
                </c:pt>
                <c:pt idx="47">
                  <c:v>194</c:v>
                </c:pt>
                <c:pt idx="48">
                  <c:v>196</c:v>
                </c:pt>
                <c:pt idx="49">
                  <c:v>196</c:v>
                </c:pt>
                <c:pt idx="50">
                  <c:v>236</c:v>
                </c:pt>
                <c:pt idx="51">
                  <c:v>235</c:v>
                </c:pt>
                <c:pt idx="52">
                  <c:v>229</c:v>
                </c:pt>
                <c:pt idx="53">
                  <c:v>243</c:v>
                </c:pt>
                <c:pt idx="54">
                  <c:v>264</c:v>
                </c:pt>
                <c:pt idx="55">
                  <c:v>272</c:v>
                </c:pt>
                <c:pt idx="56">
                  <c:v>237</c:v>
                </c:pt>
                <c:pt idx="57">
                  <c:v>211</c:v>
                </c:pt>
                <c:pt idx="58">
                  <c:v>180</c:v>
                </c:pt>
                <c:pt idx="59">
                  <c:v>201</c:v>
                </c:pt>
                <c:pt idx="60">
                  <c:v>204</c:v>
                </c:pt>
                <c:pt idx="61">
                  <c:v>188</c:v>
                </c:pt>
                <c:pt idx="62">
                  <c:v>235</c:v>
                </c:pt>
                <c:pt idx="63">
                  <c:v>227</c:v>
                </c:pt>
                <c:pt idx="64">
                  <c:v>234</c:v>
                </c:pt>
                <c:pt idx="65">
                  <c:v>264</c:v>
                </c:pt>
                <c:pt idx="66">
                  <c:v>302</c:v>
                </c:pt>
                <c:pt idx="67">
                  <c:v>293</c:v>
                </c:pt>
                <c:pt idx="68">
                  <c:v>259</c:v>
                </c:pt>
                <c:pt idx="69">
                  <c:v>229</c:v>
                </c:pt>
                <c:pt idx="70">
                  <c:v>203</c:v>
                </c:pt>
                <c:pt idx="71">
                  <c:v>229</c:v>
                </c:pt>
                <c:pt idx="72">
                  <c:v>242</c:v>
                </c:pt>
                <c:pt idx="73">
                  <c:v>233</c:v>
                </c:pt>
                <c:pt idx="74">
                  <c:v>267</c:v>
                </c:pt>
                <c:pt idx="75">
                  <c:v>269</c:v>
                </c:pt>
                <c:pt idx="76">
                  <c:v>270</c:v>
                </c:pt>
                <c:pt idx="77">
                  <c:v>315</c:v>
                </c:pt>
                <c:pt idx="78">
                  <c:v>364</c:v>
                </c:pt>
                <c:pt idx="79">
                  <c:v>347</c:v>
                </c:pt>
                <c:pt idx="80">
                  <c:v>312</c:v>
                </c:pt>
                <c:pt idx="81">
                  <c:v>274</c:v>
                </c:pt>
                <c:pt idx="82">
                  <c:v>237</c:v>
                </c:pt>
                <c:pt idx="83">
                  <c:v>278</c:v>
                </c:pt>
                <c:pt idx="84">
                  <c:v>284</c:v>
                </c:pt>
                <c:pt idx="85">
                  <c:v>277</c:v>
                </c:pt>
                <c:pt idx="86">
                  <c:v>317</c:v>
                </c:pt>
                <c:pt idx="87">
                  <c:v>313</c:v>
                </c:pt>
                <c:pt idx="88">
                  <c:v>318</c:v>
                </c:pt>
                <c:pt idx="89">
                  <c:v>374</c:v>
                </c:pt>
                <c:pt idx="90">
                  <c:v>413</c:v>
                </c:pt>
                <c:pt idx="91">
                  <c:v>405</c:v>
                </c:pt>
                <c:pt idx="92">
                  <c:v>355</c:v>
                </c:pt>
                <c:pt idx="93">
                  <c:v>306</c:v>
                </c:pt>
                <c:pt idx="94">
                  <c:v>271</c:v>
                </c:pt>
                <c:pt idx="95">
                  <c:v>306</c:v>
                </c:pt>
                <c:pt idx="96">
                  <c:v>315</c:v>
                </c:pt>
                <c:pt idx="97">
                  <c:v>301</c:v>
                </c:pt>
                <c:pt idx="98">
                  <c:v>356</c:v>
                </c:pt>
                <c:pt idx="99">
                  <c:v>348</c:v>
                </c:pt>
                <c:pt idx="100">
                  <c:v>355</c:v>
                </c:pt>
                <c:pt idx="101">
                  <c:v>422</c:v>
                </c:pt>
                <c:pt idx="102">
                  <c:v>465</c:v>
                </c:pt>
                <c:pt idx="103">
                  <c:v>467</c:v>
                </c:pt>
                <c:pt idx="104">
                  <c:v>404</c:v>
                </c:pt>
                <c:pt idx="105">
                  <c:v>347</c:v>
                </c:pt>
                <c:pt idx="106">
                  <c:v>305</c:v>
                </c:pt>
                <c:pt idx="107">
                  <c:v>336</c:v>
                </c:pt>
                <c:pt idx="108">
                  <c:v>340</c:v>
                </c:pt>
                <c:pt idx="109">
                  <c:v>318</c:v>
                </c:pt>
                <c:pt idx="110">
                  <c:v>362</c:v>
                </c:pt>
                <c:pt idx="111">
                  <c:v>348</c:v>
                </c:pt>
                <c:pt idx="112">
                  <c:v>363</c:v>
                </c:pt>
                <c:pt idx="113">
                  <c:v>435</c:v>
                </c:pt>
                <c:pt idx="114">
                  <c:v>491</c:v>
                </c:pt>
                <c:pt idx="115">
                  <c:v>505</c:v>
                </c:pt>
                <c:pt idx="116">
                  <c:v>404</c:v>
                </c:pt>
                <c:pt idx="117">
                  <c:v>359</c:v>
                </c:pt>
                <c:pt idx="118">
                  <c:v>310</c:v>
                </c:pt>
                <c:pt idx="119">
                  <c:v>337</c:v>
                </c:pt>
                <c:pt idx="120">
                  <c:v>360</c:v>
                </c:pt>
                <c:pt idx="121">
                  <c:v>342</c:v>
                </c:pt>
                <c:pt idx="122">
                  <c:v>406</c:v>
                </c:pt>
                <c:pt idx="123">
                  <c:v>396</c:v>
                </c:pt>
                <c:pt idx="124">
                  <c:v>420</c:v>
                </c:pt>
                <c:pt idx="125">
                  <c:v>472</c:v>
                </c:pt>
                <c:pt idx="126">
                  <c:v>548</c:v>
                </c:pt>
                <c:pt idx="127">
                  <c:v>559</c:v>
                </c:pt>
                <c:pt idx="128">
                  <c:v>463</c:v>
                </c:pt>
                <c:pt idx="129">
                  <c:v>407</c:v>
                </c:pt>
                <c:pt idx="130">
                  <c:v>362</c:v>
                </c:pt>
                <c:pt idx="131">
                  <c:v>405</c:v>
                </c:pt>
                <c:pt idx="132">
                  <c:v>417</c:v>
                </c:pt>
                <c:pt idx="133">
                  <c:v>391</c:v>
                </c:pt>
                <c:pt idx="134">
                  <c:v>419</c:v>
                </c:pt>
                <c:pt idx="135">
                  <c:v>461</c:v>
                </c:pt>
                <c:pt idx="136">
                  <c:v>472</c:v>
                </c:pt>
                <c:pt idx="137">
                  <c:v>535</c:v>
                </c:pt>
                <c:pt idx="138">
                  <c:v>622</c:v>
                </c:pt>
                <c:pt idx="139">
                  <c:v>606</c:v>
                </c:pt>
                <c:pt idx="140">
                  <c:v>508</c:v>
                </c:pt>
                <c:pt idx="141">
                  <c:v>461</c:v>
                </c:pt>
                <c:pt idx="142">
                  <c:v>390</c:v>
                </c:pt>
                <c:pt idx="143">
                  <c:v>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C5-4748-87AC-0EABE5222EAD}"/>
            </c:ext>
          </c:extLst>
        </c:ser>
        <c:ser>
          <c:idx val="1"/>
          <c:order val="1"/>
          <c:tx>
            <c:strRef>
              <c:f>Diff!$B$5</c:f>
              <c:strCache>
                <c:ptCount val="1"/>
                <c:pt idx="0">
                  <c:v>AP.dx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Diff!$B$6:$B$149</c:f>
              <c:numCache>
                <c:formatCode>General</c:formatCode>
                <c:ptCount val="144"/>
                <c:pt idx="0">
                  <c:v>0</c:v>
                </c:pt>
                <c:pt idx="1">
                  <c:v>6</c:v>
                </c:pt>
                <c:pt idx="2">
                  <c:v>14</c:v>
                </c:pt>
                <c:pt idx="3">
                  <c:v>-3</c:v>
                </c:pt>
                <c:pt idx="4">
                  <c:v>-8</c:v>
                </c:pt>
                <c:pt idx="5">
                  <c:v>14</c:v>
                </c:pt>
                <c:pt idx="6">
                  <c:v>13</c:v>
                </c:pt>
                <c:pt idx="7">
                  <c:v>0</c:v>
                </c:pt>
                <c:pt idx="8">
                  <c:v>-12</c:v>
                </c:pt>
                <c:pt idx="9">
                  <c:v>-17</c:v>
                </c:pt>
                <c:pt idx="10">
                  <c:v>-15</c:v>
                </c:pt>
                <c:pt idx="11">
                  <c:v>14</c:v>
                </c:pt>
                <c:pt idx="12">
                  <c:v>-3</c:v>
                </c:pt>
                <c:pt idx="13">
                  <c:v>11</c:v>
                </c:pt>
                <c:pt idx="14">
                  <c:v>15</c:v>
                </c:pt>
                <c:pt idx="15">
                  <c:v>-6</c:v>
                </c:pt>
                <c:pt idx="16">
                  <c:v>-10</c:v>
                </c:pt>
                <c:pt idx="17">
                  <c:v>24</c:v>
                </c:pt>
                <c:pt idx="18">
                  <c:v>21</c:v>
                </c:pt>
                <c:pt idx="19">
                  <c:v>0</c:v>
                </c:pt>
                <c:pt idx="20">
                  <c:v>-12</c:v>
                </c:pt>
                <c:pt idx="21">
                  <c:v>-25</c:v>
                </c:pt>
                <c:pt idx="22">
                  <c:v>-19</c:v>
                </c:pt>
                <c:pt idx="23">
                  <c:v>26</c:v>
                </c:pt>
                <c:pt idx="24">
                  <c:v>5</c:v>
                </c:pt>
                <c:pt idx="25">
                  <c:v>5</c:v>
                </c:pt>
                <c:pt idx="26">
                  <c:v>28</c:v>
                </c:pt>
                <c:pt idx="27">
                  <c:v>-15</c:v>
                </c:pt>
                <c:pt idx="28">
                  <c:v>9</c:v>
                </c:pt>
                <c:pt idx="29">
                  <c:v>6</c:v>
                </c:pt>
                <c:pt idx="30">
                  <c:v>21</c:v>
                </c:pt>
                <c:pt idx="31">
                  <c:v>0</c:v>
                </c:pt>
                <c:pt idx="32">
                  <c:v>-15</c:v>
                </c:pt>
                <c:pt idx="33">
                  <c:v>-22</c:v>
                </c:pt>
                <c:pt idx="34">
                  <c:v>-16</c:v>
                </c:pt>
                <c:pt idx="35">
                  <c:v>20</c:v>
                </c:pt>
                <c:pt idx="36">
                  <c:v>5</c:v>
                </c:pt>
                <c:pt idx="37">
                  <c:v>9</c:v>
                </c:pt>
                <c:pt idx="38">
                  <c:v>13</c:v>
                </c:pt>
                <c:pt idx="39">
                  <c:v>-12</c:v>
                </c:pt>
                <c:pt idx="40">
                  <c:v>2</c:v>
                </c:pt>
                <c:pt idx="41">
                  <c:v>35</c:v>
                </c:pt>
                <c:pt idx="42">
                  <c:v>12</c:v>
                </c:pt>
                <c:pt idx="43">
                  <c:v>12</c:v>
                </c:pt>
                <c:pt idx="44">
                  <c:v>-33</c:v>
                </c:pt>
                <c:pt idx="45">
                  <c:v>-18</c:v>
                </c:pt>
                <c:pt idx="46">
                  <c:v>-19</c:v>
                </c:pt>
                <c:pt idx="47">
                  <c:v>22</c:v>
                </c:pt>
                <c:pt idx="48">
                  <c:v>2</c:v>
                </c:pt>
                <c:pt idx="49">
                  <c:v>0</c:v>
                </c:pt>
                <c:pt idx="50">
                  <c:v>40</c:v>
                </c:pt>
                <c:pt idx="51">
                  <c:v>-1</c:v>
                </c:pt>
                <c:pt idx="52">
                  <c:v>-6</c:v>
                </c:pt>
                <c:pt idx="53">
                  <c:v>14</c:v>
                </c:pt>
                <c:pt idx="54">
                  <c:v>21</c:v>
                </c:pt>
                <c:pt idx="55">
                  <c:v>8</c:v>
                </c:pt>
                <c:pt idx="56">
                  <c:v>-35</c:v>
                </c:pt>
                <c:pt idx="57">
                  <c:v>-26</c:v>
                </c:pt>
                <c:pt idx="58">
                  <c:v>-31</c:v>
                </c:pt>
                <c:pt idx="59">
                  <c:v>21</c:v>
                </c:pt>
                <c:pt idx="60">
                  <c:v>3</c:v>
                </c:pt>
                <c:pt idx="61">
                  <c:v>-16</c:v>
                </c:pt>
                <c:pt idx="62">
                  <c:v>47</c:v>
                </c:pt>
                <c:pt idx="63">
                  <c:v>-8</c:v>
                </c:pt>
                <c:pt idx="64">
                  <c:v>7</c:v>
                </c:pt>
                <c:pt idx="65">
                  <c:v>30</c:v>
                </c:pt>
                <c:pt idx="66">
                  <c:v>38</c:v>
                </c:pt>
                <c:pt idx="67">
                  <c:v>-9</c:v>
                </c:pt>
                <c:pt idx="68">
                  <c:v>-34</c:v>
                </c:pt>
                <c:pt idx="69">
                  <c:v>-30</c:v>
                </c:pt>
                <c:pt idx="70">
                  <c:v>-26</c:v>
                </c:pt>
                <c:pt idx="71">
                  <c:v>26</c:v>
                </c:pt>
                <c:pt idx="72">
                  <c:v>13</c:v>
                </c:pt>
                <c:pt idx="73">
                  <c:v>-9</c:v>
                </c:pt>
                <c:pt idx="74">
                  <c:v>34</c:v>
                </c:pt>
                <c:pt idx="75">
                  <c:v>2</c:v>
                </c:pt>
                <c:pt idx="76">
                  <c:v>1</c:v>
                </c:pt>
                <c:pt idx="77">
                  <c:v>45</c:v>
                </c:pt>
                <c:pt idx="78">
                  <c:v>49</c:v>
                </c:pt>
                <c:pt idx="79">
                  <c:v>-17</c:v>
                </c:pt>
                <c:pt idx="80">
                  <c:v>-35</c:v>
                </c:pt>
                <c:pt idx="81">
                  <c:v>-38</c:v>
                </c:pt>
                <c:pt idx="82">
                  <c:v>-37</c:v>
                </c:pt>
                <c:pt idx="83">
                  <c:v>41</c:v>
                </c:pt>
                <c:pt idx="84">
                  <c:v>6</c:v>
                </c:pt>
                <c:pt idx="85">
                  <c:v>-7</c:v>
                </c:pt>
                <c:pt idx="86">
                  <c:v>40</c:v>
                </c:pt>
                <c:pt idx="87">
                  <c:v>-4</c:v>
                </c:pt>
                <c:pt idx="88">
                  <c:v>5</c:v>
                </c:pt>
                <c:pt idx="89">
                  <c:v>56</c:v>
                </c:pt>
                <c:pt idx="90">
                  <c:v>39</c:v>
                </c:pt>
                <c:pt idx="91">
                  <c:v>-8</c:v>
                </c:pt>
                <c:pt idx="92">
                  <c:v>-50</c:v>
                </c:pt>
                <c:pt idx="93">
                  <c:v>-49</c:v>
                </c:pt>
                <c:pt idx="94">
                  <c:v>-35</c:v>
                </c:pt>
                <c:pt idx="95">
                  <c:v>35</c:v>
                </c:pt>
                <c:pt idx="96">
                  <c:v>9</c:v>
                </c:pt>
                <c:pt idx="97">
                  <c:v>-14</c:v>
                </c:pt>
                <c:pt idx="98">
                  <c:v>55</c:v>
                </c:pt>
                <c:pt idx="99">
                  <c:v>-8</c:v>
                </c:pt>
                <c:pt idx="100">
                  <c:v>7</c:v>
                </c:pt>
                <c:pt idx="101">
                  <c:v>67</c:v>
                </c:pt>
                <c:pt idx="102">
                  <c:v>43</c:v>
                </c:pt>
                <c:pt idx="103">
                  <c:v>2</c:v>
                </c:pt>
                <c:pt idx="104">
                  <c:v>-63</c:v>
                </c:pt>
                <c:pt idx="105">
                  <c:v>-57</c:v>
                </c:pt>
                <c:pt idx="106">
                  <c:v>-42</c:v>
                </c:pt>
                <c:pt idx="107">
                  <c:v>31</c:v>
                </c:pt>
                <c:pt idx="108">
                  <c:v>4</c:v>
                </c:pt>
                <c:pt idx="109">
                  <c:v>-22</c:v>
                </c:pt>
                <c:pt idx="110">
                  <c:v>44</c:v>
                </c:pt>
                <c:pt idx="111">
                  <c:v>-14</c:v>
                </c:pt>
                <c:pt idx="112">
                  <c:v>15</c:v>
                </c:pt>
                <c:pt idx="113">
                  <c:v>72</c:v>
                </c:pt>
                <c:pt idx="114">
                  <c:v>56</c:v>
                </c:pt>
                <c:pt idx="115">
                  <c:v>14</c:v>
                </c:pt>
                <c:pt idx="116">
                  <c:v>-101</c:v>
                </c:pt>
                <c:pt idx="117">
                  <c:v>-45</c:v>
                </c:pt>
                <c:pt idx="118">
                  <c:v>-49</c:v>
                </c:pt>
                <c:pt idx="119">
                  <c:v>27</c:v>
                </c:pt>
                <c:pt idx="120">
                  <c:v>23</c:v>
                </c:pt>
                <c:pt idx="121">
                  <c:v>-18</c:v>
                </c:pt>
                <c:pt idx="122">
                  <c:v>64</c:v>
                </c:pt>
                <c:pt idx="123">
                  <c:v>-10</c:v>
                </c:pt>
                <c:pt idx="124">
                  <c:v>24</c:v>
                </c:pt>
                <c:pt idx="125">
                  <c:v>52</c:v>
                </c:pt>
                <c:pt idx="126">
                  <c:v>76</c:v>
                </c:pt>
                <c:pt idx="127">
                  <c:v>11</c:v>
                </c:pt>
                <c:pt idx="128">
                  <c:v>-96</c:v>
                </c:pt>
                <c:pt idx="129">
                  <c:v>-56</c:v>
                </c:pt>
                <c:pt idx="130">
                  <c:v>-45</c:v>
                </c:pt>
                <c:pt idx="131">
                  <c:v>43</c:v>
                </c:pt>
                <c:pt idx="132">
                  <c:v>12</c:v>
                </c:pt>
                <c:pt idx="133">
                  <c:v>-26</c:v>
                </c:pt>
                <c:pt idx="134">
                  <c:v>28</c:v>
                </c:pt>
                <c:pt idx="135">
                  <c:v>42</c:v>
                </c:pt>
                <c:pt idx="136">
                  <c:v>11</c:v>
                </c:pt>
                <c:pt idx="137">
                  <c:v>63</c:v>
                </c:pt>
                <c:pt idx="138">
                  <c:v>87</c:v>
                </c:pt>
                <c:pt idx="139">
                  <c:v>-16</c:v>
                </c:pt>
                <c:pt idx="140">
                  <c:v>-98</c:v>
                </c:pt>
                <c:pt idx="141">
                  <c:v>-47</c:v>
                </c:pt>
                <c:pt idx="142">
                  <c:v>-71</c:v>
                </c:pt>
                <c:pt idx="143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C5-4748-87AC-0EABE5222EAD}"/>
            </c:ext>
          </c:extLst>
        </c:ser>
        <c:ser>
          <c:idx val="2"/>
          <c:order val="2"/>
          <c:tx>
            <c:strRef>
              <c:f>Diff!$C$5</c:f>
              <c:strCache>
                <c:ptCount val="1"/>
                <c:pt idx="0">
                  <c:v>AP.dx.seasonal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Diff!$C$6:$C$149</c:f>
              <c:numCache>
                <c:formatCode>General</c:formatCode>
                <c:ptCount val="144"/>
                <c:pt idx="0">
                  <c:v>3</c:v>
                </c:pt>
                <c:pt idx="1">
                  <c:v>8</c:v>
                </c:pt>
                <c:pt idx="2">
                  <c:v>9</c:v>
                </c:pt>
                <c:pt idx="3">
                  <c:v>6</c:v>
                </c:pt>
                <c:pt idx="4">
                  <c:v>4</c:v>
                </c:pt>
                <c:pt idx="5">
                  <c:v>14</c:v>
                </c:pt>
                <c:pt idx="6">
                  <c:v>22</c:v>
                </c:pt>
                <c:pt idx="7">
                  <c:v>22</c:v>
                </c:pt>
                <c:pt idx="8">
                  <c:v>22</c:v>
                </c:pt>
                <c:pt idx="9">
                  <c:v>14</c:v>
                </c:pt>
                <c:pt idx="10">
                  <c:v>10</c:v>
                </c:pt>
                <c:pt idx="11">
                  <c:v>22</c:v>
                </c:pt>
                <c:pt idx="12">
                  <c:v>30</c:v>
                </c:pt>
                <c:pt idx="13">
                  <c:v>24</c:v>
                </c:pt>
                <c:pt idx="14">
                  <c:v>37</c:v>
                </c:pt>
                <c:pt idx="15">
                  <c:v>28</c:v>
                </c:pt>
                <c:pt idx="16">
                  <c:v>47</c:v>
                </c:pt>
                <c:pt idx="17">
                  <c:v>29</c:v>
                </c:pt>
                <c:pt idx="18">
                  <c:v>29</c:v>
                </c:pt>
                <c:pt idx="19">
                  <c:v>29</c:v>
                </c:pt>
                <c:pt idx="20">
                  <c:v>26</c:v>
                </c:pt>
                <c:pt idx="21">
                  <c:v>29</c:v>
                </c:pt>
                <c:pt idx="22">
                  <c:v>32</c:v>
                </c:pt>
                <c:pt idx="23">
                  <c:v>26</c:v>
                </c:pt>
                <c:pt idx="24">
                  <c:v>26</c:v>
                </c:pt>
                <c:pt idx="25">
                  <c:v>30</c:v>
                </c:pt>
                <c:pt idx="26">
                  <c:v>15</c:v>
                </c:pt>
                <c:pt idx="27">
                  <c:v>18</c:v>
                </c:pt>
                <c:pt idx="28">
                  <c:v>11</c:v>
                </c:pt>
                <c:pt idx="29">
                  <c:v>40</c:v>
                </c:pt>
                <c:pt idx="30">
                  <c:v>31</c:v>
                </c:pt>
                <c:pt idx="31">
                  <c:v>43</c:v>
                </c:pt>
                <c:pt idx="32">
                  <c:v>25</c:v>
                </c:pt>
                <c:pt idx="33">
                  <c:v>29</c:v>
                </c:pt>
                <c:pt idx="34">
                  <c:v>26</c:v>
                </c:pt>
                <c:pt idx="35">
                  <c:v>28</c:v>
                </c:pt>
                <c:pt idx="36">
                  <c:v>25</c:v>
                </c:pt>
                <c:pt idx="37">
                  <c:v>16</c:v>
                </c:pt>
                <c:pt idx="38">
                  <c:v>43</c:v>
                </c:pt>
                <c:pt idx="39">
                  <c:v>54</c:v>
                </c:pt>
                <c:pt idx="40">
                  <c:v>46</c:v>
                </c:pt>
                <c:pt idx="41">
                  <c:v>25</c:v>
                </c:pt>
                <c:pt idx="42">
                  <c:v>34</c:v>
                </c:pt>
                <c:pt idx="43">
                  <c:v>30</c:v>
                </c:pt>
                <c:pt idx="44">
                  <c:v>28</c:v>
                </c:pt>
                <c:pt idx="45">
                  <c:v>20</c:v>
                </c:pt>
                <c:pt idx="46">
                  <c:v>8</c:v>
                </c:pt>
                <c:pt idx="47">
                  <c:v>7</c:v>
                </c:pt>
                <c:pt idx="48">
                  <c:v>8</c:v>
                </c:pt>
                <c:pt idx="49">
                  <c:v>-8</c:v>
                </c:pt>
                <c:pt idx="50">
                  <c:v>-1</c:v>
                </c:pt>
                <c:pt idx="51">
                  <c:v>-8</c:v>
                </c:pt>
                <c:pt idx="52">
                  <c:v>5</c:v>
                </c:pt>
                <c:pt idx="53">
                  <c:v>21</c:v>
                </c:pt>
                <c:pt idx="54">
                  <c:v>38</c:v>
                </c:pt>
                <c:pt idx="55">
                  <c:v>21</c:v>
                </c:pt>
                <c:pt idx="56">
                  <c:v>22</c:v>
                </c:pt>
                <c:pt idx="57">
                  <c:v>18</c:v>
                </c:pt>
                <c:pt idx="58">
                  <c:v>23</c:v>
                </c:pt>
                <c:pt idx="59">
                  <c:v>28</c:v>
                </c:pt>
                <c:pt idx="60">
                  <c:v>38</c:v>
                </c:pt>
                <c:pt idx="61">
                  <c:v>45</c:v>
                </c:pt>
                <c:pt idx="62">
                  <c:v>32</c:v>
                </c:pt>
                <c:pt idx="63">
                  <c:v>42</c:v>
                </c:pt>
                <c:pt idx="64">
                  <c:v>36</c:v>
                </c:pt>
                <c:pt idx="65">
                  <c:v>51</c:v>
                </c:pt>
                <c:pt idx="66">
                  <c:v>62</c:v>
                </c:pt>
                <c:pt idx="67">
                  <c:v>54</c:v>
                </c:pt>
                <c:pt idx="68">
                  <c:v>53</c:v>
                </c:pt>
                <c:pt idx="69">
                  <c:v>45</c:v>
                </c:pt>
                <c:pt idx="70">
                  <c:v>34</c:v>
                </c:pt>
                <c:pt idx="71">
                  <c:v>49</c:v>
                </c:pt>
                <c:pt idx="72">
                  <c:v>42</c:v>
                </c:pt>
                <c:pt idx="73">
                  <c:v>44</c:v>
                </c:pt>
                <c:pt idx="74">
                  <c:v>50</c:v>
                </c:pt>
                <c:pt idx="75">
                  <c:v>44</c:v>
                </c:pt>
                <c:pt idx="76">
                  <c:v>48</c:v>
                </c:pt>
                <c:pt idx="77">
                  <c:v>59</c:v>
                </c:pt>
                <c:pt idx="78">
                  <c:v>49</c:v>
                </c:pt>
                <c:pt idx="79">
                  <c:v>58</c:v>
                </c:pt>
                <c:pt idx="80">
                  <c:v>43</c:v>
                </c:pt>
                <c:pt idx="81">
                  <c:v>32</c:v>
                </c:pt>
                <c:pt idx="82">
                  <c:v>34</c:v>
                </c:pt>
                <c:pt idx="83">
                  <c:v>28</c:v>
                </c:pt>
                <c:pt idx="84">
                  <c:v>31</c:v>
                </c:pt>
                <c:pt idx="85">
                  <c:v>24</c:v>
                </c:pt>
                <c:pt idx="86">
                  <c:v>39</c:v>
                </c:pt>
                <c:pt idx="87">
                  <c:v>35</c:v>
                </c:pt>
                <c:pt idx="88">
                  <c:v>37</c:v>
                </c:pt>
                <c:pt idx="89">
                  <c:v>48</c:v>
                </c:pt>
                <c:pt idx="90">
                  <c:v>52</c:v>
                </c:pt>
                <c:pt idx="91">
                  <c:v>62</c:v>
                </c:pt>
                <c:pt idx="92">
                  <c:v>49</c:v>
                </c:pt>
                <c:pt idx="93">
                  <c:v>41</c:v>
                </c:pt>
                <c:pt idx="94">
                  <c:v>34</c:v>
                </c:pt>
                <c:pt idx="95">
                  <c:v>30</c:v>
                </c:pt>
                <c:pt idx="96">
                  <c:v>25</c:v>
                </c:pt>
                <c:pt idx="97">
                  <c:v>17</c:v>
                </c:pt>
                <c:pt idx="98">
                  <c:v>6</c:v>
                </c:pt>
                <c:pt idx="99">
                  <c:v>0</c:v>
                </c:pt>
                <c:pt idx="100">
                  <c:v>8</c:v>
                </c:pt>
                <c:pt idx="101">
                  <c:v>13</c:v>
                </c:pt>
                <c:pt idx="102">
                  <c:v>26</c:v>
                </c:pt>
                <c:pt idx="103">
                  <c:v>38</c:v>
                </c:pt>
                <c:pt idx="104">
                  <c:v>0</c:v>
                </c:pt>
                <c:pt idx="105">
                  <c:v>12</c:v>
                </c:pt>
                <c:pt idx="106">
                  <c:v>5</c:v>
                </c:pt>
                <c:pt idx="107">
                  <c:v>1</c:v>
                </c:pt>
                <c:pt idx="108">
                  <c:v>20</c:v>
                </c:pt>
                <c:pt idx="109">
                  <c:v>24</c:v>
                </c:pt>
                <c:pt idx="110">
                  <c:v>44</c:v>
                </c:pt>
                <c:pt idx="111">
                  <c:v>48</c:v>
                </c:pt>
                <c:pt idx="112">
                  <c:v>57</c:v>
                </c:pt>
                <c:pt idx="113">
                  <c:v>37</c:v>
                </c:pt>
                <c:pt idx="114">
                  <c:v>57</c:v>
                </c:pt>
                <c:pt idx="115">
                  <c:v>54</c:v>
                </c:pt>
                <c:pt idx="116">
                  <c:v>59</c:v>
                </c:pt>
                <c:pt idx="117">
                  <c:v>48</c:v>
                </c:pt>
                <c:pt idx="118">
                  <c:v>52</c:v>
                </c:pt>
                <c:pt idx="119">
                  <c:v>68</c:v>
                </c:pt>
                <c:pt idx="120">
                  <c:v>57</c:v>
                </c:pt>
                <c:pt idx="121">
                  <c:v>49</c:v>
                </c:pt>
                <c:pt idx="122">
                  <c:v>13</c:v>
                </c:pt>
                <c:pt idx="123">
                  <c:v>65</c:v>
                </c:pt>
                <c:pt idx="124">
                  <c:v>52</c:v>
                </c:pt>
                <c:pt idx="125">
                  <c:v>63</c:v>
                </c:pt>
                <c:pt idx="126">
                  <c:v>74</c:v>
                </c:pt>
                <c:pt idx="127">
                  <c:v>47</c:v>
                </c:pt>
                <c:pt idx="128">
                  <c:v>45</c:v>
                </c:pt>
                <c:pt idx="129">
                  <c:v>54</c:v>
                </c:pt>
                <c:pt idx="130">
                  <c:v>28</c:v>
                </c:pt>
                <c:pt idx="131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C5-4748-87AC-0EABE5222E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347138832"/>
        <c:axId val="-1347136080"/>
      </c:lineChart>
      <c:catAx>
        <c:axId val="-13471388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1347136080"/>
        <c:crosses val="autoZero"/>
        <c:auto val="1"/>
        <c:lblAlgn val="ctr"/>
        <c:lblOffset val="100"/>
        <c:noMultiLvlLbl val="0"/>
      </c:catAx>
      <c:valAx>
        <c:axId val="-134713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134713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ko-KR" altLang="en-US"/>
              <a:t>로그</a:t>
            </a:r>
            <a:r>
              <a:rPr lang="en-US" altLang="ko-KR"/>
              <a:t>-</a:t>
            </a:r>
            <a:r>
              <a:rPr lang="ko-KR" altLang="en-US"/>
              <a:t>차분에 따른 변화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Diff!$D$5</c:f>
              <c:strCache>
                <c:ptCount val="1"/>
                <c:pt idx="0">
                  <c:v>AP.log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Diff!$D$6:$D$149</c:f>
              <c:numCache>
                <c:formatCode>General</c:formatCode>
                <c:ptCount val="144"/>
                <c:pt idx="0">
                  <c:v>2.0492180226701815</c:v>
                </c:pt>
                <c:pt idx="1">
                  <c:v>2.0718820073061255</c:v>
                </c:pt>
                <c:pt idx="2">
                  <c:v>2.12057393120585</c:v>
                </c:pt>
                <c:pt idx="3">
                  <c:v>2.1105897102992488</c:v>
                </c:pt>
                <c:pt idx="4">
                  <c:v>2.0827853703164503</c:v>
                </c:pt>
                <c:pt idx="5">
                  <c:v>2.1303337684950061</c:v>
                </c:pt>
                <c:pt idx="6">
                  <c:v>2.1702617153949575</c:v>
                </c:pt>
                <c:pt idx="7">
                  <c:v>2.1702617153949575</c:v>
                </c:pt>
                <c:pt idx="8">
                  <c:v>2.1335389083702174</c:v>
                </c:pt>
                <c:pt idx="9">
                  <c:v>2.0755469613925306</c:v>
                </c:pt>
                <c:pt idx="10">
                  <c:v>2.0170333392987803</c:v>
                </c:pt>
                <c:pt idx="11">
                  <c:v>2.0718820073061255</c:v>
                </c:pt>
                <c:pt idx="12">
                  <c:v>2.0606978403536118</c:v>
                </c:pt>
                <c:pt idx="13">
                  <c:v>2.1003705451175629</c:v>
                </c:pt>
                <c:pt idx="14">
                  <c:v>2.1492191126553797</c:v>
                </c:pt>
                <c:pt idx="15">
                  <c:v>2.1303337684950061</c:v>
                </c:pt>
                <c:pt idx="16">
                  <c:v>2.0969100130080562</c:v>
                </c:pt>
                <c:pt idx="17">
                  <c:v>2.173186268412274</c:v>
                </c:pt>
                <c:pt idx="18">
                  <c:v>2.2304489213782741</c:v>
                </c:pt>
                <c:pt idx="19">
                  <c:v>2.2304489213782741</c:v>
                </c:pt>
                <c:pt idx="20">
                  <c:v>2.1986570869544226</c:v>
                </c:pt>
                <c:pt idx="21">
                  <c:v>2.1238516409670858</c:v>
                </c:pt>
                <c:pt idx="22">
                  <c:v>2.0569048513364727</c:v>
                </c:pt>
                <c:pt idx="23">
                  <c:v>2.1461280356782382</c:v>
                </c:pt>
                <c:pt idx="24">
                  <c:v>2.1613680022349748</c:v>
                </c:pt>
                <c:pt idx="25">
                  <c:v>2.1760912590556813</c:v>
                </c:pt>
                <c:pt idx="26">
                  <c:v>2.2504200023088941</c:v>
                </c:pt>
                <c:pt idx="27">
                  <c:v>2.2121876044039577</c:v>
                </c:pt>
                <c:pt idx="28">
                  <c:v>2.2355284469075487</c:v>
                </c:pt>
                <c:pt idx="29">
                  <c:v>2.2504200023088941</c:v>
                </c:pt>
                <c:pt idx="30">
                  <c:v>2.2988530764097068</c:v>
                </c:pt>
                <c:pt idx="31">
                  <c:v>2.2988530764097068</c:v>
                </c:pt>
                <c:pt idx="32">
                  <c:v>2.2648178230095364</c:v>
                </c:pt>
                <c:pt idx="33">
                  <c:v>2.2095150145426308</c:v>
                </c:pt>
                <c:pt idx="34">
                  <c:v>2.1643528557844371</c:v>
                </c:pt>
                <c:pt idx="35">
                  <c:v>2.220108088040055</c:v>
                </c:pt>
                <c:pt idx="36">
                  <c:v>2.2329961103921536</c:v>
                </c:pt>
                <c:pt idx="37">
                  <c:v>2.255272505103306</c:v>
                </c:pt>
                <c:pt idx="38">
                  <c:v>2.2855573090077739</c:v>
                </c:pt>
                <c:pt idx="39">
                  <c:v>2.2576785748691846</c:v>
                </c:pt>
                <c:pt idx="40">
                  <c:v>2.2624510897304293</c:v>
                </c:pt>
                <c:pt idx="41">
                  <c:v>2.3384564936046046</c:v>
                </c:pt>
                <c:pt idx="42">
                  <c:v>2.3617278360175931</c:v>
                </c:pt>
                <c:pt idx="43">
                  <c:v>2.3838153659804311</c:v>
                </c:pt>
                <c:pt idx="44">
                  <c:v>2.3201462861110542</c:v>
                </c:pt>
                <c:pt idx="45">
                  <c:v>2.2810333672477277</c:v>
                </c:pt>
                <c:pt idx="46">
                  <c:v>2.2355284469075487</c:v>
                </c:pt>
                <c:pt idx="47">
                  <c:v>2.287801729930226</c:v>
                </c:pt>
                <c:pt idx="48">
                  <c:v>2.2922560713564759</c:v>
                </c:pt>
                <c:pt idx="49">
                  <c:v>2.2922560713564759</c:v>
                </c:pt>
                <c:pt idx="50">
                  <c:v>2.3729120029701067</c:v>
                </c:pt>
                <c:pt idx="51">
                  <c:v>2.3710678622717363</c:v>
                </c:pt>
                <c:pt idx="52">
                  <c:v>2.3598354823398879</c:v>
                </c:pt>
                <c:pt idx="53">
                  <c:v>2.3856062735983121</c:v>
                </c:pt>
                <c:pt idx="54">
                  <c:v>2.4216039268698313</c:v>
                </c:pt>
                <c:pt idx="55">
                  <c:v>2.4345689040341987</c:v>
                </c:pt>
                <c:pt idx="56">
                  <c:v>2.374748346010104</c:v>
                </c:pt>
                <c:pt idx="57">
                  <c:v>2.3242824552976926</c:v>
                </c:pt>
                <c:pt idx="58">
                  <c:v>2.255272505103306</c:v>
                </c:pt>
                <c:pt idx="59">
                  <c:v>2.3031960574204891</c:v>
                </c:pt>
                <c:pt idx="60">
                  <c:v>2.3096301674258988</c:v>
                </c:pt>
                <c:pt idx="61">
                  <c:v>2.27415784926368</c:v>
                </c:pt>
                <c:pt idx="62">
                  <c:v>2.3710678622717363</c:v>
                </c:pt>
                <c:pt idx="63">
                  <c:v>2.3560258571931225</c:v>
                </c:pt>
                <c:pt idx="64">
                  <c:v>2.369215857410143</c:v>
                </c:pt>
                <c:pt idx="65">
                  <c:v>2.4216039268698313</c:v>
                </c:pt>
                <c:pt idx="66">
                  <c:v>2.4800069429571505</c:v>
                </c:pt>
                <c:pt idx="67">
                  <c:v>2.4668676203541096</c:v>
                </c:pt>
                <c:pt idx="68">
                  <c:v>2.4132997640812519</c:v>
                </c:pt>
                <c:pt idx="69">
                  <c:v>2.3598354823398879</c:v>
                </c:pt>
                <c:pt idx="70">
                  <c:v>2.307496037913213</c:v>
                </c:pt>
                <c:pt idx="71">
                  <c:v>2.3598354823398879</c:v>
                </c:pt>
                <c:pt idx="72">
                  <c:v>2.3838153659804311</c:v>
                </c:pt>
                <c:pt idx="73">
                  <c:v>2.3673559210260189</c:v>
                </c:pt>
                <c:pt idx="74">
                  <c:v>2.4265112613645754</c:v>
                </c:pt>
                <c:pt idx="75">
                  <c:v>2.4297522800024081</c:v>
                </c:pt>
                <c:pt idx="76">
                  <c:v>2.4313637641589874</c:v>
                </c:pt>
                <c:pt idx="77">
                  <c:v>2.4983105537896004</c:v>
                </c:pt>
                <c:pt idx="78">
                  <c:v>2.5611013836490559</c:v>
                </c:pt>
                <c:pt idx="79">
                  <c:v>2.5403294747908736</c:v>
                </c:pt>
                <c:pt idx="80">
                  <c:v>2.4941545940184429</c:v>
                </c:pt>
                <c:pt idx="81">
                  <c:v>2.4377505628203879</c:v>
                </c:pt>
                <c:pt idx="82">
                  <c:v>2.374748346010104</c:v>
                </c:pt>
                <c:pt idx="83">
                  <c:v>2.4440447959180762</c:v>
                </c:pt>
                <c:pt idx="84">
                  <c:v>2.4533183400470375</c:v>
                </c:pt>
                <c:pt idx="85">
                  <c:v>2.4424797690644486</c:v>
                </c:pt>
                <c:pt idx="86">
                  <c:v>2.5010592622177517</c:v>
                </c:pt>
                <c:pt idx="87">
                  <c:v>2.4955443375464483</c:v>
                </c:pt>
                <c:pt idx="88">
                  <c:v>2.5024271199844326</c:v>
                </c:pt>
                <c:pt idx="89">
                  <c:v>2.5728716022004803</c:v>
                </c:pt>
                <c:pt idx="90">
                  <c:v>2.6159500516564012</c:v>
                </c:pt>
                <c:pt idx="91">
                  <c:v>2.6074550232146687</c:v>
                </c:pt>
                <c:pt idx="92">
                  <c:v>2.5502283530550942</c:v>
                </c:pt>
                <c:pt idx="93">
                  <c:v>2.4857214264815801</c:v>
                </c:pt>
                <c:pt idx="94">
                  <c:v>2.4329692908744058</c:v>
                </c:pt>
                <c:pt idx="95">
                  <c:v>2.4857214264815801</c:v>
                </c:pt>
                <c:pt idx="96">
                  <c:v>2.4983105537896004</c:v>
                </c:pt>
                <c:pt idx="97">
                  <c:v>2.4785664955938436</c:v>
                </c:pt>
                <c:pt idx="98">
                  <c:v>2.5514499979728753</c:v>
                </c:pt>
                <c:pt idx="99">
                  <c:v>2.5415792439465807</c:v>
                </c:pt>
                <c:pt idx="100">
                  <c:v>2.5502283530550942</c:v>
                </c:pt>
                <c:pt idx="101">
                  <c:v>2.6253124509616739</c:v>
                </c:pt>
                <c:pt idx="102">
                  <c:v>2.667452952889954</c:v>
                </c:pt>
                <c:pt idx="103">
                  <c:v>2.6693168805661123</c:v>
                </c:pt>
                <c:pt idx="104">
                  <c:v>2.6063813651106051</c:v>
                </c:pt>
                <c:pt idx="105">
                  <c:v>2.5403294747908736</c:v>
                </c:pt>
                <c:pt idx="106">
                  <c:v>2.4842998393467859</c:v>
                </c:pt>
                <c:pt idx="107">
                  <c:v>2.5263392773898441</c:v>
                </c:pt>
                <c:pt idx="108">
                  <c:v>2.5314789170422549</c:v>
                </c:pt>
                <c:pt idx="109">
                  <c:v>2.5024271199844326</c:v>
                </c:pt>
                <c:pt idx="110">
                  <c:v>2.5587085705331658</c:v>
                </c:pt>
                <c:pt idx="111">
                  <c:v>2.5415792439465807</c:v>
                </c:pt>
                <c:pt idx="112">
                  <c:v>2.5599066250361124</c:v>
                </c:pt>
                <c:pt idx="113">
                  <c:v>2.6384892569546374</c:v>
                </c:pt>
                <c:pt idx="114">
                  <c:v>2.6910814921229687</c:v>
                </c:pt>
                <c:pt idx="115">
                  <c:v>2.7032913781186614</c:v>
                </c:pt>
                <c:pt idx="116">
                  <c:v>2.6063813651106051</c:v>
                </c:pt>
                <c:pt idx="117">
                  <c:v>2.5550944485783194</c:v>
                </c:pt>
                <c:pt idx="118">
                  <c:v>2.4913616938342726</c:v>
                </c:pt>
                <c:pt idx="119">
                  <c:v>2.5276299008713385</c:v>
                </c:pt>
                <c:pt idx="120">
                  <c:v>2.5563025007672873</c:v>
                </c:pt>
                <c:pt idx="121">
                  <c:v>2.5340261060561349</c:v>
                </c:pt>
                <c:pt idx="122">
                  <c:v>2.6085260335771943</c:v>
                </c:pt>
                <c:pt idx="123">
                  <c:v>2.5976951859255122</c:v>
                </c:pt>
                <c:pt idx="124">
                  <c:v>2.6232492903979003</c:v>
                </c:pt>
                <c:pt idx="125">
                  <c:v>2.673941998634088</c:v>
                </c:pt>
                <c:pt idx="126">
                  <c:v>2.7387805584843692</c:v>
                </c:pt>
                <c:pt idx="127">
                  <c:v>2.7474118078864231</c:v>
                </c:pt>
                <c:pt idx="128">
                  <c:v>2.6655809910179533</c:v>
                </c:pt>
                <c:pt idx="129">
                  <c:v>2.6095944092252199</c:v>
                </c:pt>
                <c:pt idx="130">
                  <c:v>2.5587085705331658</c:v>
                </c:pt>
                <c:pt idx="131">
                  <c:v>2.6074550232146687</c:v>
                </c:pt>
                <c:pt idx="132">
                  <c:v>2.6201360549737576</c:v>
                </c:pt>
                <c:pt idx="133">
                  <c:v>2.5921767573958667</c:v>
                </c:pt>
                <c:pt idx="134">
                  <c:v>2.6222140229662951</c:v>
                </c:pt>
                <c:pt idx="135">
                  <c:v>2.663700925389648</c:v>
                </c:pt>
                <c:pt idx="136">
                  <c:v>2.673941998634088</c:v>
                </c:pt>
                <c:pt idx="137">
                  <c:v>2.7283537820212285</c:v>
                </c:pt>
                <c:pt idx="138">
                  <c:v>2.7937903846908188</c:v>
                </c:pt>
                <c:pt idx="139">
                  <c:v>2.782472624166286</c:v>
                </c:pt>
                <c:pt idx="140">
                  <c:v>2.7058637122839193</c:v>
                </c:pt>
                <c:pt idx="141">
                  <c:v>2.663700925389648</c:v>
                </c:pt>
                <c:pt idx="142">
                  <c:v>2.5910646070264991</c:v>
                </c:pt>
                <c:pt idx="143">
                  <c:v>2.6354837468149119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DE-4014-9A27-575DC87A005B}"/>
            </c:ext>
          </c:extLst>
        </c:ser>
        <c:ser>
          <c:idx val="1"/>
          <c:order val="1"/>
          <c:tx>
            <c:strRef>
              <c:f>Diff!$E$5</c:f>
              <c:strCache>
                <c:ptCount val="1"/>
                <c:pt idx="0">
                  <c:v>AP.log.dx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Diff!$E$6:$E$149</c:f>
              <c:numCache>
                <c:formatCode>General</c:formatCode>
                <c:ptCount val="144"/>
                <c:pt idx="0">
                  <c:v>0</c:v>
                </c:pt>
                <c:pt idx="1">
                  <c:v>2.266398463594399E-2</c:v>
                </c:pt>
                <c:pt idx="2">
                  <c:v>4.8691923899724543E-2</c:v>
                </c:pt>
                <c:pt idx="3">
                  <c:v>-9.9842209066012266E-3</c:v>
                </c:pt>
                <c:pt idx="4">
                  <c:v>-2.780433998279852E-2</c:v>
                </c:pt>
                <c:pt idx="5">
                  <c:v>4.7548398178555829E-2</c:v>
                </c:pt>
                <c:pt idx="6">
                  <c:v>3.9927946899951383E-2</c:v>
                </c:pt>
                <c:pt idx="7">
                  <c:v>0</c:v>
                </c:pt>
                <c:pt idx="8">
                  <c:v>-3.6722807024740067E-2</c:v>
                </c:pt>
                <c:pt idx="9">
                  <c:v>-5.7991946977686837E-2</c:v>
                </c:pt>
                <c:pt idx="10">
                  <c:v>-5.8513622093750328E-2</c:v>
                </c:pt>
                <c:pt idx="11">
                  <c:v>5.4848668007345225E-2</c:v>
                </c:pt>
                <c:pt idx="12">
                  <c:v>-1.1184166952513674E-2</c:v>
                </c:pt>
                <c:pt idx="13">
                  <c:v>3.9672704763951128E-2</c:v>
                </c:pt>
                <c:pt idx="14">
                  <c:v>4.8848567537816745E-2</c:v>
                </c:pt>
                <c:pt idx="15">
                  <c:v>-1.8885344160373574E-2</c:v>
                </c:pt>
                <c:pt idx="16">
                  <c:v>-3.3423755486949869E-2</c:v>
                </c:pt>
                <c:pt idx="17">
                  <c:v>7.6276255404217785E-2</c:v>
                </c:pt>
                <c:pt idx="18">
                  <c:v>5.7262652966000083E-2</c:v>
                </c:pt>
                <c:pt idx="19">
                  <c:v>0</c:v>
                </c:pt>
                <c:pt idx="20">
                  <c:v>-3.1791834423851473E-2</c:v>
                </c:pt>
                <c:pt idx="21">
                  <c:v>-7.4805445987336849E-2</c:v>
                </c:pt>
                <c:pt idx="22">
                  <c:v>-6.6946789630613068E-2</c:v>
                </c:pt>
                <c:pt idx="23">
                  <c:v>8.922318434176546E-2</c:v>
                </c:pt>
                <c:pt idx="24">
                  <c:v>1.523996655673665E-2</c:v>
                </c:pt>
                <c:pt idx="25">
                  <c:v>1.4723256820706521E-2</c:v>
                </c:pt>
                <c:pt idx="26">
                  <c:v>7.4328743253212703E-2</c:v>
                </c:pt>
                <c:pt idx="27">
                  <c:v>-3.8232397904936377E-2</c:v>
                </c:pt>
                <c:pt idx="28">
                  <c:v>2.3340842503591031E-2</c:v>
                </c:pt>
                <c:pt idx="29">
                  <c:v>1.4891555401345347E-2</c:v>
                </c:pt>
                <c:pt idx="30">
                  <c:v>4.8433074100812767E-2</c:v>
                </c:pt>
                <c:pt idx="31">
                  <c:v>0</c:v>
                </c:pt>
                <c:pt idx="32">
                  <c:v>-3.403525340017044E-2</c:v>
                </c:pt>
                <c:pt idx="33">
                  <c:v>-5.5302808466905606E-2</c:v>
                </c:pt>
                <c:pt idx="34">
                  <c:v>-4.5162158758193627E-2</c:v>
                </c:pt>
                <c:pt idx="35">
                  <c:v>5.5755232255617848E-2</c:v>
                </c:pt>
                <c:pt idx="36">
                  <c:v>1.2888022352098627E-2</c:v>
                </c:pt>
                <c:pt idx="37">
                  <c:v>2.2276394711152392E-2</c:v>
                </c:pt>
                <c:pt idx="38">
                  <c:v>3.0284803904467861E-2</c:v>
                </c:pt>
                <c:pt idx="39">
                  <c:v>-2.7878734138589323E-2</c:v>
                </c:pt>
                <c:pt idx="40">
                  <c:v>4.7725148612447477E-3</c:v>
                </c:pt>
                <c:pt idx="41">
                  <c:v>7.6005403874175315E-2</c:v>
                </c:pt>
                <c:pt idx="42">
                  <c:v>2.3271342412988449E-2</c:v>
                </c:pt>
                <c:pt idx="43">
                  <c:v>2.2087529962838026E-2</c:v>
                </c:pt>
                <c:pt idx="44">
                  <c:v>-6.3669079869376866E-2</c:v>
                </c:pt>
                <c:pt idx="45">
                  <c:v>-3.9112918863326573E-2</c:v>
                </c:pt>
                <c:pt idx="46">
                  <c:v>-4.5504920340178945E-2</c:v>
                </c:pt>
                <c:pt idx="47">
                  <c:v>5.2273283022677308E-2</c:v>
                </c:pt>
                <c:pt idx="48">
                  <c:v>4.454341426249897E-3</c:v>
                </c:pt>
                <c:pt idx="49">
                  <c:v>0</c:v>
                </c:pt>
                <c:pt idx="50">
                  <c:v>8.0655931613630827E-2</c:v>
                </c:pt>
                <c:pt idx="51">
                  <c:v>-1.8441406983704667E-3</c:v>
                </c:pt>
                <c:pt idx="52">
                  <c:v>-1.1232379931848335E-2</c:v>
                </c:pt>
                <c:pt idx="53">
                  <c:v>2.5770791258424186E-2</c:v>
                </c:pt>
                <c:pt idx="54">
                  <c:v>3.5997653271519159E-2</c:v>
                </c:pt>
                <c:pt idx="55">
                  <c:v>1.2964977164367397E-2</c:v>
                </c:pt>
                <c:pt idx="56">
                  <c:v>-5.9820558024094694E-2</c:v>
                </c:pt>
                <c:pt idx="57">
                  <c:v>-5.0465890712411365E-2</c:v>
                </c:pt>
                <c:pt idx="58">
                  <c:v>-6.9009950194386604E-2</c:v>
                </c:pt>
                <c:pt idx="59">
                  <c:v>4.7923552317183038E-2</c:v>
                </c:pt>
                <c:pt idx="60">
                  <c:v>6.4341100054097211E-3</c:v>
                </c:pt>
                <c:pt idx="61">
                  <c:v>-3.5472318162218741E-2</c:v>
                </c:pt>
                <c:pt idx="62">
                  <c:v>9.6910013008056239E-2</c:v>
                </c:pt>
                <c:pt idx="63">
                  <c:v>-1.5042005078613752E-2</c:v>
                </c:pt>
                <c:pt idx="64">
                  <c:v>1.3190000217020437E-2</c:v>
                </c:pt>
                <c:pt idx="65">
                  <c:v>5.2388069459688325E-2</c:v>
                </c:pt>
                <c:pt idx="66">
                  <c:v>5.8403016087319237E-2</c:v>
                </c:pt>
                <c:pt idx="67">
                  <c:v>-1.3139322603040959E-2</c:v>
                </c:pt>
                <c:pt idx="68">
                  <c:v>-5.356785627285765E-2</c:v>
                </c:pt>
                <c:pt idx="69">
                  <c:v>-5.3464281741363973E-2</c:v>
                </c:pt>
                <c:pt idx="70">
                  <c:v>-5.233944442667493E-2</c:v>
                </c:pt>
                <c:pt idx="71">
                  <c:v>5.233944442667493E-2</c:v>
                </c:pt>
                <c:pt idx="72">
                  <c:v>2.3979883640543154E-2</c:v>
                </c:pt>
                <c:pt idx="73">
                  <c:v>-1.6459444954412206E-2</c:v>
                </c:pt>
                <c:pt idx="74">
                  <c:v>5.9155340338556517E-2</c:v>
                </c:pt>
                <c:pt idx="75">
                  <c:v>3.24101863783266E-3</c:v>
                </c:pt>
                <c:pt idx="76">
                  <c:v>1.6114841565793014E-3</c:v>
                </c:pt>
                <c:pt idx="77">
                  <c:v>6.6946789630613068E-2</c:v>
                </c:pt>
                <c:pt idx="78">
                  <c:v>6.2790829859455499E-2</c:v>
                </c:pt>
                <c:pt idx="79">
                  <c:v>-2.0771908858182364E-2</c:v>
                </c:pt>
                <c:pt idx="80">
                  <c:v>-4.6174880772430704E-2</c:v>
                </c:pt>
                <c:pt idx="81">
                  <c:v>-5.6404031198054927E-2</c:v>
                </c:pt>
                <c:pt idx="82">
                  <c:v>-6.3002216810283951E-2</c:v>
                </c:pt>
                <c:pt idx="83">
                  <c:v>6.9296449907972235E-2</c:v>
                </c:pt>
                <c:pt idx="84">
                  <c:v>9.2735441289613085E-3</c:v>
                </c:pt>
                <c:pt idx="85">
                  <c:v>-1.0838570982588891E-2</c:v>
                </c:pt>
                <c:pt idx="86">
                  <c:v>5.8579493153303019E-2</c:v>
                </c:pt>
                <c:pt idx="87">
                  <c:v>-5.5149246713033229E-3</c:v>
                </c:pt>
                <c:pt idx="88">
                  <c:v>6.8827824379842362E-3</c:v>
                </c:pt>
                <c:pt idx="89">
                  <c:v>7.044448221604771E-2</c:v>
                </c:pt>
                <c:pt idx="90">
                  <c:v>4.3078449455920875E-2</c:v>
                </c:pt>
                <c:pt idx="91">
                  <c:v>-8.495028441732444E-3</c:v>
                </c:pt>
                <c:pt idx="92">
                  <c:v>-5.72266701595745E-2</c:v>
                </c:pt>
                <c:pt idx="93">
                  <c:v>-6.450692657351409E-2</c:v>
                </c:pt>
                <c:pt idx="94">
                  <c:v>-5.2752135607174289E-2</c:v>
                </c:pt>
                <c:pt idx="95">
                  <c:v>5.2752135607174289E-2</c:v>
                </c:pt>
                <c:pt idx="96">
                  <c:v>1.2589127308020309E-2</c:v>
                </c:pt>
                <c:pt idx="97">
                  <c:v>-1.9744058195756864E-2</c:v>
                </c:pt>
                <c:pt idx="98">
                  <c:v>7.2883502379031739E-2</c:v>
                </c:pt>
                <c:pt idx="99">
                  <c:v>-9.8707540262945592E-3</c:v>
                </c:pt>
                <c:pt idx="100">
                  <c:v>8.6491091085134642E-3</c:v>
                </c:pt>
                <c:pt idx="101">
                  <c:v>7.5084097906579661E-2</c:v>
                </c:pt>
                <c:pt idx="102">
                  <c:v>4.2140501928280116E-2</c:v>
                </c:pt>
                <c:pt idx="103">
                  <c:v>1.8639276761582835E-3</c:v>
                </c:pt>
                <c:pt idx="104">
                  <c:v>-6.2935515455507129E-2</c:v>
                </c:pt>
                <c:pt idx="105">
                  <c:v>-6.6051890319731577E-2</c:v>
                </c:pt>
                <c:pt idx="106">
                  <c:v>-5.6029635444087678E-2</c:v>
                </c:pt>
                <c:pt idx="107">
                  <c:v>4.2039438043058208E-2</c:v>
                </c:pt>
                <c:pt idx="108">
                  <c:v>5.1396396524108212E-3</c:v>
                </c:pt>
                <c:pt idx="109">
                  <c:v>-2.9051797057822348E-2</c:v>
                </c:pt>
                <c:pt idx="110">
                  <c:v>5.6281450548733236E-2</c:v>
                </c:pt>
                <c:pt idx="111">
                  <c:v>-1.7129326586585059E-2</c:v>
                </c:pt>
                <c:pt idx="112">
                  <c:v>1.8327381089531691E-2</c:v>
                </c:pt>
                <c:pt idx="113">
                  <c:v>7.8582631918524992E-2</c:v>
                </c:pt>
                <c:pt idx="114">
                  <c:v>5.2592235168331225E-2</c:v>
                </c:pt>
                <c:pt idx="115">
                  <c:v>1.2209885995692726E-2</c:v>
                </c:pt>
                <c:pt idx="116">
                  <c:v>-9.6910013008056239E-2</c:v>
                </c:pt>
                <c:pt idx="117">
                  <c:v>-5.1286916532285787E-2</c:v>
                </c:pt>
                <c:pt idx="118">
                  <c:v>-6.3732754744046716E-2</c:v>
                </c:pt>
                <c:pt idx="119">
                  <c:v>3.6268207037065903E-2</c:v>
                </c:pt>
                <c:pt idx="120">
                  <c:v>2.8672599895948725E-2</c:v>
                </c:pt>
                <c:pt idx="121">
                  <c:v>-2.2276394711152392E-2</c:v>
                </c:pt>
                <c:pt idx="122">
                  <c:v>7.4499927521059384E-2</c:v>
                </c:pt>
                <c:pt idx="123">
                  <c:v>-1.0830847651682074E-2</c:v>
                </c:pt>
                <c:pt idx="124">
                  <c:v>2.5554104472388151E-2</c:v>
                </c:pt>
                <c:pt idx="125">
                  <c:v>5.0692708236187656E-2</c:v>
                </c:pt>
                <c:pt idx="126">
                  <c:v>6.4838559850281197E-2</c:v>
                </c:pt>
                <c:pt idx="127">
                  <c:v>8.6312494020539532E-3</c:v>
                </c:pt>
                <c:pt idx="128">
                  <c:v>-8.1830816868469824E-2</c:v>
                </c:pt>
                <c:pt idx="129">
                  <c:v>-5.5986581792733414E-2</c:v>
                </c:pt>
                <c:pt idx="130">
                  <c:v>-5.0885838692054097E-2</c:v>
                </c:pt>
                <c:pt idx="131">
                  <c:v>4.8746452681502905E-2</c:v>
                </c:pt>
                <c:pt idx="132">
                  <c:v>1.2681031759088857E-2</c:v>
                </c:pt>
                <c:pt idx="133">
                  <c:v>-2.795929757789084E-2</c:v>
                </c:pt>
                <c:pt idx="134">
                  <c:v>3.0037265570428406E-2</c:v>
                </c:pt>
                <c:pt idx="135">
                  <c:v>4.1486902423352845E-2</c:v>
                </c:pt>
                <c:pt idx="136">
                  <c:v>1.0241073244440013E-2</c:v>
                </c:pt>
                <c:pt idx="137">
                  <c:v>5.4411783387140478E-2</c:v>
                </c:pt>
                <c:pt idx="138">
                  <c:v>6.5436602669590282E-2</c:v>
                </c:pt>
                <c:pt idx="139">
                  <c:v>-1.1317760524532705E-2</c:v>
                </c:pt>
                <c:pt idx="140">
                  <c:v>-7.6608911882366737E-2</c:v>
                </c:pt>
                <c:pt idx="141">
                  <c:v>-4.2162786894271331E-2</c:v>
                </c:pt>
                <c:pt idx="142">
                  <c:v>-7.2636318363148877E-2</c:v>
                </c:pt>
                <c:pt idx="143">
                  <c:v>4.4419139788412831E-2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DE-4014-9A27-575DC87A005B}"/>
            </c:ext>
          </c:extLst>
        </c:ser>
        <c:ser>
          <c:idx val="2"/>
          <c:order val="2"/>
          <c:tx>
            <c:strRef>
              <c:f>Diff!$F$5</c:f>
              <c:strCache>
                <c:ptCount val="1"/>
                <c:pt idx="0">
                  <c:v>AP.log.dx.seasonal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Diff!$F$6:$F$149</c:f>
              <c:numCache>
                <c:formatCode>General</c:formatCode>
                <c:ptCount val="144"/>
                <c:pt idx="0">
                  <c:v>-1.1184166952513674E-2</c:v>
                </c:pt>
                <c:pt idx="1">
                  <c:v>1.7008720128007138E-2</c:v>
                </c:pt>
                <c:pt idx="2">
                  <c:v>1.5664363809220205E-4</c:v>
                </c:pt>
                <c:pt idx="3">
                  <c:v>-8.9011232537723473E-3</c:v>
                </c:pt>
                <c:pt idx="4">
                  <c:v>-5.6194155041513483E-3</c:v>
                </c:pt>
                <c:pt idx="5">
                  <c:v>2.8727857225661957E-2</c:v>
                </c:pt>
                <c:pt idx="6">
                  <c:v>1.73347060660487E-2</c:v>
                </c:pt>
                <c:pt idx="7">
                  <c:v>0</c:v>
                </c:pt>
                <c:pt idx="8">
                  <c:v>4.9309726008885946E-3</c:v>
                </c:pt>
                <c:pt idx="9">
                  <c:v>-1.6813499009650013E-2</c:v>
                </c:pt>
                <c:pt idx="10">
                  <c:v>-8.4331675368627401E-3</c:v>
                </c:pt>
                <c:pt idx="11">
                  <c:v>3.4374516334420235E-2</c:v>
                </c:pt>
                <c:pt idx="12">
                  <c:v>2.6424133509250325E-2</c:v>
                </c:pt>
                <c:pt idx="13">
                  <c:v>-2.4949447943244607E-2</c:v>
                </c:pt>
                <c:pt idx="14">
                  <c:v>2.5480175715395958E-2</c:v>
                </c:pt>
                <c:pt idx="15">
                  <c:v>-1.9347053744562803E-2</c:v>
                </c:pt>
                <c:pt idx="16">
                  <c:v>5.6764597990540899E-2</c:v>
                </c:pt>
                <c:pt idx="17">
                  <c:v>-6.1384700002872439E-2</c:v>
                </c:pt>
                <c:pt idx="18">
                  <c:v>-8.8295788651873153E-3</c:v>
                </c:pt>
                <c:pt idx="19">
                  <c:v>0</c:v>
                </c:pt>
                <c:pt idx="20">
                  <c:v>-2.2434189763189671E-3</c:v>
                </c:pt>
                <c:pt idx="21">
                  <c:v>1.9502637520431243E-2</c:v>
                </c:pt>
                <c:pt idx="22">
                  <c:v>2.1784630872419442E-2</c:v>
                </c:pt>
                <c:pt idx="23">
                  <c:v>-3.3467952086147612E-2</c:v>
                </c:pt>
                <c:pt idx="24">
                  <c:v>-2.3519442046380235E-3</c:v>
                </c:pt>
                <c:pt idx="25">
                  <c:v>7.5531378904458712E-3</c:v>
                </c:pt>
                <c:pt idx="26">
                  <c:v>-4.4043939348744843E-2</c:v>
                </c:pt>
                <c:pt idx="27">
                  <c:v>1.0353663766347054E-2</c:v>
                </c:pt>
                <c:pt idx="28">
                  <c:v>-1.8568327642346283E-2</c:v>
                </c:pt>
                <c:pt idx="29">
                  <c:v>6.1113848472829968E-2</c:v>
                </c:pt>
                <c:pt idx="30">
                  <c:v>-2.5161731687824318E-2</c:v>
                </c:pt>
                <c:pt idx="31">
                  <c:v>2.2087529962838026E-2</c:v>
                </c:pt>
                <c:pt idx="32">
                  <c:v>-2.9633826469206426E-2</c:v>
                </c:pt>
                <c:pt idx="33">
                  <c:v>1.6189889603579033E-2</c:v>
                </c:pt>
                <c:pt idx="34">
                  <c:v>-3.4276158198531803E-4</c:v>
                </c:pt>
                <c:pt idx="35">
                  <c:v>-3.4819492329405399E-3</c:v>
                </c:pt>
                <c:pt idx="36">
                  <c:v>-8.43368092584873E-3</c:v>
                </c:pt>
                <c:pt idx="37">
                  <c:v>-2.2276394711152392E-2</c:v>
                </c:pt>
                <c:pt idx="38">
                  <c:v>5.0371127709162966E-2</c:v>
                </c:pt>
                <c:pt idx="39">
                  <c:v>2.6034593440218856E-2</c:v>
                </c:pt>
                <c:pt idx="40">
                  <c:v>-1.6004894793093083E-2</c:v>
                </c:pt>
                <c:pt idx="41">
                  <c:v>-5.0234612615751129E-2</c:v>
                </c:pt>
                <c:pt idx="42">
                  <c:v>1.2726310858530709E-2</c:v>
                </c:pt>
                <c:pt idx="43">
                  <c:v>-9.1225527984706289E-3</c:v>
                </c:pt>
                <c:pt idx="44">
                  <c:v>3.8485218452821712E-3</c:v>
                </c:pt>
                <c:pt idx="45">
                  <c:v>-1.1352971849084792E-2</c:v>
                </c:pt>
                <c:pt idx="46">
                  <c:v>-2.350502985420766E-2</c:v>
                </c:pt>
                <c:pt idx="47">
                  <c:v>-4.3497307054942702E-3</c:v>
                </c:pt>
                <c:pt idx="48">
                  <c:v>1.9797685791598241E-3</c:v>
                </c:pt>
                <c:pt idx="49">
                  <c:v>-3.5472318162218741E-2</c:v>
                </c:pt>
                <c:pt idx="50">
                  <c:v>1.6254081394425413E-2</c:v>
                </c:pt>
                <c:pt idx="51">
                  <c:v>-1.3197864380243285E-2</c:v>
                </c:pt>
                <c:pt idx="52">
                  <c:v>2.4422380148868772E-2</c:v>
                </c:pt>
                <c:pt idx="53">
                  <c:v>2.6617278201264138E-2</c:v>
                </c:pt>
                <c:pt idx="54">
                  <c:v>2.2405362815800078E-2</c:v>
                </c:pt>
                <c:pt idx="55">
                  <c:v>-2.6104299767408357E-2</c:v>
                </c:pt>
                <c:pt idx="56">
                  <c:v>6.2527017512370442E-3</c:v>
                </c:pt>
                <c:pt idx="57">
                  <c:v>-2.9983910289526072E-3</c:v>
                </c:pt>
                <c:pt idx="58">
                  <c:v>1.6670505767711674E-2</c:v>
                </c:pt>
                <c:pt idx="59">
                  <c:v>4.4158921094918924E-3</c:v>
                </c:pt>
                <c:pt idx="60">
                  <c:v>1.7545773635133433E-2</c:v>
                </c:pt>
                <c:pt idx="61">
                  <c:v>1.9012873207806535E-2</c:v>
                </c:pt>
                <c:pt idx="62">
                  <c:v>-3.7754672669499723E-2</c:v>
                </c:pt>
                <c:pt idx="63">
                  <c:v>1.8283023716446412E-2</c:v>
                </c:pt>
                <c:pt idx="64">
                  <c:v>-1.1578516060441135E-2</c:v>
                </c:pt>
                <c:pt idx="65">
                  <c:v>1.4558720170924744E-2</c:v>
                </c:pt>
                <c:pt idx="66">
                  <c:v>4.387813772136262E-3</c:v>
                </c:pt>
                <c:pt idx="67">
                  <c:v>-7.6325862551414048E-3</c:v>
                </c:pt>
                <c:pt idx="68">
                  <c:v>7.392975500426946E-3</c:v>
                </c:pt>
                <c:pt idx="69">
                  <c:v>-2.9397494566909543E-3</c:v>
                </c:pt>
                <c:pt idx="70">
                  <c:v>-1.066277238360902E-2</c:v>
                </c:pt>
                <c:pt idx="71">
                  <c:v>1.6957005481297305E-2</c:v>
                </c:pt>
                <c:pt idx="72">
                  <c:v>-1.4706339511581845E-2</c:v>
                </c:pt>
                <c:pt idx="73">
                  <c:v>5.6208739718233147E-3</c:v>
                </c:pt>
                <c:pt idx="74">
                  <c:v>-5.7584718525349743E-4</c:v>
                </c:pt>
                <c:pt idx="75">
                  <c:v>-8.7559433091359828E-3</c:v>
                </c:pt>
                <c:pt idx="76">
                  <c:v>5.2712982814049347E-3</c:v>
                </c:pt>
                <c:pt idx="77">
                  <c:v>3.4976925854346419E-3</c:v>
                </c:pt>
                <c:pt idx="78">
                  <c:v>-1.9712380403534624E-2</c:v>
                </c:pt>
                <c:pt idx="79">
                  <c:v>1.227688041644992E-2</c:v>
                </c:pt>
                <c:pt idx="80">
                  <c:v>-1.1051789387143796E-2</c:v>
                </c:pt>
                <c:pt idx="81">
                  <c:v>-8.1028953754591626E-3</c:v>
                </c:pt>
                <c:pt idx="82">
                  <c:v>1.0250081203109662E-2</c:v>
                </c:pt>
                <c:pt idx="83">
                  <c:v>-1.6544314300797947E-2</c:v>
                </c:pt>
                <c:pt idx="84">
                  <c:v>3.3155831790590007E-3</c:v>
                </c:pt>
                <c:pt idx="85">
                  <c:v>-8.905487213167973E-3</c:v>
                </c:pt>
                <c:pt idx="86">
                  <c:v>1.430400922572872E-2</c:v>
                </c:pt>
                <c:pt idx="87">
                  <c:v>-4.3558293549912364E-3</c:v>
                </c:pt>
                <c:pt idx="88">
                  <c:v>1.766326670529228E-3</c:v>
                </c:pt>
                <c:pt idx="89">
                  <c:v>4.6396156905319508E-3</c:v>
                </c:pt>
                <c:pt idx="90">
                  <c:v>-9.3794752764075895E-4</c:v>
                </c:pt>
                <c:pt idx="91">
                  <c:v>1.0358956117890727E-2</c:v>
                </c:pt>
                <c:pt idx="92">
                  <c:v>-5.7088452959326297E-3</c:v>
                </c:pt>
                <c:pt idx="93">
                  <c:v>-1.544963746217487E-3</c:v>
                </c:pt>
                <c:pt idx="94">
                  <c:v>-3.277499836913389E-3</c:v>
                </c:pt>
                <c:pt idx="95">
                  <c:v>-1.071269756411608E-2</c:v>
                </c:pt>
                <c:pt idx="96">
                  <c:v>-7.449487655609488E-3</c:v>
                </c:pt>
                <c:pt idx="97">
                  <c:v>-9.3077388620654844E-3</c:v>
                </c:pt>
                <c:pt idx="98">
                  <c:v>-1.6602051830298503E-2</c:v>
                </c:pt>
                <c:pt idx="99">
                  <c:v>-7.2585725602904994E-3</c:v>
                </c:pt>
                <c:pt idx="100">
                  <c:v>9.6782719810182272E-3</c:v>
                </c:pt>
                <c:pt idx="101">
                  <c:v>3.4985340119453312E-3</c:v>
                </c:pt>
                <c:pt idx="102">
                  <c:v>1.0451733240051109E-2</c:v>
                </c:pt>
                <c:pt idx="103">
                  <c:v>1.0345958319534443E-2</c:v>
                </c:pt>
                <c:pt idx="104">
                  <c:v>-3.397449755254911E-2</c:v>
                </c:pt>
                <c:pt idx="105">
                  <c:v>1.476497378744579E-2</c:v>
                </c:pt>
                <c:pt idx="106">
                  <c:v>-7.7031192999590381E-3</c:v>
                </c:pt>
                <c:pt idx="107">
                  <c:v>-5.7712310059923055E-3</c:v>
                </c:pt>
                <c:pt idx="108">
                  <c:v>2.3532960243537904E-2</c:v>
                </c:pt>
                <c:pt idx="109">
                  <c:v>6.7754023466699564E-3</c:v>
                </c:pt>
                <c:pt idx="110">
                  <c:v>1.8218476972326147E-2</c:v>
                </c:pt>
                <c:pt idx="111">
                  <c:v>6.2984789349029846E-3</c:v>
                </c:pt>
                <c:pt idx="112">
                  <c:v>7.2267233828564592E-3</c:v>
                </c:pt>
                <c:pt idx="113">
                  <c:v>-2.7889923682337336E-2</c:v>
                </c:pt>
                <c:pt idx="114">
                  <c:v>1.2246324681949972E-2</c:v>
                </c:pt>
                <c:pt idx="115">
                  <c:v>-3.5786365936387732E-3</c:v>
                </c:pt>
                <c:pt idx="116">
                  <c:v>1.5079196139586415E-2</c:v>
                </c:pt>
                <c:pt idx="117">
                  <c:v>-4.6996652604476274E-3</c:v>
                </c:pt>
                <c:pt idx="118">
                  <c:v>1.2846916051992618E-2</c:v>
                </c:pt>
                <c:pt idx="119">
                  <c:v>1.2478245644437003E-2</c:v>
                </c:pt>
                <c:pt idx="120">
                  <c:v>-1.5991568136859868E-2</c:v>
                </c:pt>
                <c:pt idx="121">
                  <c:v>-5.6829028667384485E-3</c:v>
                </c:pt>
                <c:pt idx="122">
                  <c:v>-4.4462661950630977E-2</c:v>
                </c:pt>
                <c:pt idx="123">
                  <c:v>5.2317750075034919E-2</c:v>
                </c:pt>
                <c:pt idx="124">
                  <c:v>-1.5313031227948137E-2</c:v>
                </c:pt>
                <c:pt idx="125">
                  <c:v>3.7190751509528219E-3</c:v>
                </c:pt>
                <c:pt idx="126">
                  <c:v>5.9804281930908587E-4</c:v>
                </c:pt>
                <c:pt idx="127">
                  <c:v>-1.9949009926586658E-2</c:v>
                </c:pt>
                <c:pt idx="128">
                  <c:v>5.2219049861030875E-3</c:v>
                </c:pt>
                <c:pt idx="129">
                  <c:v>1.3823794898462083E-2</c:v>
                </c:pt>
                <c:pt idx="130">
                  <c:v>-2.175047967109478E-2</c:v>
                </c:pt>
                <c:pt idx="131">
                  <c:v>-4.3273128930900739E-3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DE-4014-9A27-575DC87A00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347103856"/>
        <c:axId val="-1347101104"/>
      </c:lineChart>
      <c:catAx>
        <c:axId val="-13471038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1347101104"/>
        <c:crosses val="autoZero"/>
        <c:auto val="1"/>
        <c:lblAlgn val="ctr"/>
        <c:lblOffset val="100"/>
        <c:noMultiLvlLbl val="0"/>
      </c:catAx>
      <c:valAx>
        <c:axId val="-134710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1347103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ko-KR" altLang="en-US"/>
              <a:t>로그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Diff!$D$5</c:f>
              <c:strCache>
                <c:ptCount val="1"/>
                <c:pt idx="0">
                  <c:v>AP.log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Diff!$D$6:$D$149</c:f>
              <c:numCache>
                <c:formatCode>General</c:formatCode>
                <c:ptCount val="144"/>
                <c:pt idx="0">
                  <c:v>2.0492180226701815</c:v>
                </c:pt>
                <c:pt idx="1">
                  <c:v>2.0718820073061255</c:v>
                </c:pt>
                <c:pt idx="2">
                  <c:v>2.12057393120585</c:v>
                </c:pt>
                <c:pt idx="3">
                  <c:v>2.1105897102992488</c:v>
                </c:pt>
                <c:pt idx="4">
                  <c:v>2.0827853703164503</c:v>
                </c:pt>
                <c:pt idx="5">
                  <c:v>2.1303337684950061</c:v>
                </c:pt>
                <c:pt idx="6">
                  <c:v>2.1702617153949575</c:v>
                </c:pt>
                <c:pt idx="7">
                  <c:v>2.1702617153949575</c:v>
                </c:pt>
                <c:pt idx="8">
                  <c:v>2.1335389083702174</c:v>
                </c:pt>
                <c:pt idx="9">
                  <c:v>2.0755469613925306</c:v>
                </c:pt>
                <c:pt idx="10">
                  <c:v>2.0170333392987803</c:v>
                </c:pt>
                <c:pt idx="11">
                  <c:v>2.0718820073061255</c:v>
                </c:pt>
                <c:pt idx="12">
                  <c:v>2.0606978403536118</c:v>
                </c:pt>
                <c:pt idx="13">
                  <c:v>2.1003705451175629</c:v>
                </c:pt>
                <c:pt idx="14">
                  <c:v>2.1492191126553797</c:v>
                </c:pt>
                <c:pt idx="15">
                  <c:v>2.1303337684950061</c:v>
                </c:pt>
                <c:pt idx="16">
                  <c:v>2.0969100130080562</c:v>
                </c:pt>
                <c:pt idx="17">
                  <c:v>2.173186268412274</c:v>
                </c:pt>
                <c:pt idx="18">
                  <c:v>2.2304489213782741</c:v>
                </c:pt>
                <c:pt idx="19">
                  <c:v>2.2304489213782741</c:v>
                </c:pt>
                <c:pt idx="20">
                  <c:v>2.1986570869544226</c:v>
                </c:pt>
                <c:pt idx="21">
                  <c:v>2.1238516409670858</c:v>
                </c:pt>
                <c:pt idx="22">
                  <c:v>2.0569048513364727</c:v>
                </c:pt>
                <c:pt idx="23">
                  <c:v>2.1461280356782382</c:v>
                </c:pt>
                <c:pt idx="24">
                  <c:v>2.1613680022349748</c:v>
                </c:pt>
                <c:pt idx="25">
                  <c:v>2.1760912590556813</c:v>
                </c:pt>
                <c:pt idx="26">
                  <c:v>2.2504200023088941</c:v>
                </c:pt>
                <c:pt idx="27">
                  <c:v>2.2121876044039577</c:v>
                </c:pt>
                <c:pt idx="28">
                  <c:v>2.2355284469075487</c:v>
                </c:pt>
                <c:pt idx="29">
                  <c:v>2.2504200023088941</c:v>
                </c:pt>
                <c:pt idx="30">
                  <c:v>2.2988530764097068</c:v>
                </c:pt>
                <c:pt idx="31">
                  <c:v>2.2988530764097068</c:v>
                </c:pt>
                <c:pt idx="32">
                  <c:v>2.2648178230095364</c:v>
                </c:pt>
                <c:pt idx="33">
                  <c:v>2.2095150145426308</c:v>
                </c:pt>
                <c:pt idx="34">
                  <c:v>2.1643528557844371</c:v>
                </c:pt>
                <c:pt idx="35">
                  <c:v>2.220108088040055</c:v>
                </c:pt>
                <c:pt idx="36">
                  <c:v>2.2329961103921536</c:v>
                </c:pt>
                <c:pt idx="37">
                  <c:v>2.255272505103306</c:v>
                </c:pt>
                <c:pt idx="38">
                  <c:v>2.2855573090077739</c:v>
                </c:pt>
                <c:pt idx="39">
                  <c:v>2.2576785748691846</c:v>
                </c:pt>
                <c:pt idx="40">
                  <c:v>2.2624510897304293</c:v>
                </c:pt>
                <c:pt idx="41">
                  <c:v>2.3384564936046046</c:v>
                </c:pt>
                <c:pt idx="42">
                  <c:v>2.3617278360175931</c:v>
                </c:pt>
                <c:pt idx="43">
                  <c:v>2.3838153659804311</c:v>
                </c:pt>
                <c:pt idx="44">
                  <c:v>2.3201462861110542</c:v>
                </c:pt>
                <c:pt idx="45">
                  <c:v>2.2810333672477277</c:v>
                </c:pt>
                <c:pt idx="46">
                  <c:v>2.2355284469075487</c:v>
                </c:pt>
                <c:pt idx="47">
                  <c:v>2.287801729930226</c:v>
                </c:pt>
                <c:pt idx="48">
                  <c:v>2.2922560713564759</c:v>
                </c:pt>
                <c:pt idx="49">
                  <c:v>2.2922560713564759</c:v>
                </c:pt>
                <c:pt idx="50">
                  <c:v>2.3729120029701067</c:v>
                </c:pt>
                <c:pt idx="51">
                  <c:v>2.3710678622717363</c:v>
                </c:pt>
                <c:pt idx="52">
                  <c:v>2.3598354823398879</c:v>
                </c:pt>
                <c:pt idx="53">
                  <c:v>2.3856062735983121</c:v>
                </c:pt>
                <c:pt idx="54">
                  <c:v>2.4216039268698313</c:v>
                </c:pt>
                <c:pt idx="55">
                  <c:v>2.4345689040341987</c:v>
                </c:pt>
                <c:pt idx="56">
                  <c:v>2.374748346010104</c:v>
                </c:pt>
                <c:pt idx="57">
                  <c:v>2.3242824552976926</c:v>
                </c:pt>
                <c:pt idx="58">
                  <c:v>2.255272505103306</c:v>
                </c:pt>
                <c:pt idx="59">
                  <c:v>2.3031960574204891</c:v>
                </c:pt>
                <c:pt idx="60">
                  <c:v>2.3096301674258988</c:v>
                </c:pt>
                <c:pt idx="61">
                  <c:v>2.27415784926368</c:v>
                </c:pt>
                <c:pt idx="62">
                  <c:v>2.3710678622717363</c:v>
                </c:pt>
                <c:pt idx="63">
                  <c:v>2.3560258571931225</c:v>
                </c:pt>
                <c:pt idx="64">
                  <c:v>2.369215857410143</c:v>
                </c:pt>
                <c:pt idx="65">
                  <c:v>2.4216039268698313</c:v>
                </c:pt>
                <c:pt idx="66">
                  <c:v>2.4800069429571505</c:v>
                </c:pt>
                <c:pt idx="67">
                  <c:v>2.4668676203541096</c:v>
                </c:pt>
                <c:pt idx="68">
                  <c:v>2.4132997640812519</c:v>
                </c:pt>
                <c:pt idx="69">
                  <c:v>2.3598354823398879</c:v>
                </c:pt>
                <c:pt idx="70">
                  <c:v>2.307496037913213</c:v>
                </c:pt>
                <c:pt idx="71">
                  <c:v>2.3598354823398879</c:v>
                </c:pt>
                <c:pt idx="72">
                  <c:v>2.3838153659804311</c:v>
                </c:pt>
                <c:pt idx="73">
                  <c:v>2.3673559210260189</c:v>
                </c:pt>
                <c:pt idx="74">
                  <c:v>2.4265112613645754</c:v>
                </c:pt>
                <c:pt idx="75">
                  <c:v>2.4297522800024081</c:v>
                </c:pt>
                <c:pt idx="76">
                  <c:v>2.4313637641589874</c:v>
                </c:pt>
                <c:pt idx="77">
                  <c:v>2.4983105537896004</c:v>
                </c:pt>
                <c:pt idx="78">
                  <c:v>2.5611013836490559</c:v>
                </c:pt>
                <c:pt idx="79">
                  <c:v>2.5403294747908736</c:v>
                </c:pt>
                <c:pt idx="80">
                  <c:v>2.4941545940184429</c:v>
                </c:pt>
                <c:pt idx="81">
                  <c:v>2.4377505628203879</c:v>
                </c:pt>
                <c:pt idx="82">
                  <c:v>2.374748346010104</c:v>
                </c:pt>
                <c:pt idx="83">
                  <c:v>2.4440447959180762</c:v>
                </c:pt>
                <c:pt idx="84">
                  <c:v>2.4533183400470375</c:v>
                </c:pt>
                <c:pt idx="85">
                  <c:v>2.4424797690644486</c:v>
                </c:pt>
                <c:pt idx="86">
                  <c:v>2.5010592622177517</c:v>
                </c:pt>
                <c:pt idx="87">
                  <c:v>2.4955443375464483</c:v>
                </c:pt>
                <c:pt idx="88">
                  <c:v>2.5024271199844326</c:v>
                </c:pt>
                <c:pt idx="89">
                  <c:v>2.5728716022004803</c:v>
                </c:pt>
                <c:pt idx="90">
                  <c:v>2.6159500516564012</c:v>
                </c:pt>
                <c:pt idx="91">
                  <c:v>2.6074550232146687</c:v>
                </c:pt>
                <c:pt idx="92">
                  <c:v>2.5502283530550942</c:v>
                </c:pt>
                <c:pt idx="93">
                  <c:v>2.4857214264815801</c:v>
                </c:pt>
                <c:pt idx="94">
                  <c:v>2.4329692908744058</c:v>
                </c:pt>
                <c:pt idx="95">
                  <c:v>2.4857214264815801</c:v>
                </c:pt>
                <c:pt idx="96">
                  <c:v>2.4983105537896004</c:v>
                </c:pt>
                <c:pt idx="97">
                  <c:v>2.4785664955938436</c:v>
                </c:pt>
                <c:pt idx="98">
                  <c:v>2.5514499979728753</c:v>
                </c:pt>
                <c:pt idx="99">
                  <c:v>2.5415792439465807</c:v>
                </c:pt>
                <c:pt idx="100">
                  <c:v>2.5502283530550942</c:v>
                </c:pt>
                <c:pt idx="101">
                  <c:v>2.6253124509616739</c:v>
                </c:pt>
                <c:pt idx="102">
                  <c:v>2.667452952889954</c:v>
                </c:pt>
                <c:pt idx="103">
                  <c:v>2.6693168805661123</c:v>
                </c:pt>
                <c:pt idx="104">
                  <c:v>2.6063813651106051</c:v>
                </c:pt>
                <c:pt idx="105">
                  <c:v>2.5403294747908736</c:v>
                </c:pt>
                <c:pt idx="106">
                  <c:v>2.4842998393467859</c:v>
                </c:pt>
                <c:pt idx="107">
                  <c:v>2.5263392773898441</c:v>
                </c:pt>
                <c:pt idx="108">
                  <c:v>2.5314789170422549</c:v>
                </c:pt>
                <c:pt idx="109">
                  <c:v>2.5024271199844326</c:v>
                </c:pt>
                <c:pt idx="110">
                  <c:v>2.5587085705331658</c:v>
                </c:pt>
                <c:pt idx="111">
                  <c:v>2.5415792439465807</c:v>
                </c:pt>
                <c:pt idx="112">
                  <c:v>2.5599066250361124</c:v>
                </c:pt>
                <c:pt idx="113">
                  <c:v>2.6384892569546374</c:v>
                </c:pt>
                <c:pt idx="114">
                  <c:v>2.6910814921229687</c:v>
                </c:pt>
                <c:pt idx="115">
                  <c:v>2.7032913781186614</c:v>
                </c:pt>
                <c:pt idx="116">
                  <c:v>2.6063813651106051</c:v>
                </c:pt>
                <c:pt idx="117">
                  <c:v>2.5550944485783194</c:v>
                </c:pt>
                <c:pt idx="118">
                  <c:v>2.4913616938342726</c:v>
                </c:pt>
                <c:pt idx="119">
                  <c:v>2.5276299008713385</c:v>
                </c:pt>
                <c:pt idx="120">
                  <c:v>2.5563025007672873</c:v>
                </c:pt>
                <c:pt idx="121">
                  <c:v>2.5340261060561349</c:v>
                </c:pt>
                <c:pt idx="122">
                  <c:v>2.6085260335771943</c:v>
                </c:pt>
                <c:pt idx="123">
                  <c:v>2.5976951859255122</c:v>
                </c:pt>
                <c:pt idx="124">
                  <c:v>2.6232492903979003</c:v>
                </c:pt>
                <c:pt idx="125">
                  <c:v>2.673941998634088</c:v>
                </c:pt>
                <c:pt idx="126">
                  <c:v>2.7387805584843692</c:v>
                </c:pt>
                <c:pt idx="127">
                  <c:v>2.7474118078864231</c:v>
                </c:pt>
                <c:pt idx="128">
                  <c:v>2.6655809910179533</c:v>
                </c:pt>
                <c:pt idx="129">
                  <c:v>2.6095944092252199</c:v>
                </c:pt>
                <c:pt idx="130">
                  <c:v>2.5587085705331658</c:v>
                </c:pt>
                <c:pt idx="131">
                  <c:v>2.6074550232146687</c:v>
                </c:pt>
                <c:pt idx="132">
                  <c:v>2.6201360549737576</c:v>
                </c:pt>
                <c:pt idx="133">
                  <c:v>2.5921767573958667</c:v>
                </c:pt>
                <c:pt idx="134">
                  <c:v>2.6222140229662951</c:v>
                </c:pt>
                <c:pt idx="135">
                  <c:v>2.663700925389648</c:v>
                </c:pt>
                <c:pt idx="136">
                  <c:v>2.673941998634088</c:v>
                </c:pt>
                <c:pt idx="137">
                  <c:v>2.7283537820212285</c:v>
                </c:pt>
                <c:pt idx="138">
                  <c:v>2.7937903846908188</c:v>
                </c:pt>
                <c:pt idx="139">
                  <c:v>2.782472624166286</c:v>
                </c:pt>
                <c:pt idx="140">
                  <c:v>2.7058637122839193</c:v>
                </c:pt>
                <c:pt idx="141">
                  <c:v>2.663700925389648</c:v>
                </c:pt>
                <c:pt idx="142">
                  <c:v>2.5910646070264991</c:v>
                </c:pt>
                <c:pt idx="143">
                  <c:v>2.6354837468149119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30-434B-A5C1-164462C311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347078256"/>
        <c:axId val="-1347075504"/>
      </c:lineChart>
      <c:catAx>
        <c:axId val="-13470782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1347075504"/>
        <c:crosses val="autoZero"/>
        <c:auto val="1"/>
        <c:lblAlgn val="ctr"/>
        <c:lblOffset val="100"/>
        <c:noMultiLvlLbl val="0"/>
      </c:catAx>
      <c:valAx>
        <c:axId val="-134707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1347078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ko-KR" altLang="en-US"/>
              <a:t>로그 </a:t>
            </a:r>
            <a:r>
              <a:rPr lang="en-US" altLang="ko-KR"/>
              <a:t>1</a:t>
            </a:r>
            <a:r>
              <a:rPr lang="ko-KR" altLang="en-US"/>
              <a:t>차분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Diff!$E$5</c:f>
              <c:strCache>
                <c:ptCount val="1"/>
                <c:pt idx="0">
                  <c:v>AP.log.dx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Diff!$E$6:$E$149</c:f>
              <c:numCache>
                <c:formatCode>General</c:formatCode>
                <c:ptCount val="144"/>
                <c:pt idx="0">
                  <c:v>0</c:v>
                </c:pt>
                <c:pt idx="1">
                  <c:v>2.266398463594399E-2</c:v>
                </c:pt>
                <c:pt idx="2">
                  <c:v>4.8691923899724543E-2</c:v>
                </c:pt>
                <c:pt idx="3">
                  <c:v>-9.9842209066012266E-3</c:v>
                </c:pt>
                <c:pt idx="4">
                  <c:v>-2.780433998279852E-2</c:v>
                </c:pt>
                <c:pt idx="5">
                  <c:v>4.7548398178555829E-2</c:v>
                </c:pt>
                <c:pt idx="6">
                  <c:v>3.9927946899951383E-2</c:v>
                </c:pt>
                <c:pt idx="7">
                  <c:v>0</c:v>
                </c:pt>
                <c:pt idx="8">
                  <c:v>-3.6722807024740067E-2</c:v>
                </c:pt>
                <c:pt idx="9">
                  <c:v>-5.7991946977686837E-2</c:v>
                </c:pt>
                <c:pt idx="10">
                  <c:v>-5.8513622093750328E-2</c:v>
                </c:pt>
                <c:pt idx="11">
                  <c:v>5.4848668007345225E-2</c:v>
                </c:pt>
                <c:pt idx="12">
                  <c:v>-1.1184166952513674E-2</c:v>
                </c:pt>
                <c:pt idx="13">
                  <c:v>3.9672704763951128E-2</c:v>
                </c:pt>
                <c:pt idx="14">
                  <c:v>4.8848567537816745E-2</c:v>
                </c:pt>
                <c:pt idx="15">
                  <c:v>-1.8885344160373574E-2</c:v>
                </c:pt>
                <c:pt idx="16">
                  <c:v>-3.3423755486949869E-2</c:v>
                </c:pt>
                <c:pt idx="17">
                  <c:v>7.6276255404217785E-2</c:v>
                </c:pt>
                <c:pt idx="18">
                  <c:v>5.7262652966000083E-2</c:v>
                </c:pt>
                <c:pt idx="19">
                  <c:v>0</c:v>
                </c:pt>
                <c:pt idx="20">
                  <c:v>-3.1791834423851473E-2</c:v>
                </c:pt>
                <c:pt idx="21">
                  <c:v>-7.4805445987336849E-2</c:v>
                </c:pt>
                <c:pt idx="22">
                  <c:v>-6.6946789630613068E-2</c:v>
                </c:pt>
                <c:pt idx="23">
                  <c:v>8.922318434176546E-2</c:v>
                </c:pt>
                <c:pt idx="24">
                  <c:v>1.523996655673665E-2</c:v>
                </c:pt>
                <c:pt idx="25">
                  <c:v>1.4723256820706521E-2</c:v>
                </c:pt>
                <c:pt idx="26">
                  <c:v>7.4328743253212703E-2</c:v>
                </c:pt>
                <c:pt idx="27">
                  <c:v>-3.8232397904936377E-2</c:v>
                </c:pt>
                <c:pt idx="28">
                  <c:v>2.3340842503591031E-2</c:v>
                </c:pt>
                <c:pt idx="29">
                  <c:v>1.4891555401345347E-2</c:v>
                </c:pt>
                <c:pt idx="30">
                  <c:v>4.8433074100812767E-2</c:v>
                </c:pt>
                <c:pt idx="31">
                  <c:v>0</c:v>
                </c:pt>
                <c:pt idx="32">
                  <c:v>-3.403525340017044E-2</c:v>
                </c:pt>
                <c:pt idx="33">
                  <c:v>-5.5302808466905606E-2</c:v>
                </c:pt>
                <c:pt idx="34">
                  <c:v>-4.5162158758193627E-2</c:v>
                </c:pt>
                <c:pt idx="35">
                  <c:v>5.5755232255617848E-2</c:v>
                </c:pt>
                <c:pt idx="36">
                  <c:v>1.2888022352098627E-2</c:v>
                </c:pt>
                <c:pt idx="37">
                  <c:v>2.2276394711152392E-2</c:v>
                </c:pt>
                <c:pt idx="38">
                  <c:v>3.0284803904467861E-2</c:v>
                </c:pt>
                <c:pt idx="39">
                  <c:v>-2.7878734138589323E-2</c:v>
                </c:pt>
                <c:pt idx="40">
                  <c:v>4.7725148612447477E-3</c:v>
                </c:pt>
                <c:pt idx="41">
                  <c:v>7.6005403874175315E-2</c:v>
                </c:pt>
                <c:pt idx="42">
                  <c:v>2.3271342412988449E-2</c:v>
                </c:pt>
                <c:pt idx="43">
                  <c:v>2.2087529962838026E-2</c:v>
                </c:pt>
                <c:pt idx="44">
                  <c:v>-6.3669079869376866E-2</c:v>
                </c:pt>
                <c:pt idx="45">
                  <c:v>-3.9112918863326573E-2</c:v>
                </c:pt>
                <c:pt idx="46">
                  <c:v>-4.5504920340178945E-2</c:v>
                </c:pt>
                <c:pt idx="47">
                  <c:v>5.2273283022677308E-2</c:v>
                </c:pt>
                <c:pt idx="48">
                  <c:v>4.454341426249897E-3</c:v>
                </c:pt>
                <c:pt idx="49">
                  <c:v>0</c:v>
                </c:pt>
                <c:pt idx="50">
                  <c:v>8.0655931613630827E-2</c:v>
                </c:pt>
                <c:pt idx="51">
                  <c:v>-1.8441406983704667E-3</c:v>
                </c:pt>
                <c:pt idx="52">
                  <c:v>-1.1232379931848335E-2</c:v>
                </c:pt>
                <c:pt idx="53">
                  <c:v>2.5770791258424186E-2</c:v>
                </c:pt>
                <c:pt idx="54">
                  <c:v>3.5997653271519159E-2</c:v>
                </c:pt>
                <c:pt idx="55">
                  <c:v>1.2964977164367397E-2</c:v>
                </c:pt>
                <c:pt idx="56">
                  <c:v>-5.9820558024094694E-2</c:v>
                </c:pt>
                <c:pt idx="57">
                  <c:v>-5.0465890712411365E-2</c:v>
                </c:pt>
                <c:pt idx="58">
                  <c:v>-6.9009950194386604E-2</c:v>
                </c:pt>
                <c:pt idx="59">
                  <c:v>4.7923552317183038E-2</c:v>
                </c:pt>
                <c:pt idx="60">
                  <c:v>6.4341100054097211E-3</c:v>
                </c:pt>
                <c:pt idx="61">
                  <c:v>-3.5472318162218741E-2</c:v>
                </c:pt>
                <c:pt idx="62">
                  <c:v>9.6910013008056239E-2</c:v>
                </c:pt>
                <c:pt idx="63">
                  <c:v>-1.5042005078613752E-2</c:v>
                </c:pt>
                <c:pt idx="64">
                  <c:v>1.3190000217020437E-2</c:v>
                </c:pt>
                <c:pt idx="65">
                  <c:v>5.2388069459688325E-2</c:v>
                </c:pt>
                <c:pt idx="66">
                  <c:v>5.8403016087319237E-2</c:v>
                </c:pt>
                <c:pt idx="67">
                  <c:v>-1.3139322603040959E-2</c:v>
                </c:pt>
                <c:pt idx="68">
                  <c:v>-5.356785627285765E-2</c:v>
                </c:pt>
                <c:pt idx="69">
                  <c:v>-5.3464281741363973E-2</c:v>
                </c:pt>
                <c:pt idx="70">
                  <c:v>-5.233944442667493E-2</c:v>
                </c:pt>
                <c:pt idx="71">
                  <c:v>5.233944442667493E-2</c:v>
                </c:pt>
                <c:pt idx="72">
                  <c:v>2.3979883640543154E-2</c:v>
                </c:pt>
                <c:pt idx="73">
                  <c:v>-1.6459444954412206E-2</c:v>
                </c:pt>
                <c:pt idx="74">
                  <c:v>5.9155340338556517E-2</c:v>
                </c:pt>
                <c:pt idx="75">
                  <c:v>3.24101863783266E-3</c:v>
                </c:pt>
                <c:pt idx="76">
                  <c:v>1.6114841565793014E-3</c:v>
                </c:pt>
                <c:pt idx="77">
                  <c:v>6.6946789630613068E-2</c:v>
                </c:pt>
                <c:pt idx="78">
                  <c:v>6.2790829859455499E-2</c:v>
                </c:pt>
                <c:pt idx="79">
                  <c:v>-2.0771908858182364E-2</c:v>
                </c:pt>
                <c:pt idx="80">
                  <c:v>-4.6174880772430704E-2</c:v>
                </c:pt>
                <c:pt idx="81">
                  <c:v>-5.6404031198054927E-2</c:v>
                </c:pt>
                <c:pt idx="82">
                  <c:v>-6.3002216810283951E-2</c:v>
                </c:pt>
                <c:pt idx="83">
                  <c:v>6.9296449907972235E-2</c:v>
                </c:pt>
                <c:pt idx="84">
                  <c:v>9.2735441289613085E-3</c:v>
                </c:pt>
                <c:pt idx="85">
                  <c:v>-1.0838570982588891E-2</c:v>
                </c:pt>
                <c:pt idx="86">
                  <c:v>5.8579493153303019E-2</c:v>
                </c:pt>
                <c:pt idx="87">
                  <c:v>-5.5149246713033229E-3</c:v>
                </c:pt>
                <c:pt idx="88">
                  <c:v>6.8827824379842362E-3</c:v>
                </c:pt>
                <c:pt idx="89">
                  <c:v>7.044448221604771E-2</c:v>
                </c:pt>
                <c:pt idx="90">
                  <c:v>4.3078449455920875E-2</c:v>
                </c:pt>
                <c:pt idx="91">
                  <c:v>-8.495028441732444E-3</c:v>
                </c:pt>
                <c:pt idx="92">
                  <c:v>-5.72266701595745E-2</c:v>
                </c:pt>
                <c:pt idx="93">
                  <c:v>-6.450692657351409E-2</c:v>
                </c:pt>
                <c:pt idx="94">
                  <c:v>-5.2752135607174289E-2</c:v>
                </c:pt>
                <c:pt idx="95">
                  <c:v>5.2752135607174289E-2</c:v>
                </c:pt>
                <c:pt idx="96">
                  <c:v>1.2589127308020309E-2</c:v>
                </c:pt>
                <c:pt idx="97">
                  <c:v>-1.9744058195756864E-2</c:v>
                </c:pt>
                <c:pt idx="98">
                  <c:v>7.2883502379031739E-2</c:v>
                </c:pt>
                <c:pt idx="99">
                  <c:v>-9.8707540262945592E-3</c:v>
                </c:pt>
                <c:pt idx="100">
                  <c:v>8.6491091085134642E-3</c:v>
                </c:pt>
                <c:pt idx="101">
                  <c:v>7.5084097906579661E-2</c:v>
                </c:pt>
                <c:pt idx="102">
                  <c:v>4.2140501928280116E-2</c:v>
                </c:pt>
                <c:pt idx="103">
                  <c:v>1.8639276761582835E-3</c:v>
                </c:pt>
                <c:pt idx="104">
                  <c:v>-6.2935515455507129E-2</c:v>
                </c:pt>
                <c:pt idx="105">
                  <c:v>-6.6051890319731577E-2</c:v>
                </c:pt>
                <c:pt idx="106">
                  <c:v>-5.6029635444087678E-2</c:v>
                </c:pt>
                <c:pt idx="107">
                  <c:v>4.2039438043058208E-2</c:v>
                </c:pt>
                <c:pt idx="108">
                  <c:v>5.1396396524108212E-3</c:v>
                </c:pt>
                <c:pt idx="109">
                  <c:v>-2.9051797057822348E-2</c:v>
                </c:pt>
                <c:pt idx="110">
                  <c:v>5.6281450548733236E-2</c:v>
                </c:pt>
                <c:pt idx="111">
                  <c:v>-1.7129326586585059E-2</c:v>
                </c:pt>
                <c:pt idx="112">
                  <c:v>1.8327381089531691E-2</c:v>
                </c:pt>
                <c:pt idx="113">
                  <c:v>7.8582631918524992E-2</c:v>
                </c:pt>
                <c:pt idx="114">
                  <c:v>5.2592235168331225E-2</c:v>
                </c:pt>
                <c:pt idx="115">
                  <c:v>1.2209885995692726E-2</c:v>
                </c:pt>
                <c:pt idx="116">
                  <c:v>-9.6910013008056239E-2</c:v>
                </c:pt>
                <c:pt idx="117">
                  <c:v>-5.1286916532285787E-2</c:v>
                </c:pt>
                <c:pt idx="118">
                  <c:v>-6.3732754744046716E-2</c:v>
                </c:pt>
                <c:pt idx="119">
                  <c:v>3.6268207037065903E-2</c:v>
                </c:pt>
                <c:pt idx="120">
                  <c:v>2.8672599895948725E-2</c:v>
                </c:pt>
                <c:pt idx="121">
                  <c:v>-2.2276394711152392E-2</c:v>
                </c:pt>
                <c:pt idx="122">
                  <c:v>7.4499927521059384E-2</c:v>
                </c:pt>
                <c:pt idx="123">
                  <c:v>-1.0830847651682074E-2</c:v>
                </c:pt>
                <c:pt idx="124">
                  <c:v>2.5554104472388151E-2</c:v>
                </c:pt>
                <c:pt idx="125">
                  <c:v>5.0692708236187656E-2</c:v>
                </c:pt>
                <c:pt idx="126">
                  <c:v>6.4838559850281197E-2</c:v>
                </c:pt>
                <c:pt idx="127">
                  <c:v>8.6312494020539532E-3</c:v>
                </c:pt>
                <c:pt idx="128">
                  <c:v>-8.1830816868469824E-2</c:v>
                </c:pt>
                <c:pt idx="129">
                  <c:v>-5.5986581792733414E-2</c:v>
                </c:pt>
                <c:pt idx="130">
                  <c:v>-5.0885838692054097E-2</c:v>
                </c:pt>
                <c:pt idx="131">
                  <c:v>4.8746452681502905E-2</c:v>
                </c:pt>
                <c:pt idx="132">
                  <c:v>1.2681031759088857E-2</c:v>
                </c:pt>
                <c:pt idx="133">
                  <c:v>-2.795929757789084E-2</c:v>
                </c:pt>
                <c:pt idx="134">
                  <c:v>3.0037265570428406E-2</c:v>
                </c:pt>
                <c:pt idx="135">
                  <c:v>4.1486902423352845E-2</c:v>
                </c:pt>
                <c:pt idx="136">
                  <c:v>1.0241073244440013E-2</c:v>
                </c:pt>
                <c:pt idx="137">
                  <c:v>5.4411783387140478E-2</c:v>
                </c:pt>
                <c:pt idx="138">
                  <c:v>6.5436602669590282E-2</c:v>
                </c:pt>
                <c:pt idx="139">
                  <c:v>-1.1317760524532705E-2</c:v>
                </c:pt>
                <c:pt idx="140">
                  <c:v>-7.6608911882366737E-2</c:v>
                </c:pt>
                <c:pt idx="141">
                  <c:v>-4.2162786894271331E-2</c:v>
                </c:pt>
                <c:pt idx="142">
                  <c:v>-7.2636318363148877E-2</c:v>
                </c:pt>
                <c:pt idx="143">
                  <c:v>4.4419139788412831E-2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BA-4D27-AEC4-2AC5DDA559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347058752"/>
        <c:axId val="-1347056000"/>
      </c:lineChart>
      <c:catAx>
        <c:axId val="-13470587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1347056000"/>
        <c:crosses val="autoZero"/>
        <c:auto val="1"/>
        <c:lblAlgn val="ctr"/>
        <c:lblOffset val="100"/>
        <c:noMultiLvlLbl val="0"/>
      </c:catAx>
      <c:valAx>
        <c:axId val="-134705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1347058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ko-KR" altLang="en-US"/>
              <a:t>로그 </a:t>
            </a:r>
            <a:r>
              <a:rPr lang="en-US" altLang="ko-KR"/>
              <a:t>1 </a:t>
            </a:r>
            <a:r>
              <a:rPr lang="ko-KR" altLang="en-US"/>
              <a:t>계절차분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Diff!$F$5</c:f>
              <c:strCache>
                <c:ptCount val="1"/>
                <c:pt idx="0">
                  <c:v>AP.log.dx.seasonal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Diff!$F$6:$F$137</c:f>
              <c:numCache>
                <c:formatCode>General</c:formatCode>
                <c:ptCount val="132"/>
                <c:pt idx="0">
                  <c:v>-1.1184166952513674E-2</c:v>
                </c:pt>
                <c:pt idx="1">
                  <c:v>1.7008720128007138E-2</c:v>
                </c:pt>
                <c:pt idx="2">
                  <c:v>1.5664363809220205E-4</c:v>
                </c:pt>
                <c:pt idx="3">
                  <c:v>-8.9011232537723473E-3</c:v>
                </c:pt>
                <c:pt idx="4">
                  <c:v>-5.6194155041513483E-3</c:v>
                </c:pt>
                <c:pt idx="5">
                  <c:v>2.8727857225661957E-2</c:v>
                </c:pt>
                <c:pt idx="6">
                  <c:v>1.73347060660487E-2</c:v>
                </c:pt>
                <c:pt idx="7">
                  <c:v>0</c:v>
                </c:pt>
                <c:pt idx="8">
                  <c:v>4.9309726008885946E-3</c:v>
                </c:pt>
                <c:pt idx="9">
                  <c:v>-1.6813499009650013E-2</c:v>
                </c:pt>
                <c:pt idx="10">
                  <c:v>-8.4331675368627401E-3</c:v>
                </c:pt>
                <c:pt idx="11">
                  <c:v>3.4374516334420235E-2</c:v>
                </c:pt>
                <c:pt idx="12">
                  <c:v>2.6424133509250325E-2</c:v>
                </c:pt>
                <c:pt idx="13">
                  <c:v>-2.4949447943244607E-2</c:v>
                </c:pt>
                <c:pt idx="14">
                  <c:v>2.5480175715395958E-2</c:v>
                </c:pt>
                <c:pt idx="15">
                  <c:v>-1.9347053744562803E-2</c:v>
                </c:pt>
                <c:pt idx="16">
                  <c:v>5.6764597990540899E-2</c:v>
                </c:pt>
                <c:pt idx="17">
                  <c:v>-6.1384700002872439E-2</c:v>
                </c:pt>
                <c:pt idx="18">
                  <c:v>-8.8295788651873153E-3</c:v>
                </c:pt>
                <c:pt idx="19">
                  <c:v>0</c:v>
                </c:pt>
                <c:pt idx="20">
                  <c:v>-2.2434189763189671E-3</c:v>
                </c:pt>
                <c:pt idx="21">
                  <c:v>1.9502637520431243E-2</c:v>
                </c:pt>
                <c:pt idx="22">
                  <c:v>2.1784630872419442E-2</c:v>
                </c:pt>
                <c:pt idx="23">
                  <c:v>-3.3467952086147612E-2</c:v>
                </c:pt>
                <c:pt idx="24">
                  <c:v>-2.3519442046380235E-3</c:v>
                </c:pt>
                <c:pt idx="25">
                  <c:v>7.5531378904458712E-3</c:v>
                </c:pt>
                <c:pt idx="26">
                  <c:v>-4.4043939348744843E-2</c:v>
                </c:pt>
                <c:pt idx="27">
                  <c:v>1.0353663766347054E-2</c:v>
                </c:pt>
                <c:pt idx="28">
                  <c:v>-1.8568327642346283E-2</c:v>
                </c:pt>
                <c:pt idx="29">
                  <c:v>6.1113848472829968E-2</c:v>
                </c:pt>
                <c:pt idx="30">
                  <c:v>-2.5161731687824318E-2</c:v>
                </c:pt>
                <c:pt idx="31">
                  <c:v>2.2087529962838026E-2</c:v>
                </c:pt>
                <c:pt idx="32">
                  <c:v>-2.9633826469206426E-2</c:v>
                </c:pt>
                <c:pt idx="33">
                  <c:v>1.6189889603579033E-2</c:v>
                </c:pt>
                <c:pt idx="34">
                  <c:v>-3.4276158198531803E-4</c:v>
                </c:pt>
                <c:pt idx="35">
                  <c:v>-3.4819492329405399E-3</c:v>
                </c:pt>
                <c:pt idx="36">
                  <c:v>-8.43368092584873E-3</c:v>
                </c:pt>
                <c:pt idx="37">
                  <c:v>-2.2276394711152392E-2</c:v>
                </c:pt>
                <c:pt idx="38">
                  <c:v>5.0371127709162966E-2</c:v>
                </c:pt>
                <c:pt idx="39">
                  <c:v>2.6034593440218856E-2</c:v>
                </c:pt>
                <c:pt idx="40">
                  <c:v>-1.6004894793093083E-2</c:v>
                </c:pt>
                <c:pt idx="41">
                  <c:v>-5.0234612615751129E-2</c:v>
                </c:pt>
                <c:pt idx="42">
                  <c:v>1.2726310858530709E-2</c:v>
                </c:pt>
                <c:pt idx="43">
                  <c:v>-9.1225527984706289E-3</c:v>
                </c:pt>
                <c:pt idx="44">
                  <c:v>3.8485218452821712E-3</c:v>
                </c:pt>
                <c:pt idx="45">
                  <c:v>-1.1352971849084792E-2</c:v>
                </c:pt>
                <c:pt idx="46">
                  <c:v>-2.350502985420766E-2</c:v>
                </c:pt>
                <c:pt idx="47">
                  <c:v>-4.3497307054942702E-3</c:v>
                </c:pt>
                <c:pt idx="48">
                  <c:v>1.9797685791598241E-3</c:v>
                </c:pt>
                <c:pt idx="49">
                  <c:v>-3.5472318162218741E-2</c:v>
                </c:pt>
                <c:pt idx="50">
                  <c:v>1.6254081394425413E-2</c:v>
                </c:pt>
                <c:pt idx="51">
                  <c:v>-1.3197864380243285E-2</c:v>
                </c:pt>
                <c:pt idx="52">
                  <c:v>2.4422380148868772E-2</c:v>
                </c:pt>
                <c:pt idx="53">
                  <c:v>2.6617278201264138E-2</c:v>
                </c:pt>
                <c:pt idx="54">
                  <c:v>2.2405362815800078E-2</c:v>
                </c:pt>
                <c:pt idx="55">
                  <c:v>-2.6104299767408357E-2</c:v>
                </c:pt>
                <c:pt idx="56">
                  <c:v>6.2527017512370442E-3</c:v>
                </c:pt>
                <c:pt idx="57">
                  <c:v>-2.9983910289526072E-3</c:v>
                </c:pt>
                <c:pt idx="58">
                  <c:v>1.6670505767711674E-2</c:v>
                </c:pt>
                <c:pt idx="59">
                  <c:v>4.4158921094918924E-3</c:v>
                </c:pt>
                <c:pt idx="60">
                  <c:v>1.7545773635133433E-2</c:v>
                </c:pt>
                <c:pt idx="61">
                  <c:v>1.9012873207806535E-2</c:v>
                </c:pt>
                <c:pt idx="62">
                  <c:v>-3.7754672669499723E-2</c:v>
                </c:pt>
                <c:pt idx="63">
                  <c:v>1.8283023716446412E-2</c:v>
                </c:pt>
                <c:pt idx="64">
                  <c:v>-1.1578516060441135E-2</c:v>
                </c:pt>
                <c:pt idx="65">
                  <c:v>1.4558720170924744E-2</c:v>
                </c:pt>
                <c:pt idx="66">
                  <c:v>4.387813772136262E-3</c:v>
                </c:pt>
                <c:pt idx="67">
                  <c:v>-7.6325862551414048E-3</c:v>
                </c:pt>
                <c:pt idx="68">
                  <c:v>7.392975500426946E-3</c:v>
                </c:pt>
                <c:pt idx="69">
                  <c:v>-2.9397494566909543E-3</c:v>
                </c:pt>
                <c:pt idx="70">
                  <c:v>-1.066277238360902E-2</c:v>
                </c:pt>
                <c:pt idx="71">
                  <c:v>1.6957005481297305E-2</c:v>
                </c:pt>
                <c:pt idx="72">
                  <c:v>-1.4706339511581845E-2</c:v>
                </c:pt>
                <c:pt idx="73">
                  <c:v>5.6208739718233147E-3</c:v>
                </c:pt>
                <c:pt idx="74">
                  <c:v>-5.7584718525349743E-4</c:v>
                </c:pt>
                <c:pt idx="75">
                  <c:v>-8.7559433091359828E-3</c:v>
                </c:pt>
                <c:pt idx="76">
                  <c:v>5.2712982814049347E-3</c:v>
                </c:pt>
                <c:pt idx="77">
                  <c:v>3.4976925854346419E-3</c:v>
                </c:pt>
                <c:pt idx="78">
                  <c:v>-1.9712380403534624E-2</c:v>
                </c:pt>
                <c:pt idx="79">
                  <c:v>1.227688041644992E-2</c:v>
                </c:pt>
                <c:pt idx="80">
                  <c:v>-1.1051789387143796E-2</c:v>
                </c:pt>
                <c:pt idx="81">
                  <c:v>-8.1028953754591626E-3</c:v>
                </c:pt>
                <c:pt idx="82">
                  <c:v>1.0250081203109662E-2</c:v>
                </c:pt>
                <c:pt idx="83">
                  <c:v>-1.6544314300797947E-2</c:v>
                </c:pt>
                <c:pt idx="84">
                  <c:v>3.3155831790590007E-3</c:v>
                </c:pt>
                <c:pt idx="85">
                  <c:v>-8.905487213167973E-3</c:v>
                </c:pt>
                <c:pt idx="86">
                  <c:v>1.430400922572872E-2</c:v>
                </c:pt>
                <c:pt idx="87">
                  <c:v>-4.3558293549912364E-3</c:v>
                </c:pt>
                <c:pt idx="88">
                  <c:v>1.766326670529228E-3</c:v>
                </c:pt>
                <c:pt idx="89">
                  <c:v>4.6396156905319508E-3</c:v>
                </c:pt>
                <c:pt idx="90">
                  <c:v>-9.3794752764075895E-4</c:v>
                </c:pt>
                <c:pt idx="91">
                  <c:v>1.0358956117890727E-2</c:v>
                </c:pt>
                <c:pt idx="92">
                  <c:v>-5.7088452959326297E-3</c:v>
                </c:pt>
                <c:pt idx="93">
                  <c:v>-1.544963746217487E-3</c:v>
                </c:pt>
                <c:pt idx="94">
                  <c:v>-3.277499836913389E-3</c:v>
                </c:pt>
                <c:pt idx="95">
                  <c:v>-1.071269756411608E-2</c:v>
                </c:pt>
                <c:pt idx="96">
                  <c:v>-7.449487655609488E-3</c:v>
                </c:pt>
                <c:pt idx="97">
                  <c:v>-9.3077388620654844E-3</c:v>
                </c:pt>
                <c:pt idx="98">
                  <c:v>-1.6602051830298503E-2</c:v>
                </c:pt>
                <c:pt idx="99">
                  <c:v>-7.2585725602904994E-3</c:v>
                </c:pt>
                <c:pt idx="100">
                  <c:v>9.6782719810182272E-3</c:v>
                </c:pt>
                <c:pt idx="101">
                  <c:v>3.4985340119453312E-3</c:v>
                </c:pt>
                <c:pt idx="102">
                  <c:v>1.0451733240051109E-2</c:v>
                </c:pt>
                <c:pt idx="103">
                  <c:v>1.0345958319534443E-2</c:v>
                </c:pt>
                <c:pt idx="104">
                  <c:v>-3.397449755254911E-2</c:v>
                </c:pt>
                <c:pt idx="105">
                  <c:v>1.476497378744579E-2</c:v>
                </c:pt>
                <c:pt idx="106">
                  <c:v>-7.7031192999590381E-3</c:v>
                </c:pt>
                <c:pt idx="107">
                  <c:v>-5.7712310059923055E-3</c:v>
                </c:pt>
                <c:pt idx="108">
                  <c:v>2.3532960243537904E-2</c:v>
                </c:pt>
                <c:pt idx="109">
                  <c:v>6.7754023466699564E-3</c:v>
                </c:pt>
                <c:pt idx="110">
                  <c:v>1.8218476972326147E-2</c:v>
                </c:pt>
                <c:pt idx="111">
                  <c:v>6.2984789349029846E-3</c:v>
                </c:pt>
                <c:pt idx="112">
                  <c:v>7.2267233828564592E-3</c:v>
                </c:pt>
                <c:pt idx="113">
                  <c:v>-2.7889923682337336E-2</c:v>
                </c:pt>
                <c:pt idx="114">
                  <c:v>1.2246324681949972E-2</c:v>
                </c:pt>
                <c:pt idx="115">
                  <c:v>-3.5786365936387732E-3</c:v>
                </c:pt>
                <c:pt idx="116">
                  <c:v>1.5079196139586415E-2</c:v>
                </c:pt>
                <c:pt idx="117">
                  <c:v>-4.6996652604476274E-3</c:v>
                </c:pt>
                <c:pt idx="118">
                  <c:v>1.2846916051992618E-2</c:v>
                </c:pt>
                <c:pt idx="119">
                  <c:v>1.2478245644437003E-2</c:v>
                </c:pt>
                <c:pt idx="120">
                  <c:v>-1.5991568136859868E-2</c:v>
                </c:pt>
                <c:pt idx="121">
                  <c:v>-5.6829028667384485E-3</c:v>
                </c:pt>
                <c:pt idx="122">
                  <c:v>-4.4462661950630977E-2</c:v>
                </c:pt>
                <c:pt idx="123">
                  <c:v>5.2317750075034919E-2</c:v>
                </c:pt>
                <c:pt idx="124">
                  <c:v>-1.5313031227948137E-2</c:v>
                </c:pt>
                <c:pt idx="125">
                  <c:v>3.7190751509528219E-3</c:v>
                </c:pt>
                <c:pt idx="126">
                  <c:v>5.9804281930908587E-4</c:v>
                </c:pt>
                <c:pt idx="127">
                  <c:v>-1.9949009926586658E-2</c:v>
                </c:pt>
                <c:pt idx="128">
                  <c:v>5.2219049861030875E-3</c:v>
                </c:pt>
                <c:pt idx="129">
                  <c:v>1.3823794898462083E-2</c:v>
                </c:pt>
                <c:pt idx="130">
                  <c:v>-2.175047967109478E-2</c:v>
                </c:pt>
                <c:pt idx="131">
                  <c:v>-4.3273128930900739E-3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A0-41F4-86E7-C7F0F62FE2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347036032"/>
        <c:axId val="-1347033280"/>
      </c:lineChart>
      <c:catAx>
        <c:axId val="-1347036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1347033280"/>
        <c:crosses val="autoZero"/>
        <c:auto val="1"/>
        <c:lblAlgn val="ctr"/>
        <c:lblOffset val="100"/>
        <c:noMultiLvlLbl val="0"/>
      </c:catAx>
      <c:valAx>
        <c:axId val="-134703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1347036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AR!$B$4</c:f>
              <c:strCache>
                <c:ptCount val="1"/>
                <c:pt idx="0">
                  <c:v>Salary($)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AR!$B$5:$B$15</c:f>
              <c:numCache>
                <c:formatCode>General</c:formatCode>
                <c:ptCount val="11"/>
                <c:pt idx="0">
                  <c:v>1.99</c:v>
                </c:pt>
                <c:pt idx="1">
                  <c:v>2.29</c:v>
                </c:pt>
                <c:pt idx="2">
                  <c:v>2.38</c:v>
                </c:pt>
                <c:pt idx="3">
                  <c:v>2.58</c:v>
                </c:pt>
                <c:pt idx="4">
                  <c:v>2.4900000000000002</c:v>
                </c:pt>
                <c:pt idx="5">
                  <c:v>2.63</c:v>
                </c:pt>
                <c:pt idx="6">
                  <c:v>2.83</c:v>
                </c:pt>
                <c:pt idx="7">
                  <c:v>2.92</c:v>
                </c:pt>
                <c:pt idx="8">
                  <c:v>3.13</c:v>
                </c:pt>
                <c:pt idx="9">
                  <c:v>3.26</c:v>
                </c:pt>
                <c:pt idx="10">
                  <c:v>3.27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E3-418B-A05E-EF787FE101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504067104"/>
        <c:axId val="-1504064352"/>
      </c:lineChart>
      <c:catAx>
        <c:axId val="-15040671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1504064352"/>
        <c:crosses val="autoZero"/>
        <c:auto val="1"/>
        <c:lblAlgn val="ctr"/>
        <c:lblOffset val="100"/>
        <c:noMultiLvlLbl val="0"/>
      </c:catAx>
      <c:valAx>
        <c:axId val="-150406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1504067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AR!$AJ$4</c:f>
              <c:strCache>
                <c:ptCount val="1"/>
                <c:pt idx="0">
                  <c:v>Salary($)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Pt>
            <c:idx val="10"/>
            <c:marker>
              <c:symbol val="diamond"/>
              <c:size val="6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  <a:round/>
                </a:ln>
                <a:effectLst/>
              </c:spPr>
            </c:marker>
            <c:bubble3D val="0"/>
            <c:spPr>
              <a:ln w="22225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7536-4EC5-80AB-671733ECCB9A}"/>
              </c:ext>
            </c:extLst>
          </c:dPt>
          <c:dPt>
            <c:idx val="11"/>
            <c:marker>
              <c:symbol val="diamond"/>
              <c:size val="6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  <a:round/>
                </a:ln>
                <a:effectLst/>
              </c:spPr>
            </c:marker>
            <c:bubble3D val="0"/>
            <c:spPr>
              <a:ln w="22225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0-7536-4EC5-80AB-671733ECCB9A}"/>
              </c:ext>
            </c:extLst>
          </c:dPt>
          <c:dPt>
            <c:idx val="12"/>
            <c:marker>
              <c:symbol val="diamond"/>
              <c:size val="6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  <a:round/>
                </a:ln>
                <a:effectLst/>
              </c:spPr>
            </c:marker>
            <c:bubble3D val="0"/>
            <c:spPr>
              <a:ln w="22225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7536-4EC5-80AB-671733ECCB9A}"/>
              </c:ext>
            </c:extLst>
          </c:dPt>
          <c:dPt>
            <c:idx val="13"/>
            <c:marker>
              <c:symbol val="diamond"/>
              <c:size val="6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  <a:round/>
                </a:ln>
                <a:effectLst/>
              </c:spPr>
            </c:marker>
            <c:bubble3D val="0"/>
            <c:spPr>
              <a:ln w="22225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7536-4EC5-80AB-671733ECCB9A}"/>
              </c:ext>
            </c:extLst>
          </c:dPt>
          <c:dPt>
            <c:idx val="14"/>
            <c:marker>
              <c:symbol val="diamond"/>
              <c:size val="6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  <a:round/>
                </a:ln>
                <a:effectLst/>
              </c:spPr>
            </c:marker>
            <c:bubble3D val="0"/>
            <c:spPr>
              <a:ln w="22225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7536-4EC5-80AB-671733ECCB9A}"/>
              </c:ext>
            </c:extLst>
          </c:dPt>
          <c:dPt>
            <c:idx val="15"/>
            <c:marker>
              <c:symbol val="diamond"/>
              <c:size val="6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  <a:round/>
                </a:ln>
                <a:effectLst/>
              </c:spPr>
            </c:marker>
            <c:bubble3D val="0"/>
            <c:spPr>
              <a:ln w="22225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7536-4EC5-80AB-671733ECCB9A}"/>
              </c:ext>
            </c:extLst>
          </c:dPt>
          <c:dPt>
            <c:idx val="16"/>
            <c:marker>
              <c:symbol val="diamond"/>
              <c:size val="6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  <a:round/>
                </a:ln>
                <a:effectLst/>
              </c:spPr>
            </c:marker>
            <c:bubble3D val="0"/>
            <c:spPr>
              <a:ln w="22225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7536-4EC5-80AB-671733ECCB9A}"/>
              </c:ext>
            </c:extLst>
          </c:dPt>
          <c:dPt>
            <c:idx val="17"/>
            <c:marker>
              <c:symbol val="diamond"/>
              <c:size val="6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  <a:round/>
                </a:ln>
                <a:effectLst/>
              </c:spPr>
            </c:marker>
            <c:bubble3D val="0"/>
            <c:spPr>
              <a:ln w="22225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7536-4EC5-80AB-671733ECCB9A}"/>
              </c:ext>
            </c:extLst>
          </c:dPt>
          <c:dPt>
            <c:idx val="18"/>
            <c:marker>
              <c:symbol val="diamond"/>
              <c:size val="6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  <a:round/>
                </a:ln>
                <a:effectLst/>
              </c:spPr>
            </c:marker>
            <c:bubble3D val="0"/>
            <c:spPr>
              <a:ln w="22225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8-7536-4EC5-80AB-671733ECCB9A}"/>
              </c:ext>
            </c:extLst>
          </c:dPt>
          <c:dPt>
            <c:idx val="19"/>
            <c:marker>
              <c:symbol val="diamond"/>
              <c:size val="6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  <a:round/>
                </a:ln>
                <a:effectLst/>
              </c:spPr>
            </c:marker>
            <c:bubble3D val="0"/>
            <c:spPr>
              <a:ln w="22225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7536-4EC5-80AB-671733ECCB9A}"/>
              </c:ext>
            </c:extLst>
          </c:dPt>
          <c:dPt>
            <c:idx val="20"/>
            <c:marker>
              <c:symbol val="diamond"/>
              <c:size val="6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  <a:round/>
                </a:ln>
                <a:effectLst/>
              </c:spPr>
            </c:marker>
            <c:bubble3D val="0"/>
            <c:spPr>
              <a:ln w="22225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A-7536-4EC5-80AB-671733ECCB9A}"/>
              </c:ext>
            </c:extLst>
          </c:dPt>
          <c:val>
            <c:numRef>
              <c:f>AR!$AJ$5:$AJ$25</c:f>
              <c:numCache>
                <c:formatCode>General</c:formatCode>
                <c:ptCount val="21"/>
                <c:pt idx="0">
                  <c:v>1.99</c:v>
                </c:pt>
                <c:pt idx="1">
                  <c:v>2.29</c:v>
                </c:pt>
                <c:pt idx="2">
                  <c:v>2.38</c:v>
                </c:pt>
                <c:pt idx="3">
                  <c:v>2.58</c:v>
                </c:pt>
                <c:pt idx="4">
                  <c:v>2.4900000000000002</c:v>
                </c:pt>
                <c:pt idx="5">
                  <c:v>2.63</c:v>
                </c:pt>
                <c:pt idx="6">
                  <c:v>2.83</c:v>
                </c:pt>
                <c:pt idx="7">
                  <c:v>2.92</c:v>
                </c:pt>
                <c:pt idx="8">
                  <c:v>3.13</c:v>
                </c:pt>
                <c:pt idx="9">
                  <c:v>3.26</c:v>
                </c:pt>
                <c:pt idx="10">
                  <c:v>3.27</c:v>
                </c:pt>
                <c:pt idx="11">
                  <c:v>3.4253172052609351</c:v>
                </c:pt>
                <c:pt idx="12">
                  <c:v>3.5284446395783724</c:v>
                </c:pt>
                <c:pt idx="13">
                  <c:v>3.6371802310637724</c:v>
                </c:pt>
                <c:pt idx="14">
                  <c:v>3.7478895030165873</c:v>
                </c:pt>
                <c:pt idx="15">
                  <c:v>3.8557897582550917</c:v>
                </c:pt>
                <c:pt idx="16">
                  <c:v>3.9634038354979761</c:v>
                </c:pt>
                <c:pt idx="17">
                  <c:v>4.0701579606757541</c:v>
                </c:pt>
                <c:pt idx="18">
                  <c:v>4.1760361490641875</c:v>
                </c:pt>
                <c:pt idx="19">
                  <c:v>4.2811189240655176</c:v>
                </c:pt>
                <c:pt idx="20">
                  <c:v>4.3853824144321454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51-42F7-9B37-CAB0C01437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504027056"/>
        <c:axId val="-1504023792"/>
      </c:lineChart>
      <c:catAx>
        <c:axId val="-1504027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1504023792"/>
        <c:crosses val="autoZero"/>
        <c:auto val="1"/>
        <c:lblAlgn val="ctr"/>
        <c:lblOffset val="100"/>
        <c:noMultiLvlLbl val="0"/>
      </c:catAx>
      <c:valAx>
        <c:axId val="-15040237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1504027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AR!$AJ$29</c:f>
              <c:strCache>
                <c:ptCount val="1"/>
                <c:pt idx="0">
                  <c:v>Salary($)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Pt>
            <c:idx val="10"/>
            <c:marker>
              <c:symbol val="diamond"/>
              <c:size val="6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  <a:round/>
                </a:ln>
                <a:effectLst/>
              </c:spPr>
            </c:marker>
            <c:bubble3D val="0"/>
            <c:spPr>
              <a:ln w="22225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0-7280-4D56-A048-DDA8ED23664A}"/>
              </c:ext>
            </c:extLst>
          </c:dPt>
          <c:dPt>
            <c:idx val="11"/>
            <c:marker>
              <c:symbol val="diamond"/>
              <c:size val="6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  <a:round/>
                </a:ln>
                <a:effectLst/>
              </c:spPr>
            </c:marker>
            <c:bubble3D val="0"/>
            <c:spPr>
              <a:ln w="22225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7280-4D56-A048-DDA8ED23664A}"/>
              </c:ext>
            </c:extLst>
          </c:dPt>
          <c:dPt>
            <c:idx val="12"/>
            <c:marker>
              <c:symbol val="diamond"/>
              <c:size val="6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  <a:round/>
                </a:ln>
                <a:effectLst/>
              </c:spPr>
            </c:marker>
            <c:bubble3D val="0"/>
            <c:spPr>
              <a:ln w="22225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7280-4D56-A048-DDA8ED23664A}"/>
              </c:ext>
            </c:extLst>
          </c:dPt>
          <c:dPt>
            <c:idx val="13"/>
            <c:marker>
              <c:symbol val="diamond"/>
              <c:size val="6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  <a:round/>
                </a:ln>
                <a:effectLst/>
              </c:spPr>
            </c:marker>
            <c:bubble3D val="0"/>
            <c:spPr>
              <a:ln w="22225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7280-4D56-A048-DDA8ED23664A}"/>
              </c:ext>
            </c:extLst>
          </c:dPt>
          <c:dPt>
            <c:idx val="14"/>
            <c:marker>
              <c:symbol val="diamond"/>
              <c:size val="6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  <a:round/>
                </a:ln>
                <a:effectLst/>
              </c:spPr>
            </c:marker>
            <c:bubble3D val="0"/>
            <c:spPr>
              <a:ln w="22225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7280-4D56-A048-DDA8ED23664A}"/>
              </c:ext>
            </c:extLst>
          </c:dPt>
          <c:dPt>
            <c:idx val="15"/>
            <c:marker>
              <c:symbol val="diamond"/>
              <c:size val="6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  <a:round/>
                </a:ln>
                <a:effectLst/>
              </c:spPr>
            </c:marker>
            <c:bubble3D val="0"/>
            <c:spPr>
              <a:ln w="22225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7280-4D56-A048-DDA8ED23664A}"/>
              </c:ext>
            </c:extLst>
          </c:dPt>
          <c:dPt>
            <c:idx val="16"/>
            <c:marker>
              <c:symbol val="diamond"/>
              <c:size val="6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  <a:round/>
                </a:ln>
                <a:effectLst/>
              </c:spPr>
            </c:marker>
            <c:bubble3D val="0"/>
            <c:spPr>
              <a:ln w="22225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7280-4D56-A048-DDA8ED23664A}"/>
              </c:ext>
            </c:extLst>
          </c:dPt>
          <c:dPt>
            <c:idx val="17"/>
            <c:marker>
              <c:symbol val="diamond"/>
              <c:size val="6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  <a:round/>
                </a:ln>
                <a:effectLst/>
              </c:spPr>
            </c:marker>
            <c:bubble3D val="0"/>
            <c:spPr>
              <a:ln w="22225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7280-4D56-A048-DDA8ED23664A}"/>
              </c:ext>
            </c:extLst>
          </c:dPt>
          <c:dPt>
            <c:idx val="18"/>
            <c:marker>
              <c:symbol val="diamond"/>
              <c:size val="6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  <a:round/>
                </a:ln>
                <a:effectLst/>
              </c:spPr>
            </c:marker>
            <c:bubble3D val="0"/>
            <c:spPr>
              <a:ln w="22225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8-7280-4D56-A048-DDA8ED23664A}"/>
              </c:ext>
            </c:extLst>
          </c:dPt>
          <c:dPt>
            <c:idx val="19"/>
            <c:marker>
              <c:symbol val="diamond"/>
              <c:size val="6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  <a:round/>
                </a:ln>
                <a:effectLst/>
              </c:spPr>
            </c:marker>
            <c:bubble3D val="0"/>
            <c:spPr>
              <a:ln w="22225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7280-4D56-A048-DDA8ED23664A}"/>
              </c:ext>
            </c:extLst>
          </c:dPt>
          <c:dPt>
            <c:idx val="20"/>
            <c:marker>
              <c:symbol val="diamond"/>
              <c:size val="6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  <a:round/>
                </a:ln>
                <a:effectLst/>
              </c:spPr>
            </c:marker>
            <c:bubble3D val="0"/>
            <c:spPr>
              <a:ln w="22225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A-7280-4D56-A048-DDA8ED23664A}"/>
              </c:ext>
            </c:extLst>
          </c:dPt>
          <c:val>
            <c:numRef>
              <c:f>AR!$AJ$30:$AJ$50</c:f>
              <c:numCache>
                <c:formatCode>General</c:formatCode>
                <c:ptCount val="21"/>
                <c:pt idx="0">
                  <c:v>1.99</c:v>
                </c:pt>
                <c:pt idx="1">
                  <c:v>2.29</c:v>
                </c:pt>
                <c:pt idx="2">
                  <c:v>2.38</c:v>
                </c:pt>
                <c:pt idx="3">
                  <c:v>2.58</c:v>
                </c:pt>
                <c:pt idx="4">
                  <c:v>2.4900000000000002</c:v>
                </c:pt>
                <c:pt idx="5">
                  <c:v>2.63</c:v>
                </c:pt>
                <c:pt idx="6">
                  <c:v>2.83</c:v>
                </c:pt>
                <c:pt idx="7">
                  <c:v>2.92</c:v>
                </c:pt>
                <c:pt idx="8">
                  <c:v>3.13</c:v>
                </c:pt>
                <c:pt idx="9">
                  <c:v>3.26</c:v>
                </c:pt>
                <c:pt idx="10">
                  <c:v>3.27</c:v>
                </c:pt>
                <c:pt idx="11">
                  <c:v>3.3996613872338326</c:v>
                </c:pt>
                <c:pt idx="12">
                  <c:v>3.4871042679707687</c:v>
                </c:pt>
                <c:pt idx="13">
                  <c:v>3.5845140398751099</c:v>
                </c:pt>
                <c:pt idx="14">
                  <c:v>3.6752024485550612</c:v>
                </c:pt>
                <c:pt idx="15">
                  <c:v>3.7646369678617635</c:v>
                </c:pt>
                <c:pt idx="16">
                  <c:v>3.85115420506704</c:v>
                </c:pt>
                <c:pt idx="17">
                  <c:v>3.9353822871080499</c:v>
                </c:pt>
                <c:pt idx="18">
                  <c:v>4.0172094927938149</c:v>
                </c:pt>
                <c:pt idx="19">
                  <c:v>4.0967596006946341</c:v>
                </c:pt>
                <c:pt idx="20">
                  <c:v>4.1740781635256621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BC-48E8-9143-61D3B5FAC7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344245840"/>
        <c:axId val="-1344242576"/>
      </c:lineChart>
      <c:catAx>
        <c:axId val="-1344245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1344242576"/>
        <c:crosses val="autoZero"/>
        <c:auto val="1"/>
        <c:lblAlgn val="ctr"/>
        <c:lblOffset val="100"/>
        <c:noMultiLvlLbl val="0"/>
      </c:catAx>
      <c:valAx>
        <c:axId val="-13442425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1344245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AR!$AJ$54</c:f>
              <c:strCache>
                <c:ptCount val="1"/>
                <c:pt idx="0">
                  <c:v>Salary($)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Pt>
            <c:idx val="10"/>
            <c:marker>
              <c:symbol val="diamond"/>
              <c:size val="6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  <a:round/>
                </a:ln>
                <a:effectLst/>
              </c:spPr>
            </c:marker>
            <c:bubble3D val="0"/>
            <c:spPr>
              <a:ln w="22225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0-A816-4094-B204-A87B4D180B4E}"/>
              </c:ext>
            </c:extLst>
          </c:dPt>
          <c:dPt>
            <c:idx val="11"/>
            <c:marker>
              <c:symbol val="diamond"/>
              <c:size val="6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  <a:round/>
                </a:ln>
                <a:effectLst/>
              </c:spPr>
            </c:marker>
            <c:bubble3D val="0"/>
            <c:spPr>
              <a:ln w="22225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A816-4094-B204-A87B4D180B4E}"/>
              </c:ext>
            </c:extLst>
          </c:dPt>
          <c:dPt>
            <c:idx val="12"/>
            <c:marker>
              <c:symbol val="diamond"/>
              <c:size val="6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  <a:round/>
                </a:ln>
                <a:effectLst/>
              </c:spPr>
            </c:marker>
            <c:bubble3D val="0"/>
            <c:spPr>
              <a:ln w="22225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A816-4094-B204-A87B4D180B4E}"/>
              </c:ext>
            </c:extLst>
          </c:dPt>
          <c:dPt>
            <c:idx val="13"/>
            <c:marker>
              <c:symbol val="diamond"/>
              <c:size val="6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  <a:round/>
                </a:ln>
                <a:effectLst/>
              </c:spPr>
            </c:marker>
            <c:bubble3D val="0"/>
            <c:spPr>
              <a:ln w="22225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A816-4094-B204-A87B4D180B4E}"/>
              </c:ext>
            </c:extLst>
          </c:dPt>
          <c:dPt>
            <c:idx val="14"/>
            <c:marker>
              <c:symbol val="diamond"/>
              <c:size val="6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  <a:round/>
                </a:ln>
                <a:effectLst/>
              </c:spPr>
            </c:marker>
            <c:bubble3D val="0"/>
            <c:spPr>
              <a:ln w="22225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A816-4094-B204-A87B4D180B4E}"/>
              </c:ext>
            </c:extLst>
          </c:dPt>
          <c:dPt>
            <c:idx val="15"/>
            <c:marker>
              <c:symbol val="diamond"/>
              <c:size val="6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  <a:round/>
                </a:ln>
                <a:effectLst/>
              </c:spPr>
            </c:marker>
            <c:bubble3D val="0"/>
            <c:spPr>
              <a:ln w="22225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A816-4094-B204-A87B4D180B4E}"/>
              </c:ext>
            </c:extLst>
          </c:dPt>
          <c:dPt>
            <c:idx val="16"/>
            <c:marker>
              <c:symbol val="diamond"/>
              <c:size val="6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  <a:round/>
                </a:ln>
                <a:effectLst/>
              </c:spPr>
            </c:marker>
            <c:bubble3D val="0"/>
            <c:spPr>
              <a:ln w="22225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A816-4094-B204-A87B4D180B4E}"/>
              </c:ext>
            </c:extLst>
          </c:dPt>
          <c:dPt>
            <c:idx val="17"/>
            <c:marker>
              <c:symbol val="diamond"/>
              <c:size val="6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  <a:round/>
                </a:ln>
                <a:effectLst/>
              </c:spPr>
            </c:marker>
            <c:bubble3D val="0"/>
            <c:spPr>
              <a:ln w="22225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A816-4094-B204-A87B4D180B4E}"/>
              </c:ext>
            </c:extLst>
          </c:dPt>
          <c:dPt>
            <c:idx val="18"/>
            <c:marker>
              <c:symbol val="diamond"/>
              <c:size val="6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  <a:round/>
                </a:ln>
                <a:effectLst/>
              </c:spPr>
            </c:marker>
            <c:bubble3D val="0"/>
            <c:spPr>
              <a:ln w="22225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8-A816-4094-B204-A87B4D180B4E}"/>
              </c:ext>
            </c:extLst>
          </c:dPt>
          <c:dPt>
            <c:idx val="19"/>
            <c:marker>
              <c:symbol val="diamond"/>
              <c:size val="6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  <a:round/>
                </a:ln>
                <a:effectLst/>
              </c:spPr>
            </c:marker>
            <c:bubble3D val="0"/>
            <c:spPr>
              <a:ln w="22225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A816-4094-B204-A87B4D180B4E}"/>
              </c:ext>
            </c:extLst>
          </c:dPt>
          <c:dPt>
            <c:idx val="20"/>
            <c:marker>
              <c:symbol val="diamond"/>
              <c:size val="6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  <a:round/>
                </a:ln>
                <a:effectLst/>
              </c:spPr>
            </c:marker>
            <c:bubble3D val="0"/>
            <c:spPr>
              <a:ln w="22225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A-A816-4094-B204-A87B4D180B4E}"/>
              </c:ext>
            </c:extLst>
          </c:dPt>
          <c:val>
            <c:numRef>
              <c:f>AR!$AJ$55:$AJ$75</c:f>
              <c:numCache>
                <c:formatCode>General</c:formatCode>
                <c:ptCount val="21"/>
                <c:pt idx="0">
                  <c:v>1.99</c:v>
                </c:pt>
                <c:pt idx="1">
                  <c:v>2.29</c:v>
                </c:pt>
                <c:pt idx="2">
                  <c:v>2.38</c:v>
                </c:pt>
                <c:pt idx="3">
                  <c:v>2.58</c:v>
                </c:pt>
                <c:pt idx="4">
                  <c:v>2.4900000000000002</c:v>
                </c:pt>
                <c:pt idx="5">
                  <c:v>2.63</c:v>
                </c:pt>
                <c:pt idx="6">
                  <c:v>2.83</c:v>
                </c:pt>
                <c:pt idx="7">
                  <c:v>2.92</c:v>
                </c:pt>
                <c:pt idx="8">
                  <c:v>3.13</c:v>
                </c:pt>
                <c:pt idx="9">
                  <c:v>3.26</c:v>
                </c:pt>
                <c:pt idx="10">
                  <c:v>3.27</c:v>
                </c:pt>
                <c:pt idx="11">
                  <c:v>3.3245528762347467</c:v>
                </c:pt>
                <c:pt idx="12">
                  <c:v>3.3726432494814871</c:v>
                </c:pt>
                <c:pt idx="13">
                  <c:v>3.4150366878963396</c:v>
                </c:pt>
                <c:pt idx="14">
                  <c:v>3.4524080680562079</c:v>
                </c:pt>
                <c:pt idx="15">
                  <c:v>3.4853523185646567</c:v>
                </c:pt>
                <c:pt idx="16">
                  <c:v>3.5143938909368995</c:v>
                </c:pt>
                <c:pt idx="17">
                  <c:v>3.5399951085343653</c:v>
                </c:pt>
                <c:pt idx="18">
                  <c:v>3.5625635264585696</c:v>
                </c:pt>
                <c:pt idx="19">
                  <c:v>3.5824584195691207</c:v>
                </c:pt>
                <c:pt idx="20">
                  <c:v>3.599996501910983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7B-453A-93C5-5A2347223D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344208544"/>
        <c:axId val="-1344205280"/>
      </c:lineChart>
      <c:catAx>
        <c:axId val="-1344208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1344205280"/>
        <c:crosses val="autoZero"/>
        <c:auto val="1"/>
        <c:lblAlgn val="ctr"/>
        <c:lblOffset val="100"/>
        <c:noMultiLvlLbl val="0"/>
      </c:catAx>
      <c:valAx>
        <c:axId val="-13442052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1344208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ACF!$A$4</c:f>
              <c:strCache>
                <c:ptCount val="1"/>
                <c:pt idx="0">
                  <c:v>AirPassenger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ACF!$A$5:$A$148</c:f>
              <c:numCache>
                <c:formatCode>General</c:formatCode>
                <c:ptCount val="144"/>
                <c:pt idx="0">
                  <c:v>112</c:v>
                </c:pt>
                <c:pt idx="1">
                  <c:v>118</c:v>
                </c:pt>
                <c:pt idx="2">
                  <c:v>132</c:v>
                </c:pt>
                <c:pt idx="3">
                  <c:v>129</c:v>
                </c:pt>
                <c:pt idx="4">
                  <c:v>121</c:v>
                </c:pt>
                <c:pt idx="5">
                  <c:v>135</c:v>
                </c:pt>
                <c:pt idx="6">
                  <c:v>148</c:v>
                </c:pt>
                <c:pt idx="7">
                  <c:v>148</c:v>
                </c:pt>
                <c:pt idx="8">
                  <c:v>136</c:v>
                </c:pt>
                <c:pt idx="9">
                  <c:v>119</c:v>
                </c:pt>
                <c:pt idx="10">
                  <c:v>104</c:v>
                </c:pt>
                <c:pt idx="11">
                  <c:v>118</c:v>
                </c:pt>
                <c:pt idx="12">
                  <c:v>115</c:v>
                </c:pt>
                <c:pt idx="13">
                  <c:v>126</c:v>
                </c:pt>
                <c:pt idx="14">
                  <c:v>141</c:v>
                </c:pt>
                <c:pt idx="15">
                  <c:v>135</c:v>
                </c:pt>
                <c:pt idx="16">
                  <c:v>125</c:v>
                </c:pt>
                <c:pt idx="17">
                  <c:v>149</c:v>
                </c:pt>
                <c:pt idx="18">
                  <c:v>170</c:v>
                </c:pt>
                <c:pt idx="19">
                  <c:v>170</c:v>
                </c:pt>
                <c:pt idx="20">
                  <c:v>158</c:v>
                </c:pt>
                <c:pt idx="21">
                  <c:v>133</c:v>
                </c:pt>
                <c:pt idx="22">
                  <c:v>114</c:v>
                </c:pt>
                <c:pt idx="23">
                  <c:v>140</c:v>
                </c:pt>
                <c:pt idx="24">
                  <c:v>145</c:v>
                </c:pt>
                <c:pt idx="25">
                  <c:v>150</c:v>
                </c:pt>
                <c:pt idx="26">
                  <c:v>178</c:v>
                </c:pt>
                <c:pt idx="27">
                  <c:v>163</c:v>
                </c:pt>
                <c:pt idx="28">
                  <c:v>172</c:v>
                </c:pt>
                <c:pt idx="29">
                  <c:v>178</c:v>
                </c:pt>
                <c:pt idx="30">
                  <c:v>199</c:v>
                </c:pt>
                <c:pt idx="31">
                  <c:v>199</c:v>
                </c:pt>
                <c:pt idx="32">
                  <c:v>184</c:v>
                </c:pt>
                <c:pt idx="33">
                  <c:v>162</c:v>
                </c:pt>
                <c:pt idx="34">
                  <c:v>146</c:v>
                </c:pt>
                <c:pt idx="35">
                  <c:v>166</c:v>
                </c:pt>
                <c:pt idx="36">
                  <c:v>171</c:v>
                </c:pt>
                <c:pt idx="37">
                  <c:v>180</c:v>
                </c:pt>
                <c:pt idx="38">
                  <c:v>193</c:v>
                </c:pt>
                <c:pt idx="39">
                  <c:v>181</c:v>
                </c:pt>
                <c:pt idx="40">
                  <c:v>183</c:v>
                </c:pt>
                <c:pt idx="41">
                  <c:v>218</c:v>
                </c:pt>
                <c:pt idx="42">
                  <c:v>230</c:v>
                </c:pt>
                <c:pt idx="43">
                  <c:v>242</c:v>
                </c:pt>
                <c:pt idx="44">
                  <c:v>209</c:v>
                </c:pt>
                <c:pt idx="45">
                  <c:v>191</c:v>
                </c:pt>
                <c:pt idx="46">
                  <c:v>172</c:v>
                </c:pt>
                <c:pt idx="47">
                  <c:v>194</c:v>
                </c:pt>
                <c:pt idx="48">
                  <c:v>196</c:v>
                </c:pt>
                <c:pt idx="49">
                  <c:v>196</c:v>
                </c:pt>
                <c:pt idx="50">
                  <c:v>236</c:v>
                </c:pt>
                <c:pt idx="51">
                  <c:v>235</c:v>
                </c:pt>
                <c:pt idx="52">
                  <c:v>229</c:v>
                </c:pt>
                <c:pt idx="53">
                  <c:v>243</c:v>
                </c:pt>
                <c:pt idx="54">
                  <c:v>264</c:v>
                </c:pt>
                <c:pt idx="55">
                  <c:v>272</c:v>
                </c:pt>
                <c:pt idx="56">
                  <c:v>237</c:v>
                </c:pt>
                <c:pt idx="57">
                  <c:v>211</c:v>
                </c:pt>
                <c:pt idx="58">
                  <c:v>180</c:v>
                </c:pt>
                <c:pt idx="59">
                  <c:v>201</c:v>
                </c:pt>
                <c:pt idx="60">
                  <c:v>204</c:v>
                </c:pt>
                <c:pt idx="61">
                  <c:v>188</c:v>
                </c:pt>
                <c:pt idx="62">
                  <c:v>235</c:v>
                </c:pt>
                <c:pt idx="63">
                  <c:v>227</c:v>
                </c:pt>
                <c:pt idx="64">
                  <c:v>234</c:v>
                </c:pt>
                <c:pt idx="65">
                  <c:v>264</c:v>
                </c:pt>
                <c:pt idx="66">
                  <c:v>302</c:v>
                </c:pt>
                <c:pt idx="67">
                  <c:v>293</c:v>
                </c:pt>
                <c:pt idx="68">
                  <c:v>259</c:v>
                </c:pt>
                <c:pt idx="69">
                  <c:v>229</c:v>
                </c:pt>
                <c:pt idx="70">
                  <c:v>203</c:v>
                </c:pt>
                <c:pt idx="71">
                  <c:v>229</c:v>
                </c:pt>
                <c:pt idx="72">
                  <c:v>242</c:v>
                </c:pt>
                <c:pt idx="73">
                  <c:v>233</c:v>
                </c:pt>
                <c:pt idx="74">
                  <c:v>267</c:v>
                </c:pt>
                <c:pt idx="75">
                  <c:v>269</c:v>
                </c:pt>
                <c:pt idx="76">
                  <c:v>270</c:v>
                </c:pt>
                <c:pt idx="77">
                  <c:v>315</c:v>
                </c:pt>
                <c:pt idx="78">
                  <c:v>364</c:v>
                </c:pt>
                <c:pt idx="79">
                  <c:v>347</c:v>
                </c:pt>
                <c:pt idx="80">
                  <c:v>312</c:v>
                </c:pt>
                <c:pt idx="81">
                  <c:v>274</c:v>
                </c:pt>
                <c:pt idx="82">
                  <c:v>237</c:v>
                </c:pt>
                <c:pt idx="83">
                  <c:v>278</c:v>
                </c:pt>
                <c:pt idx="84">
                  <c:v>284</c:v>
                </c:pt>
                <c:pt idx="85">
                  <c:v>277</c:v>
                </c:pt>
                <c:pt idx="86">
                  <c:v>317</c:v>
                </c:pt>
                <c:pt idx="87">
                  <c:v>313</c:v>
                </c:pt>
                <c:pt idx="88">
                  <c:v>318</c:v>
                </c:pt>
                <c:pt idx="89">
                  <c:v>374</c:v>
                </c:pt>
                <c:pt idx="90">
                  <c:v>413</c:v>
                </c:pt>
                <c:pt idx="91">
                  <c:v>405</c:v>
                </c:pt>
                <c:pt idx="92">
                  <c:v>355</c:v>
                </c:pt>
                <c:pt idx="93">
                  <c:v>306</c:v>
                </c:pt>
                <c:pt idx="94">
                  <c:v>271</c:v>
                </c:pt>
                <c:pt idx="95">
                  <c:v>306</c:v>
                </c:pt>
                <c:pt idx="96">
                  <c:v>315</c:v>
                </c:pt>
                <c:pt idx="97">
                  <c:v>301</c:v>
                </c:pt>
                <c:pt idx="98">
                  <c:v>356</c:v>
                </c:pt>
                <c:pt idx="99">
                  <c:v>348</c:v>
                </c:pt>
                <c:pt idx="100">
                  <c:v>355</c:v>
                </c:pt>
                <c:pt idx="101">
                  <c:v>422</c:v>
                </c:pt>
                <c:pt idx="102">
                  <c:v>465</c:v>
                </c:pt>
                <c:pt idx="103">
                  <c:v>467</c:v>
                </c:pt>
                <c:pt idx="104">
                  <c:v>404</c:v>
                </c:pt>
                <c:pt idx="105">
                  <c:v>347</c:v>
                </c:pt>
                <c:pt idx="106">
                  <c:v>305</c:v>
                </c:pt>
                <c:pt idx="107">
                  <c:v>336</c:v>
                </c:pt>
                <c:pt idx="108">
                  <c:v>340</c:v>
                </c:pt>
                <c:pt idx="109">
                  <c:v>318</c:v>
                </c:pt>
                <c:pt idx="110">
                  <c:v>362</c:v>
                </c:pt>
                <c:pt idx="111">
                  <c:v>348</c:v>
                </c:pt>
                <c:pt idx="112">
                  <c:v>363</c:v>
                </c:pt>
                <c:pt idx="113">
                  <c:v>435</c:v>
                </c:pt>
                <c:pt idx="114">
                  <c:v>491</c:v>
                </c:pt>
                <c:pt idx="115">
                  <c:v>505</c:v>
                </c:pt>
                <c:pt idx="116">
                  <c:v>404</c:v>
                </c:pt>
                <c:pt idx="117">
                  <c:v>359</c:v>
                </c:pt>
                <c:pt idx="118">
                  <c:v>310</c:v>
                </c:pt>
                <c:pt idx="119">
                  <c:v>337</c:v>
                </c:pt>
                <c:pt idx="120">
                  <c:v>360</c:v>
                </c:pt>
                <c:pt idx="121">
                  <c:v>342</c:v>
                </c:pt>
                <c:pt idx="122">
                  <c:v>406</c:v>
                </c:pt>
                <c:pt idx="123">
                  <c:v>396</c:v>
                </c:pt>
                <c:pt idx="124">
                  <c:v>420</c:v>
                </c:pt>
                <c:pt idx="125">
                  <c:v>472</c:v>
                </c:pt>
                <c:pt idx="126">
                  <c:v>548</c:v>
                </c:pt>
                <c:pt idx="127">
                  <c:v>559</c:v>
                </c:pt>
                <c:pt idx="128">
                  <c:v>463</c:v>
                </c:pt>
                <c:pt idx="129">
                  <c:v>407</c:v>
                </c:pt>
                <c:pt idx="130">
                  <c:v>362</c:v>
                </c:pt>
                <c:pt idx="131">
                  <c:v>405</c:v>
                </c:pt>
                <c:pt idx="132">
                  <c:v>417</c:v>
                </c:pt>
                <c:pt idx="133">
                  <c:v>391</c:v>
                </c:pt>
                <c:pt idx="134">
                  <c:v>419</c:v>
                </c:pt>
                <c:pt idx="135">
                  <c:v>461</c:v>
                </c:pt>
                <c:pt idx="136">
                  <c:v>472</c:v>
                </c:pt>
                <c:pt idx="137">
                  <c:v>535</c:v>
                </c:pt>
                <c:pt idx="138">
                  <c:v>622</c:v>
                </c:pt>
                <c:pt idx="139">
                  <c:v>606</c:v>
                </c:pt>
                <c:pt idx="140">
                  <c:v>508</c:v>
                </c:pt>
                <c:pt idx="141">
                  <c:v>461</c:v>
                </c:pt>
                <c:pt idx="142">
                  <c:v>390</c:v>
                </c:pt>
                <c:pt idx="143">
                  <c:v>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D3-453E-9665-584CD1E03E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502654080"/>
        <c:axId val="-1502684080"/>
      </c:lineChart>
      <c:catAx>
        <c:axId val="-15026540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1502684080"/>
        <c:crosses val="autoZero"/>
        <c:auto val="1"/>
        <c:lblAlgn val="ctr"/>
        <c:lblOffset val="100"/>
        <c:noMultiLvlLbl val="0"/>
      </c:catAx>
      <c:valAx>
        <c:axId val="-150268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1502654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ARMA model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ARMA!$J$6</c:f>
              <c:strCache>
                <c:ptCount val="1"/>
                <c:pt idx="0">
                  <c:v>Xt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ARMA!$J$7:$J$47</c:f>
              <c:numCache>
                <c:formatCode>General</c:formatCode>
                <c:ptCount val="41"/>
                <c:pt idx="1">
                  <c:v>0.11767564756553417</c:v>
                </c:pt>
                <c:pt idx="2">
                  <c:v>0.7082510857989277</c:v>
                </c:pt>
                <c:pt idx="3">
                  <c:v>-1.6632314016182241</c:v>
                </c:pt>
                <c:pt idx="4">
                  <c:v>-1.4795255177397577</c:v>
                </c:pt>
                <c:pt idx="5">
                  <c:v>-0.18397368823429228</c:v>
                </c:pt>
                <c:pt idx="6">
                  <c:v>0.5213574266459754</c:v>
                </c:pt>
                <c:pt idx="7">
                  <c:v>-2.8806316112839903E-2</c:v>
                </c:pt>
                <c:pt idx="8">
                  <c:v>-1.3220266186970195</c:v>
                </c:pt>
                <c:pt idx="9">
                  <c:v>0.54995509917293139</c:v>
                </c:pt>
                <c:pt idx="10">
                  <c:v>1.3276715980041807</c:v>
                </c:pt>
                <c:pt idx="11">
                  <c:v>0.32031075448298674</c:v>
                </c:pt>
                <c:pt idx="12">
                  <c:v>0.31201511646204882</c:v>
                </c:pt>
                <c:pt idx="13">
                  <c:v>0.91819881129981251</c:v>
                </c:pt>
                <c:pt idx="14">
                  <c:v>0.15188555685885632</c:v>
                </c:pt>
                <c:pt idx="15">
                  <c:v>0.39352967065490746</c:v>
                </c:pt>
                <c:pt idx="16">
                  <c:v>-0.27456413012780267</c:v>
                </c:pt>
                <c:pt idx="17">
                  <c:v>1.2288378220245906</c:v>
                </c:pt>
                <c:pt idx="18">
                  <c:v>2.6684005524939507</c:v>
                </c:pt>
                <c:pt idx="19">
                  <c:v>3.417728063820773</c:v>
                </c:pt>
                <c:pt idx="20">
                  <c:v>2.2391971568137397</c:v>
                </c:pt>
                <c:pt idx="21">
                  <c:v>2.1225599146000729</c:v>
                </c:pt>
                <c:pt idx="22">
                  <c:v>0.46379871540949502</c:v>
                </c:pt>
                <c:pt idx="23">
                  <c:v>-0.55080545418476379</c:v>
                </c:pt>
                <c:pt idx="24">
                  <c:v>1.182946247108128</c:v>
                </c:pt>
                <c:pt idx="25">
                  <c:v>-2.4132987150346601</c:v>
                </c:pt>
                <c:pt idx="26">
                  <c:v>0.97947060944543229</c:v>
                </c:pt>
                <c:pt idx="27">
                  <c:v>0.55088233224937044</c:v>
                </c:pt>
                <c:pt idx="28">
                  <c:v>1.2279214175815407</c:v>
                </c:pt>
                <c:pt idx="29">
                  <c:v>-0.92350668389273016</c:v>
                </c:pt>
                <c:pt idx="30">
                  <c:v>-9.0278955688554874E-2</c:v>
                </c:pt>
                <c:pt idx="31">
                  <c:v>1.6837933463631751</c:v>
                </c:pt>
                <c:pt idx="32">
                  <c:v>-0.61077144818691864</c:v>
                </c:pt>
                <c:pt idx="33">
                  <c:v>1.2810446629007595</c:v>
                </c:pt>
                <c:pt idx="34">
                  <c:v>-0.92224582870659311</c:v>
                </c:pt>
                <c:pt idx="35">
                  <c:v>-0.57811003842058217</c:v>
                </c:pt>
                <c:pt idx="36">
                  <c:v>0.76869728403468252</c:v>
                </c:pt>
                <c:pt idx="37">
                  <c:v>4.4704988336533191E-2</c:v>
                </c:pt>
                <c:pt idx="38">
                  <c:v>-0.49733946564676035</c:v>
                </c:pt>
                <c:pt idx="39">
                  <c:v>2.0166442406466927</c:v>
                </c:pt>
                <c:pt idx="40">
                  <c:v>-0.39241120873068225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A6-46F4-AC1F-B9DB5043ADDD}"/>
            </c:ext>
          </c:extLst>
        </c:ser>
        <c:ser>
          <c:idx val="1"/>
          <c:order val="1"/>
          <c:tx>
            <c:strRef>
              <c:f>ARMA!$N$6</c:f>
              <c:strCache>
                <c:ptCount val="1"/>
                <c:pt idx="0">
                  <c:v>Xt_hat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ARMA!$N$7:$N$47</c:f>
              <c:numCache>
                <c:formatCode>General</c:formatCode>
                <c:ptCount val="41"/>
                <c:pt idx="1">
                  <c:v>0</c:v>
                </c:pt>
                <c:pt idx="2">
                  <c:v>0.39203476760700956</c:v>
                </c:pt>
                <c:pt idx="3">
                  <c:v>0.63565391893384993</c:v>
                </c:pt>
                <c:pt idx="4">
                  <c:v>-1.0690585252531368</c:v>
                </c:pt>
                <c:pt idx="5">
                  <c:v>-0.71070207354232096</c:v>
                </c:pt>
                <c:pt idx="6">
                  <c:v>0.17132164222612561</c:v>
                </c:pt>
                <c:pt idx="7">
                  <c:v>0.53518782401356124</c:v>
                </c:pt>
                <c:pt idx="8">
                  <c:v>8.4409372327624965E-2</c:v>
                </c:pt>
                <c:pt idx="9">
                  <c:v>-0.76033728229008024</c:v>
                </c:pt>
                <c:pt idx="10">
                  <c:v>0.66578828815911661</c:v>
                </c:pt>
                <c:pt idx="11">
                  <c:v>1.0238452955079398</c:v>
                </c:pt>
                <c:pt idx="12">
                  <c:v>0.24845136164308901</c:v>
                </c:pt>
                <c:pt idx="13">
                  <c:v>0.34070871293421257</c:v>
                </c:pt>
                <c:pt idx="14">
                  <c:v>0.76257512805134153</c:v>
                </c:pt>
                <c:pt idx="15">
                  <c:v>0.17130516277490482</c:v>
                </c:pt>
                <c:pt idx="16">
                  <c:v>0.41371759511311484</c:v>
                </c:pt>
                <c:pt idx="17">
                  <c:v>-7.3857572818464001E-2</c:v>
                </c:pt>
                <c:pt idx="18">
                  <c:v>1.0354231581559745</c:v>
                </c:pt>
                <c:pt idx="19">
                  <c:v>1.8890669910175872</c:v>
                </c:pt>
                <c:pt idx="20">
                  <c:v>2.2694806230180675</c:v>
                </c:pt>
                <c:pt idx="21">
                  <c:v>1.3779531685788096</c:v>
                </c:pt>
                <c:pt idx="22">
                  <c:v>1.4116111375779012</c:v>
                </c:pt>
                <c:pt idx="23">
                  <c:v>0.27077377878758607</c:v>
                </c:pt>
                <c:pt idx="24">
                  <c:v>-0.27257404337519442</c:v>
                </c:pt>
                <c:pt idx="25">
                  <c:v>1.0304257638289849</c:v>
                </c:pt>
                <c:pt idx="26">
                  <c:v>-1.6362496808305038</c:v>
                </c:pt>
                <c:pt idx="27">
                  <c:v>1.07031701557215</c:v>
                </c:pt>
                <c:pt idx="28">
                  <c:v>0.44248902442794663</c:v>
                </c:pt>
                <c:pt idx="29">
                  <c:v>0.95446793457758594</c:v>
                </c:pt>
                <c:pt idx="30">
                  <c:v>-0.6058064711694664</c:v>
                </c:pt>
                <c:pt idx="31">
                  <c:v>0.18230014631395408</c:v>
                </c:pt>
                <c:pt idx="32">
                  <c:v>1.3335067284539153</c:v>
                </c:pt>
                <c:pt idx="33">
                  <c:v>-0.43293635170385614</c:v>
                </c:pt>
                <c:pt idx="34">
                  <c:v>1.1044004656406228</c:v>
                </c:pt>
                <c:pt idx="35">
                  <c:v>-0.61009974102755526</c:v>
                </c:pt>
                <c:pt idx="36">
                  <c:v>-0.15667325034825982</c:v>
                </c:pt>
                <c:pt idx="37">
                  <c:v>0.74534250852012429</c:v>
                </c:pt>
                <c:pt idx="38">
                  <c:v>0.11140382301534188</c:v>
                </c:pt>
                <c:pt idx="39">
                  <c:v>-0.19465700060890673</c:v>
                </c:pt>
                <c:pt idx="40">
                  <c:v>1.6043155110119716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A6-46F4-AC1F-B9DB5043AD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344157280"/>
        <c:axId val="-1344154528"/>
      </c:lineChart>
      <c:catAx>
        <c:axId val="-13441572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1344154528"/>
        <c:crosses val="autoZero"/>
        <c:auto val="1"/>
        <c:lblAlgn val="ctr"/>
        <c:lblOffset val="100"/>
        <c:noMultiLvlLbl val="0"/>
      </c:catAx>
      <c:valAx>
        <c:axId val="-134415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1344157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ExSmooth_simple!$B$11</c:f>
              <c:strCache>
                <c:ptCount val="1"/>
                <c:pt idx="0">
                  <c:v>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ExSmooth_simple!$B$12:$B$368</c:f>
              <c:numCache>
                <c:formatCode>General</c:formatCode>
                <c:ptCount val="357"/>
                <c:pt idx="0">
                  <c:v>8074</c:v>
                </c:pt>
                <c:pt idx="1">
                  <c:v>50134</c:v>
                </c:pt>
                <c:pt idx="2">
                  <c:v>38309</c:v>
                </c:pt>
                <c:pt idx="3">
                  <c:v>42135</c:v>
                </c:pt>
                <c:pt idx="4">
                  <c:v>36690</c:v>
                </c:pt>
                <c:pt idx="5">
                  <c:v>4124</c:v>
                </c:pt>
                <c:pt idx="6">
                  <c:v>53596</c:v>
                </c:pt>
                <c:pt idx="7">
                  <c:v>38416</c:v>
                </c:pt>
                <c:pt idx="8">
                  <c:v>36003</c:v>
                </c:pt>
                <c:pt idx="9">
                  <c:v>36337</c:v>
                </c:pt>
                <c:pt idx="10">
                  <c:v>40769</c:v>
                </c:pt>
                <c:pt idx="11">
                  <c:v>35472</c:v>
                </c:pt>
                <c:pt idx="12">
                  <c:v>4313</c:v>
                </c:pt>
                <c:pt idx="13">
                  <c:v>55915</c:v>
                </c:pt>
                <c:pt idx="14">
                  <c:v>41119</c:v>
                </c:pt>
                <c:pt idx="15">
                  <c:v>39827</c:v>
                </c:pt>
                <c:pt idx="16">
                  <c:v>40217</c:v>
                </c:pt>
                <c:pt idx="17">
                  <c:v>45520</c:v>
                </c:pt>
                <c:pt idx="18">
                  <c:v>39635</c:v>
                </c:pt>
                <c:pt idx="19">
                  <c:v>4825</c:v>
                </c:pt>
                <c:pt idx="20">
                  <c:v>54423</c:v>
                </c:pt>
                <c:pt idx="21">
                  <c:v>43927</c:v>
                </c:pt>
                <c:pt idx="22">
                  <c:v>40334</c:v>
                </c:pt>
                <c:pt idx="23">
                  <c:v>42673</c:v>
                </c:pt>
                <c:pt idx="24">
                  <c:v>43221</c:v>
                </c:pt>
                <c:pt idx="25">
                  <c:v>38759</c:v>
                </c:pt>
                <c:pt idx="26">
                  <c:v>4895</c:v>
                </c:pt>
                <c:pt idx="27">
                  <c:v>60485</c:v>
                </c:pt>
                <c:pt idx="28">
                  <c:v>42190</c:v>
                </c:pt>
                <c:pt idx="29">
                  <c:v>40979</c:v>
                </c:pt>
                <c:pt idx="30">
                  <c:v>42405</c:v>
                </c:pt>
                <c:pt idx="31">
                  <c:v>41559</c:v>
                </c:pt>
                <c:pt idx="32">
                  <c:v>42110</c:v>
                </c:pt>
                <c:pt idx="33">
                  <c:v>5219</c:v>
                </c:pt>
                <c:pt idx="34">
                  <c:v>58768</c:v>
                </c:pt>
                <c:pt idx="35">
                  <c:v>45308</c:v>
                </c:pt>
                <c:pt idx="36">
                  <c:v>45011</c:v>
                </c:pt>
                <c:pt idx="37">
                  <c:v>48176</c:v>
                </c:pt>
                <c:pt idx="38">
                  <c:v>64144</c:v>
                </c:pt>
                <c:pt idx="39">
                  <c:v>10843</c:v>
                </c:pt>
                <c:pt idx="40">
                  <c:v>1627</c:v>
                </c:pt>
                <c:pt idx="41">
                  <c:v>6802</c:v>
                </c:pt>
                <c:pt idx="42">
                  <c:v>74768</c:v>
                </c:pt>
                <c:pt idx="43">
                  <c:v>45243</c:v>
                </c:pt>
                <c:pt idx="44">
                  <c:v>45951</c:v>
                </c:pt>
                <c:pt idx="45">
                  <c:v>49919</c:v>
                </c:pt>
                <c:pt idx="46">
                  <c:v>43892</c:v>
                </c:pt>
                <c:pt idx="47">
                  <c:v>5635</c:v>
                </c:pt>
                <c:pt idx="48">
                  <c:v>66466</c:v>
                </c:pt>
                <c:pt idx="49">
                  <c:v>47180</c:v>
                </c:pt>
                <c:pt idx="50">
                  <c:v>46125</c:v>
                </c:pt>
                <c:pt idx="51">
                  <c:v>47858</c:v>
                </c:pt>
                <c:pt idx="52">
                  <c:v>50338</c:v>
                </c:pt>
                <c:pt idx="53">
                  <c:v>42808</c:v>
                </c:pt>
                <c:pt idx="54">
                  <c:v>5487</c:v>
                </c:pt>
                <c:pt idx="55">
                  <c:v>67819</c:v>
                </c:pt>
                <c:pt idx="56">
                  <c:v>48122</c:v>
                </c:pt>
                <c:pt idx="57">
                  <c:v>48824</c:v>
                </c:pt>
                <c:pt idx="58">
                  <c:v>54852</c:v>
                </c:pt>
                <c:pt idx="59">
                  <c:v>15198</c:v>
                </c:pt>
                <c:pt idx="60">
                  <c:v>50287</c:v>
                </c:pt>
                <c:pt idx="61">
                  <c:v>5911</c:v>
                </c:pt>
                <c:pt idx="62">
                  <c:v>65832</c:v>
                </c:pt>
                <c:pt idx="63">
                  <c:v>44494</c:v>
                </c:pt>
                <c:pt idx="64">
                  <c:v>43708</c:v>
                </c:pt>
                <c:pt idx="65">
                  <c:v>42988</c:v>
                </c:pt>
                <c:pt idx="66">
                  <c:v>46632</c:v>
                </c:pt>
                <c:pt idx="67">
                  <c:v>42632</c:v>
                </c:pt>
                <c:pt idx="68">
                  <c:v>5476</c:v>
                </c:pt>
                <c:pt idx="69">
                  <c:v>63973</c:v>
                </c:pt>
                <c:pt idx="70">
                  <c:v>44565</c:v>
                </c:pt>
                <c:pt idx="71">
                  <c:v>45318</c:v>
                </c:pt>
                <c:pt idx="72">
                  <c:v>46927</c:v>
                </c:pt>
                <c:pt idx="73">
                  <c:v>49776</c:v>
                </c:pt>
                <c:pt idx="74">
                  <c:v>47220</c:v>
                </c:pt>
                <c:pt idx="75">
                  <c:v>6630</c:v>
                </c:pt>
                <c:pt idx="76">
                  <c:v>70323</c:v>
                </c:pt>
                <c:pt idx="77">
                  <c:v>49443</c:v>
                </c:pt>
                <c:pt idx="78">
                  <c:v>49002</c:v>
                </c:pt>
                <c:pt idx="79">
                  <c:v>50609</c:v>
                </c:pt>
                <c:pt idx="80">
                  <c:v>54344</c:v>
                </c:pt>
                <c:pt idx="81">
                  <c:v>50736</c:v>
                </c:pt>
                <c:pt idx="82">
                  <c:v>6960</c:v>
                </c:pt>
                <c:pt idx="83">
                  <c:v>75441</c:v>
                </c:pt>
                <c:pt idx="84">
                  <c:v>51888</c:v>
                </c:pt>
                <c:pt idx="85">
                  <c:v>50786</c:v>
                </c:pt>
                <c:pt idx="86">
                  <c:v>51354</c:v>
                </c:pt>
                <c:pt idx="87">
                  <c:v>54848</c:v>
                </c:pt>
                <c:pt idx="88">
                  <c:v>51530</c:v>
                </c:pt>
                <c:pt idx="89">
                  <c:v>6689</c:v>
                </c:pt>
                <c:pt idx="90">
                  <c:v>76432</c:v>
                </c:pt>
                <c:pt idx="91">
                  <c:v>49881</c:v>
                </c:pt>
                <c:pt idx="92">
                  <c:v>50656</c:v>
                </c:pt>
                <c:pt idx="93">
                  <c:v>50146</c:v>
                </c:pt>
                <c:pt idx="94">
                  <c:v>52888</c:v>
                </c:pt>
                <c:pt idx="95">
                  <c:v>46700</c:v>
                </c:pt>
                <c:pt idx="96">
                  <c:v>6765</c:v>
                </c:pt>
                <c:pt idx="97">
                  <c:v>71937</c:v>
                </c:pt>
                <c:pt idx="98">
                  <c:v>48111</c:v>
                </c:pt>
                <c:pt idx="99">
                  <c:v>48277</c:v>
                </c:pt>
                <c:pt idx="100">
                  <c:v>49325</c:v>
                </c:pt>
                <c:pt idx="101">
                  <c:v>52047</c:v>
                </c:pt>
                <c:pt idx="102">
                  <c:v>45449</c:v>
                </c:pt>
                <c:pt idx="103">
                  <c:v>5768</c:v>
                </c:pt>
                <c:pt idx="104">
                  <c:v>68882</c:v>
                </c:pt>
                <c:pt idx="105">
                  <c:v>45795</c:v>
                </c:pt>
                <c:pt idx="106">
                  <c:v>44969</c:v>
                </c:pt>
                <c:pt idx="107">
                  <c:v>45410</c:v>
                </c:pt>
                <c:pt idx="108">
                  <c:v>48037</c:v>
                </c:pt>
                <c:pt idx="109">
                  <c:v>41996</c:v>
                </c:pt>
                <c:pt idx="110">
                  <c:v>5720</c:v>
                </c:pt>
                <c:pt idx="111">
                  <c:v>64282</c:v>
                </c:pt>
                <c:pt idx="112">
                  <c:v>41803</c:v>
                </c:pt>
                <c:pt idx="113">
                  <c:v>45085</c:v>
                </c:pt>
                <c:pt idx="114">
                  <c:v>43572</c:v>
                </c:pt>
                <c:pt idx="115">
                  <c:v>47321</c:v>
                </c:pt>
                <c:pt idx="116">
                  <c:v>41607</c:v>
                </c:pt>
                <c:pt idx="117">
                  <c:v>5546</c:v>
                </c:pt>
                <c:pt idx="118">
                  <c:v>61347</c:v>
                </c:pt>
                <c:pt idx="119">
                  <c:v>42492</c:v>
                </c:pt>
                <c:pt idx="120">
                  <c:v>41319</c:v>
                </c:pt>
                <c:pt idx="121">
                  <c:v>45254</c:v>
                </c:pt>
                <c:pt idx="122">
                  <c:v>45596</c:v>
                </c:pt>
                <c:pt idx="123">
                  <c:v>40386</c:v>
                </c:pt>
                <c:pt idx="124">
                  <c:v>4540</c:v>
                </c:pt>
                <c:pt idx="125">
                  <c:v>62446</c:v>
                </c:pt>
                <c:pt idx="126">
                  <c:v>43236</c:v>
                </c:pt>
                <c:pt idx="127">
                  <c:v>42804</c:v>
                </c:pt>
                <c:pt idx="128">
                  <c:v>44980</c:v>
                </c:pt>
                <c:pt idx="129">
                  <c:v>46996</c:v>
                </c:pt>
                <c:pt idx="130">
                  <c:v>40221</c:v>
                </c:pt>
                <c:pt idx="131">
                  <c:v>5426</c:v>
                </c:pt>
                <c:pt idx="132">
                  <c:v>61343</c:v>
                </c:pt>
                <c:pt idx="133">
                  <c:v>42440</c:v>
                </c:pt>
                <c:pt idx="134">
                  <c:v>43601</c:v>
                </c:pt>
                <c:pt idx="135">
                  <c:v>50092</c:v>
                </c:pt>
                <c:pt idx="136">
                  <c:v>11250</c:v>
                </c:pt>
                <c:pt idx="137">
                  <c:v>44318</c:v>
                </c:pt>
                <c:pt idx="138">
                  <c:v>6029</c:v>
                </c:pt>
                <c:pt idx="139">
                  <c:v>63001</c:v>
                </c:pt>
                <c:pt idx="140">
                  <c:v>39775</c:v>
                </c:pt>
                <c:pt idx="141">
                  <c:v>39425</c:v>
                </c:pt>
                <c:pt idx="142">
                  <c:v>38213</c:v>
                </c:pt>
                <c:pt idx="143">
                  <c:v>40353</c:v>
                </c:pt>
                <c:pt idx="144">
                  <c:v>35041</c:v>
                </c:pt>
                <c:pt idx="145">
                  <c:v>4717</c:v>
                </c:pt>
                <c:pt idx="146">
                  <c:v>51033</c:v>
                </c:pt>
                <c:pt idx="147">
                  <c:v>38298</c:v>
                </c:pt>
                <c:pt idx="148">
                  <c:v>37705</c:v>
                </c:pt>
                <c:pt idx="149">
                  <c:v>37069</c:v>
                </c:pt>
                <c:pt idx="150">
                  <c:v>38845</c:v>
                </c:pt>
                <c:pt idx="151">
                  <c:v>37424</c:v>
                </c:pt>
                <c:pt idx="152">
                  <c:v>4915</c:v>
                </c:pt>
                <c:pt idx="153">
                  <c:v>53260</c:v>
                </c:pt>
                <c:pt idx="154">
                  <c:v>36151</c:v>
                </c:pt>
                <c:pt idx="155">
                  <c:v>39983</c:v>
                </c:pt>
                <c:pt idx="156">
                  <c:v>9014</c:v>
                </c:pt>
                <c:pt idx="157">
                  <c:v>48312</c:v>
                </c:pt>
                <c:pt idx="158">
                  <c:v>30797</c:v>
                </c:pt>
                <c:pt idx="159">
                  <c:v>4258</c:v>
                </c:pt>
                <c:pt idx="160">
                  <c:v>48591</c:v>
                </c:pt>
                <c:pt idx="161">
                  <c:v>32910</c:v>
                </c:pt>
                <c:pt idx="162">
                  <c:v>33240</c:v>
                </c:pt>
                <c:pt idx="163">
                  <c:v>31947</c:v>
                </c:pt>
                <c:pt idx="164">
                  <c:v>33514</c:v>
                </c:pt>
                <c:pt idx="165">
                  <c:v>28450</c:v>
                </c:pt>
                <c:pt idx="166">
                  <c:v>3762</c:v>
                </c:pt>
                <c:pt idx="167">
                  <c:v>43794</c:v>
                </c:pt>
                <c:pt idx="168">
                  <c:v>28298</c:v>
                </c:pt>
                <c:pt idx="169">
                  <c:v>30153</c:v>
                </c:pt>
                <c:pt idx="170">
                  <c:v>28584</c:v>
                </c:pt>
                <c:pt idx="171">
                  <c:v>30647</c:v>
                </c:pt>
                <c:pt idx="172">
                  <c:v>26697</c:v>
                </c:pt>
                <c:pt idx="173">
                  <c:v>3511</c:v>
                </c:pt>
                <c:pt idx="174">
                  <c:v>41619</c:v>
                </c:pt>
                <c:pt idx="175">
                  <c:v>28682</c:v>
                </c:pt>
                <c:pt idx="176">
                  <c:v>29284</c:v>
                </c:pt>
                <c:pt idx="177">
                  <c:v>28637</c:v>
                </c:pt>
                <c:pt idx="178">
                  <c:v>29921</c:v>
                </c:pt>
                <c:pt idx="179">
                  <c:v>25512</c:v>
                </c:pt>
                <c:pt idx="180">
                  <c:v>3543</c:v>
                </c:pt>
                <c:pt idx="181">
                  <c:v>41270</c:v>
                </c:pt>
                <c:pt idx="182">
                  <c:v>25523</c:v>
                </c:pt>
                <c:pt idx="183">
                  <c:v>26263</c:v>
                </c:pt>
                <c:pt idx="184">
                  <c:v>25784</c:v>
                </c:pt>
                <c:pt idx="185">
                  <c:v>27005</c:v>
                </c:pt>
                <c:pt idx="186">
                  <c:v>24187</c:v>
                </c:pt>
                <c:pt idx="187">
                  <c:v>3113</c:v>
                </c:pt>
                <c:pt idx="188">
                  <c:v>35017</c:v>
                </c:pt>
                <c:pt idx="189">
                  <c:v>25947</c:v>
                </c:pt>
                <c:pt idx="190">
                  <c:v>24745</c:v>
                </c:pt>
                <c:pt idx="191">
                  <c:v>24015</c:v>
                </c:pt>
                <c:pt idx="192">
                  <c:v>25848</c:v>
                </c:pt>
                <c:pt idx="193">
                  <c:v>21801</c:v>
                </c:pt>
                <c:pt idx="194">
                  <c:v>2928</c:v>
                </c:pt>
                <c:pt idx="195">
                  <c:v>34925</c:v>
                </c:pt>
                <c:pt idx="196">
                  <c:v>24261</c:v>
                </c:pt>
                <c:pt idx="197">
                  <c:v>23842</c:v>
                </c:pt>
                <c:pt idx="198">
                  <c:v>24026</c:v>
                </c:pt>
                <c:pt idx="199">
                  <c:v>25266</c:v>
                </c:pt>
                <c:pt idx="200">
                  <c:v>21313</c:v>
                </c:pt>
                <c:pt idx="201">
                  <c:v>3103</c:v>
                </c:pt>
                <c:pt idx="202">
                  <c:v>33375</c:v>
                </c:pt>
                <c:pt idx="203">
                  <c:v>22658</c:v>
                </c:pt>
                <c:pt idx="204">
                  <c:v>24729</c:v>
                </c:pt>
                <c:pt idx="205">
                  <c:v>24653</c:v>
                </c:pt>
                <c:pt idx="206">
                  <c:v>26797</c:v>
                </c:pt>
                <c:pt idx="207">
                  <c:v>22225</c:v>
                </c:pt>
                <c:pt idx="208">
                  <c:v>3052</c:v>
                </c:pt>
                <c:pt idx="209">
                  <c:v>35507</c:v>
                </c:pt>
                <c:pt idx="210">
                  <c:v>24875</c:v>
                </c:pt>
                <c:pt idx="211">
                  <c:v>25480</c:v>
                </c:pt>
                <c:pt idx="212">
                  <c:v>24502</c:v>
                </c:pt>
                <c:pt idx="213">
                  <c:v>23586</c:v>
                </c:pt>
                <c:pt idx="214">
                  <c:v>16979</c:v>
                </c:pt>
                <c:pt idx="215">
                  <c:v>2939</c:v>
                </c:pt>
                <c:pt idx="216">
                  <c:v>34329</c:v>
                </c:pt>
                <c:pt idx="217">
                  <c:v>22717</c:v>
                </c:pt>
                <c:pt idx="218">
                  <c:v>23390</c:v>
                </c:pt>
                <c:pt idx="219">
                  <c:v>22418</c:v>
                </c:pt>
                <c:pt idx="220">
                  <c:v>23773</c:v>
                </c:pt>
                <c:pt idx="221">
                  <c:v>18807</c:v>
                </c:pt>
                <c:pt idx="222">
                  <c:v>2659</c:v>
                </c:pt>
                <c:pt idx="223">
                  <c:v>31619</c:v>
                </c:pt>
                <c:pt idx="224">
                  <c:v>23034</c:v>
                </c:pt>
                <c:pt idx="225">
                  <c:v>25249</c:v>
                </c:pt>
                <c:pt idx="226">
                  <c:v>5415</c:v>
                </c:pt>
                <c:pt idx="227">
                  <c:v>30839</c:v>
                </c:pt>
                <c:pt idx="228">
                  <c:v>19256</c:v>
                </c:pt>
                <c:pt idx="229">
                  <c:v>3371</c:v>
                </c:pt>
                <c:pt idx="230">
                  <c:v>36030</c:v>
                </c:pt>
                <c:pt idx="231">
                  <c:v>24966</c:v>
                </c:pt>
                <c:pt idx="232">
                  <c:v>25764</c:v>
                </c:pt>
                <c:pt idx="233">
                  <c:v>25794</c:v>
                </c:pt>
                <c:pt idx="234">
                  <c:v>27327</c:v>
                </c:pt>
                <c:pt idx="235">
                  <c:v>24637</c:v>
                </c:pt>
                <c:pt idx="236">
                  <c:v>3638</c:v>
                </c:pt>
                <c:pt idx="237">
                  <c:v>41271</c:v>
                </c:pt>
                <c:pt idx="238">
                  <c:v>29061</c:v>
                </c:pt>
                <c:pt idx="239">
                  <c:v>29526</c:v>
                </c:pt>
                <c:pt idx="240">
                  <c:v>28879</c:v>
                </c:pt>
                <c:pt idx="241">
                  <c:v>32524</c:v>
                </c:pt>
                <c:pt idx="242">
                  <c:v>29971</c:v>
                </c:pt>
                <c:pt idx="243">
                  <c:v>6924</c:v>
                </c:pt>
                <c:pt idx="244">
                  <c:v>49733</c:v>
                </c:pt>
                <c:pt idx="245">
                  <c:v>35864</c:v>
                </c:pt>
                <c:pt idx="246">
                  <c:v>35929</c:v>
                </c:pt>
                <c:pt idx="247">
                  <c:v>36679</c:v>
                </c:pt>
                <c:pt idx="248">
                  <c:v>38435</c:v>
                </c:pt>
                <c:pt idx="249">
                  <c:v>36474</c:v>
                </c:pt>
                <c:pt idx="250">
                  <c:v>5004</c:v>
                </c:pt>
                <c:pt idx="251">
                  <c:v>52907</c:v>
                </c:pt>
                <c:pt idx="252">
                  <c:v>36291</c:v>
                </c:pt>
                <c:pt idx="253">
                  <c:v>38103</c:v>
                </c:pt>
                <c:pt idx="254">
                  <c:v>37869</c:v>
                </c:pt>
                <c:pt idx="255">
                  <c:v>39917</c:v>
                </c:pt>
                <c:pt idx="256">
                  <c:v>38017</c:v>
                </c:pt>
                <c:pt idx="257">
                  <c:v>5596</c:v>
                </c:pt>
                <c:pt idx="258">
                  <c:v>65987</c:v>
                </c:pt>
                <c:pt idx="259">
                  <c:v>61837</c:v>
                </c:pt>
                <c:pt idx="260">
                  <c:v>11976</c:v>
                </c:pt>
                <c:pt idx="261">
                  <c:v>2311</c:v>
                </c:pt>
                <c:pt idx="262">
                  <c:v>7041</c:v>
                </c:pt>
                <c:pt idx="263">
                  <c:v>40664</c:v>
                </c:pt>
                <c:pt idx="264">
                  <c:v>6335</c:v>
                </c:pt>
                <c:pt idx="265">
                  <c:v>64710</c:v>
                </c:pt>
                <c:pt idx="266">
                  <c:v>39280</c:v>
                </c:pt>
                <c:pt idx="267">
                  <c:v>40044</c:v>
                </c:pt>
                <c:pt idx="268">
                  <c:v>40217</c:v>
                </c:pt>
                <c:pt idx="269">
                  <c:v>43203</c:v>
                </c:pt>
                <c:pt idx="270">
                  <c:v>40303</c:v>
                </c:pt>
                <c:pt idx="271">
                  <c:v>5219</c:v>
                </c:pt>
                <c:pt idx="272">
                  <c:v>55172</c:v>
                </c:pt>
                <c:pt idx="273">
                  <c:v>40643</c:v>
                </c:pt>
                <c:pt idx="274">
                  <c:v>42345</c:v>
                </c:pt>
                <c:pt idx="275">
                  <c:v>11191</c:v>
                </c:pt>
                <c:pt idx="276">
                  <c:v>56481</c:v>
                </c:pt>
                <c:pt idx="277">
                  <c:v>39304</c:v>
                </c:pt>
                <c:pt idx="278">
                  <c:v>6160</c:v>
                </c:pt>
                <c:pt idx="279">
                  <c:v>58627</c:v>
                </c:pt>
                <c:pt idx="280">
                  <c:v>38044</c:v>
                </c:pt>
                <c:pt idx="281">
                  <c:v>14232</c:v>
                </c:pt>
                <c:pt idx="282">
                  <c:v>49299</c:v>
                </c:pt>
                <c:pt idx="283">
                  <c:v>41881</c:v>
                </c:pt>
                <c:pt idx="284">
                  <c:v>39953</c:v>
                </c:pt>
                <c:pt idx="285">
                  <c:v>5432</c:v>
                </c:pt>
                <c:pt idx="286">
                  <c:v>59544</c:v>
                </c:pt>
                <c:pt idx="287">
                  <c:v>39973</c:v>
                </c:pt>
                <c:pt idx="288">
                  <c:v>42524</c:v>
                </c:pt>
                <c:pt idx="289">
                  <c:v>42393</c:v>
                </c:pt>
                <c:pt idx="290">
                  <c:v>45274</c:v>
                </c:pt>
                <c:pt idx="291">
                  <c:v>42836</c:v>
                </c:pt>
                <c:pt idx="292">
                  <c:v>6320</c:v>
                </c:pt>
                <c:pt idx="293">
                  <c:v>62720</c:v>
                </c:pt>
                <c:pt idx="294">
                  <c:v>43170</c:v>
                </c:pt>
                <c:pt idx="295">
                  <c:v>43105</c:v>
                </c:pt>
                <c:pt idx="296">
                  <c:v>44994</c:v>
                </c:pt>
                <c:pt idx="297">
                  <c:v>48613</c:v>
                </c:pt>
                <c:pt idx="298">
                  <c:v>45389</c:v>
                </c:pt>
                <c:pt idx="299">
                  <c:v>6208</c:v>
                </c:pt>
                <c:pt idx="300">
                  <c:v>67379</c:v>
                </c:pt>
                <c:pt idx="301">
                  <c:v>45557</c:v>
                </c:pt>
                <c:pt idx="302">
                  <c:v>44974</c:v>
                </c:pt>
                <c:pt idx="303">
                  <c:v>45086</c:v>
                </c:pt>
                <c:pt idx="304">
                  <c:v>50532</c:v>
                </c:pt>
                <c:pt idx="305">
                  <c:v>43580</c:v>
                </c:pt>
                <c:pt idx="306">
                  <c:v>6447</c:v>
                </c:pt>
                <c:pt idx="307">
                  <c:v>65138</c:v>
                </c:pt>
                <c:pt idx="308">
                  <c:v>44618</c:v>
                </c:pt>
                <c:pt idx="309">
                  <c:v>43330</c:v>
                </c:pt>
                <c:pt idx="310">
                  <c:v>45486</c:v>
                </c:pt>
                <c:pt idx="311">
                  <c:v>47634</c:v>
                </c:pt>
                <c:pt idx="312">
                  <c:v>43650</c:v>
                </c:pt>
                <c:pt idx="313">
                  <c:v>5869</c:v>
                </c:pt>
                <c:pt idx="314">
                  <c:v>63553</c:v>
                </c:pt>
                <c:pt idx="315">
                  <c:v>44147</c:v>
                </c:pt>
                <c:pt idx="316">
                  <c:v>43387</c:v>
                </c:pt>
                <c:pt idx="317">
                  <c:v>43300</c:v>
                </c:pt>
                <c:pt idx="318">
                  <c:v>46378</c:v>
                </c:pt>
                <c:pt idx="319">
                  <c:v>42618</c:v>
                </c:pt>
                <c:pt idx="320">
                  <c:v>5878</c:v>
                </c:pt>
                <c:pt idx="321">
                  <c:v>60614</c:v>
                </c:pt>
                <c:pt idx="322">
                  <c:v>43096</c:v>
                </c:pt>
                <c:pt idx="323">
                  <c:v>41829</c:v>
                </c:pt>
                <c:pt idx="324">
                  <c:v>41734</c:v>
                </c:pt>
                <c:pt idx="325">
                  <c:v>44273</c:v>
                </c:pt>
                <c:pt idx="326">
                  <c:v>40935</c:v>
                </c:pt>
                <c:pt idx="327">
                  <c:v>5419</c:v>
                </c:pt>
                <c:pt idx="328">
                  <c:v>58870</c:v>
                </c:pt>
                <c:pt idx="329">
                  <c:v>42375</c:v>
                </c:pt>
                <c:pt idx="330">
                  <c:v>39368</c:v>
                </c:pt>
                <c:pt idx="331">
                  <c:v>39845</c:v>
                </c:pt>
                <c:pt idx="332">
                  <c:v>44113</c:v>
                </c:pt>
                <c:pt idx="333">
                  <c:v>40832</c:v>
                </c:pt>
                <c:pt idx="334">
                  <c:v>8148</c:v>
                </c:pt>
                <c:pt idx="335">
                  <c:v>58320</c:v>
                </c:pt>
                <c:pt idx="336">
                  <c:v>40992</c:v>
                </c:pt>
                <c:pt idx="337">
                  <c:v>39200</c:v>
                </c:pt>
                <c:pt idx="338">
                  <c:v>40316</c:v>
                </c:pt>
                <c:pt idx="339">
                  <c:v>43357</c:v>
                </c:pt>
                <c:pt idx="340">
                  <c:v>40034</c:v>
                </c:pt>
                <c:pt idx="341">
                  <c:v>5062</c:v>
                </c:pt>
                <c:pt idx="342">
                  <c:v>52784</c:v>
                </c:pt>
                <c:pt idx="343">
                  <c:v>41780</c:v>
                </c:pt>
                <c:pt idx="344">
                  <c:v>35977</c:v>
                </c:pt>
                <c:pt idx="345">
                  <c:v>36069</c:v>
                </c:pt>
                <c:pt idx="346">
                  <c:v>39770</c:v>
                </c:pt>
                <c:pt idx="347">
                  <c:v>37526</c:v>
                </c:pt>
                <c:pt idx="348">
                  <c:v>4949</c:v>
                </c:pt>
                <c:pt idx="349">
                  <c:v>53859</c:v>
                </c:pt>
                <c:pt idx="350">
                  <c:v>38679</c:v>
                </c:pt>
                <c:pt idx="351">
                  <c:v>37702</c:v>
                </c:pt>
                <c:pt idx="352">
                  <c:v>34580</c:v>
                </c:pt>
                <c:pt idx="353">
                  <c:v>37445</c:v>
                </c:pt>
                <c:pt idx="354">
                  <c:v>36268</c:v>
                </c:pt>
                <c:pt idx="355">
                  <c:v>4477</c:v>
                </c:pt>
                <c:pt idx="356">
                  <c:v>53095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C1-4C05-A533-6B6E3BD1A8EA}"/>
            </c:ext>
          </c:extLst>
        </c:ser>
        <c:ser>
          <c:idx val="1"/>
          <c:order val="1"/>
          <c:tx>
            <c:strRef>
              <c:f>ExSmooth_simple!$D$11</c:f>
              <c:strCache>
                <c:ptCount val="1"/>
                <c:pt idx="0">
                  <c:v>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ExSmooth_simple!$D$12:$D$368</c:f>
              <c:numCache>
                <c:formatCode>General</c:formatCode>
                <c:ptCount val="357"/>
                <c:pt idx="0">
                  <c:v>4037</c:v>
                </c:pt>
                <c:pt idx="1">
                  <c:v>27085.5</c:v>
                </c:pt>
                <c:pt idx="2">
                  <c:v>32697.25</c:v>
                </c:pt>
                <c:pt idx="3">
                  <c:v>37416.125</c:v>
                </c:pt>
                <c:pt idx="4">
                  <c:v>37053.0625</c:v>
                </c:pt>
                <c:pt idx="5">
                  <c:v>20588.53125</c:v>
                </c:pt>
                <c:pt idx="6">
                  <c:v>37092.265625</c:v>
                </c:pt>
                <c:pt idx="7">
                  <c:v>37754.1328125</c:v>
                </c:pt>
                <c:pt idx="8">
                  <c:v>36878.56640625</c:v>
                </c:pt>
                <c:pt idx="9">
                  <c:v>36607.783203125</c:v>
                </c:pt>
                <c:pt idx="10">
                  <c:v>38688.3916015625</c:v>
                </c:pt>
                <c:pt idx="11">
                  <c:v>37080.19580078125</c:v>
                </c:pt>
                <c:pt idx="12">
                  <c:v>20696.597900390625</c:v>
                </c:pt>
                <c:pt idx="13">
                  <c:v>38305.798950195313</c:v>
                </c:pt>
                <c:pt idx="14">
                  <c:v>39712.399475097656</c:v>
                </c:pt>
                <c:pt idx="15">
                  <c:v>39769.699737548828</c:v>
                </c:pt>
                <c:pt idx="16">
                  <c:v>39993.349868774414</c:v>
                </c:pt>
                <c:pt idx="17">
                  <c:v>42756.674934387207</c:v>
                </c:pt>
                <c:pt idx="18">
                  <c:v>41195.837467193604</c:v>
                </c:pt>
                <c:pt idx="19">
                  <c:v>23010.418733596802</c:v>
                </c:pt>
                <c:pt idx="20">
                  <c:v>38716.709366798401</c:v>
                </c:pt>
                <c:pt idx="21">
                  <c:v>41321.8546833992</c:v>
                </c:pt>
                <c:pt idx="22">
                  <c:v>40827.9273416996</c:v>
                </c:pt>
                <c:pt idx="23">
                  <c:v>41750.4636708498</c:v>
                </c:pt>
                <c:pt idx="24">
                  <c:v>42485.7318354249</c:v>
                </c:pt>
                <c:pt idx="25">
                  <c:v>40622.36591771245</c:v>
                </c:pt>
                <c:pt idx="26">
                  <c:v>22758.682958856225</c:v>
                </c:pt>
                <c:pt idx="27">
                  <c:v>41621.841479428113</c:v>
                </c:pt>
                <c:pt idx="28">
                  <c:v>41905.920739714056</c:v>
                </c:pt>
                <c:pt idx="29">
                  <c:v>41442.460369857028</c:v>
                </c:pt>
                <c:pt idx="30">
                  <c:v>41923.730184928514</c:v>
                </c:pt>
                <c:pt idx="31">
                  <c:v>41741.365092464257</c:v>
                </c:pt>
                <c:pt idx="32">
                  <c:v>41925.682546232129</c:v>
                </c:pt>
                <c:pt idx="33">
                  <c:v>23572.341273116064</c:v>
                </c:pt>
                <c:pt idx="34">
                  <c:v>41170.170636558032</c:v>
                </c:pt>
                <c:pt idx="35">
                  <c:v>43239.085318279016</c:v>
                </c:pt>
                <c:pt idx="36">
                  <c:v>44125.042659139508</c:v>
                </c:pt>
                <c:pt idx="37">
                  <c:v>46150.521329569754</c:v>
                </c:pt>
                <c:pt idx="38">
                  <c:v>55147.260664784873</c:v>
                </c:pt>
                <c:pt idx="39">
                  <c:v>32995.130332392437</c:v>
                </c:pt>
                <c:pt idx="40">
                  <c:v>17311.065166196218</c:v>
                </c:pt>
                <c:pt idx="41">
                  <c:v>12056.532583098109</c:v>
                </c:pt>
                <c:pt idx="42">
                  <c:v>43412.266291549051</c:v>
                </c:pt>
                <c:pt idx="43">
                  <c:v>44327.633145774525</c:v>
                </c:pt>
                <c:pt idx="44">
                  <c:v>45139.316572887263</c:v>
                </c:pt>
                <c:pt idx="45">
                  <c:v>47529.158286443635</c:v>
                </c:pt>
                <c:pt idx="46">
                  <c:v>45710.579143221818</c:v>
                </c:pt>
                <c:pt idx="47">
                  <c:v>25672.789571610909</c:v>
                </c:pt>
                <c:pt idx="48">
                  <c:v>46069.394785805453</c:v>
                </c:pt>
                <c:pt idx="49">
                  <c:v>46624.69739290273</c:v>
                </c:pt>
                <c:pt idx="50">
                  <c:v>46374.848696451365</c:v>
                </c:pt>
                <c:pt idx="51">
                  <c:v>47116.424348225686</c:v>
                </c:pt>
                <c:pt idx="52">
                  <c:v>48727.212174112843</c:v>
                </c:pt>
                <c:pt idx="53">
                  <c:v>45767.606087056425</c:v>
                </c:pt>
                <c:pt idx="54">
                  <c:v>25627.303043528213</c:v>
                </c:pt>
                <c:pt idx="55">
                  <c:v>46723.151521764106</c:v>
                </c:pt>
                <c:pt idx="56">
                  <c:v>47422.575760882057</c:v>
                </c:pt>
                <c:pt idx="57">
                  <c:v>48123.287880441028</c:v>
                </c:pt>
                <c:pt idx="58">
                  <c:v>51487.643940220514</c:v>
                </c:pt>
                <c:pt idx="59">
                  <c:v>33342.821970110257</c:v>
                </c:pt>
                <c:pt idx="60">
                  <c:v>41814.910985055132</c:v>
                </c:pt>
                <c:pt idx="61">
                  <c:v>23862.955492527566</c:v>
                </c:pt>
                <c:pt idx="62">
                  <c:v>44847.477746263787</c:v>
                </c:pt>
                <c:pt idx="63">
                  <c:v>44670.738873131893</c:v>
                </c:pt>
                <c:pt idx="64">
                  <c:v>44189.369436565947</c:v>
                </c:pt>
                <c:pt idx="65">
                  <c:v>43588.684718282973</c:v>
                </c:pt>
                <c:pt idx="66">
                  <c:v>45110.34235914149</c:v>
                </c:pt>
                <c:pt idx="67">
                  <c:v>43871.171179570745</c:v>
                </c:pt>
                <c:pt idx="68">
                  <c:v>24673.585589785373</c:v>
                </c:pt>
                <c:pt idx="69">
                  <c:v>44323.292794892688</c:v>
                </c:pt>
                <c:pt idx="70">
                  <c:v>44444.14639744634</c:v>
                </c:pt>
                <c:pt idx="71">
                  <c:v>44881.07319872317</c:v>
                </c:pt>
                <c:pt idx="72">
                  <c:v>45904.036599361585</c:v>
                </c:pt>
                <c:pt idx="73">
                  <c:v>47840.018299680793</c:v>
                </c:pt>
                <c:pt idx="74">
                  <c:v>47530.009149840393</c:v>
                </c:pt>
                <c:pt idx="75">
                  <c:v>27080.004574920196</c:v>
                </c:pt>
                <c:pt idx="76">
                  <c:v>48701.502287460098</c:v>
                </c:pt>
                <c:pt idx="77">
                  <c:v>49072.251143730049</c:v>
                </c:pt>
                <c:pt idx="78">
                  <c:v>49037.125571865021</c:v>
                </c:pt>
                <c:pt idx="79">
                  <c:v>49823.06278593251</c:v>
                </c:pt>
                <c:pt idx="80">
                  <c:v>52083.531392966252</c:v>
                </c:pt>
                <c:pt idx="81">
                  <c:v>51409.765696483126</c:v>
                </c:pt>
                <c:pt idx="82">
                  <c:v>29184.882848241563</c:v>
                </c:pt>
                <c:pt idx="83">
                  <c:v>52312.941424120785</c:v>
                </c:pt>
                <c:pt idx="84">
                  <c:v>52100.470712060393</c:v>
                </c:pt>
                <c:pt idx="85">
                  <c:v>51443.2353560302</c:v>
                </c:pt>
                <c:pt idx="86">
                  <c:v>51398.6176780151</c:v>
                </c:pt>
                <c:pt idx="87">
                  <c:v>53123.30883900755</c:v>
                </c:pt>
                <c:pt idx="88">
                  <c:v>52326.654419503771</c:v>
                </c:pt>
                <c:pt idx="89">
                  <c:v>29507.827209751886</c:v>
                </c:pt>
                <c:pt idx="90">
                  <c:v>52969.913604875939</c:v>
                </c:pt>
                <c:pt idx="91">
                  <c:v>51425.45680243797</c:v>
                </c:pt>
                <c:pt idx="92">
                  <c:v>51040.728401218985</c:v>
                </c:pt>
                <c:pt idx="93">
                  <c:v>50593.364200609489</c:v>
                </c:pt>
                <c:pt idx="94">
                  <c:v>51740.682100304744</c:v>
                </c:pt>
                <c:pt idx="95">
                  <c:v>49220.341050152376</c:v>
                </c:pt>
                <c:pt idx="96">
                  <c:v>27992.670525076188</c:v>
                </c:pt>
                <c:pt idx="97">
                  <c:v>49964.835262538094</c:v>
                </c:pt>
                <c:pt idx="98">
                  <c:v>49037.917631269047</c:v>
                </c:pt>
                <c:pt idx="99">
                  <c:v>48657.458815634527</c:v>
                </c:pt>
                <c:pt idx="100">
                  <c:v>48991.229407817264</c:v>
                </c:pt>
                <c:pt idx="101">
                  <c:v>50519.114703908635</c:v>
                </c:pt>
                <c:pt idx="102">
                  <c:v>47984.057351954318</c:v>
                </c:pt>
                <c:pt idx="103">
                  <c:v>26876.028675977159</c:v>
                </c:pt>
                <c:pt idx="104">
                  <c:v>47879.014337988578</c:v>
                </c:pt>
                <c:pt idx="105">
                  <c:v>46837.007168994285</c:v>
                </c:pt>
                <c:pt idx="106">
                  <c:v>45903.003584497143</c:v>
                </c:pt>
                <c:pt idx="107">
                  <c:v>45656.501792248571</c:v>
                </c:pt>
                <c:pt idx="108">
                  <c:v>46846.750896124286</c:v>
                </c:pt>
                <c:pt idx="109">
                  <c:v>44421.375448062143</c:v>
                </c:pt>
                <c:pt idx="110">
                  <c:v>25070.687724031071</c:v>
                </c:pt>
                <c:pt idx="111">
                  <c:v>44676.343862015536</c:v>
                </c:pt>
                <c:pt idx="112">
                  <c:v>43239.671931007768</c:v>
                </c:pt>
                <c:pt idx="113">
                  <c:v>44162.33596550388</c:v>
                </c:pt>
                <c:pt idx="114">
                  <c:v>43867.16798275194</c:v>
                </c:pt>
                <c:pt idx="115">
                  <c:v>45594.08399137597</c:v>
                </c:pt>
                <c:pt idx="116">
                  <c:v>43600.541995687985</c:v>
                </c:pt>
                <c:pt idx="117">
                  <c:v>24573.270997843993</c:v>
                </c:pt>
                <c:pt idx="118">
                  <c:v>42960.135498921998</c:v>
                </c:pt>
                <c:pt idx="119">
                  <c:v>42726.067749460999</c:v>
                </c:pt>
                <c:pt idx="120">
                  <c:v>42022.5338747305</c:v>
                </c:pt>
                <c:pt idx="121">
                  <c:v>43638.266937365246</c:v>
                </c:pt>
                <c:pt idx="122">
                  <c:v>44617.133468682623</c:v>
                </c:pt>
                <c:pt idx="123">
                  <c:v>42501.566734341308</c:v>
                </c:pt>
                <c:pt idx="124">
                  <c:v>23520.783367170654</c:v>
                </c:pt>
                <c:pt idx="125">
                  <c:v>42983.391683585331</c:v>
                </c:pt>
                <c:pt idx="126">
                  <c:v>43109.695841792665</c:v>
                </c:pt>
                <c:pt idx="127">
                  <c:v>42956.847920896333</c:v>
                </c:pt>
                <c:pt idx="128">
                  <c:v>43968.42396044817</c:v>
                </c:pt>
                <c:pt idx="129">
                  <c:v>45482.211980224085</c:v>
                </c:pt>
                <c:pt idx="130">
                  <c:v>42851.605990112046</c:v>
                </c:pt>
                <c:pt idx="131">
                  <c:v>24138.802995056023</c:v>
                </c:pt>
                <c:pt idx="132">
                  <c:v>42740.901497528015</c:v>
                </c:pt>
                <c:pt idx="133">
                  <c:v>42590.450748764008</c:v>
                </c:pt>
                <c:pt idx="134">
                  <c:v>43095.725374382004</c:v>
                </c:pt>
                <c:pt idx="135">
                  <c:v>46593.862687191002</c:v>
                </c:pt>
                <c:pt idx="136">
                  <c:v>28921.931343595501</c:v>
                </c:pt>
                <c:pt idx="137">
                  <c:v>36619.965671797749</c:v>
                </c:pt>
                <c:pt idx="138">
                  <c:v>21324.482835898874</c:v>
                </c:pt>
                <c:pt idx="139">
                  <c:v>42162.741417949437</c:v>
                </c:pt>
                <c:pt idx="140">
                  <c:v>40968.870708974719</c:v>
                </c:pt>
                <c:pt idx="141">
                  <c:v>40196.935354487359</c:v>
                </c:pt>
                <c:pt idx="142">
                  <c:v>39204.96767724368</c:v>
                </c:pt>
                <c:pt idx="143">
                  <c:v>39778.98383862184</c:v>
                </c:pt>
                <c:pt idx="144">
                  <c:v>37409.991919310924</c:v>
                </c:pt>
                <c:pt idx="145">
                  <c:v>21063.495959655462</c:v>
                </c:pt>
                <c:pt idx="146">
                  <c:v>36048.247979827735</c:v>
                </c:pt>
                <c:pt idx="147">
                  <c:v>37173.123989913867</c:v>
                </c:pt>
                <c:pt idx="148">
                  <c:v>37439.061994956937</c:v>
                </c:pt>
                <c:pt idx="149">
                  <c:v>37254.030997478469</c:v>
                </c:pt>
                <c:pt idx="150">
                  <c:v>38049.515498739231</c:v>
                </c:pt>
                <c:pt idx="151">
                  <c:v>37736.757749369615</c:v>
                </c:pt>
                <c:pt idx="152">
                  <c:v>21325.878874684808</c:v>
                </c:pt>
                <c:pt idx="153">
                  <c:v>37292.9394373424</c:v>
                </c:pt>
                <c:pt idx="154">
                  <c:v>36721.9697186712</c:v>
                </c:pt>
                <c:pt idx="155">
                  <c:v>38352.4848593356</c:v>
                </c:pt>
                <c:pt idx="156">
                  <c:v>23683.2424296678</c:v>
                </c:pt>
                <c:pt idx="157">
                  <c:v>35997.621214833896</c:v>
                </c:pt>
                <c:pt idx="158">
                  <c:v>33397.310607416948</c:v>
                </c:pt>
                <c:pt idx="159">
                  <c:v>18827.655303708474</c:v>
                </c:pt>
                <c:pt idx="160">
                  <c:v>33709.327651854241</c:v>
                </c:pt>
                <c:pt idx="161">
                  <c:v>33309.66382592712</c:v>
                </c:pt>
                <c:pt idx="162">
                  <c:v>33274.831912963564</c:v>
                </c:pt>
                <c:pt idx="163">
                  <c:v>32610.915956481782</c:v>
                </c:pt>
                <c:pt idx="164">
                  <c:v>33062.457978240891</c:v>
                </c:pt>
                <c:pt idx="165">
                  <c:v>30756.228989120445</c:v>
                </c:pt>
                <c:pt idx="166">
                  <c:v>17259.114494560221</c:v>
                </c:pt>
                <c:pt idx="167">
                  <c:v>30526.55724728011</c:v>
                </c:pt>
                <c:pt idx="168">
                  <c:v>29412.278623640057</c:v>
                </c:pt>
                <c:pt idx="169">
                  <c:v>29782.639311820029</c:v>
                </c:pt>
                <c:pt idx="170">
                  <c:v>29183.319655910014</c:v>
                </c:pt>
                <c:pt idx="171">
                  <c:v>29915.159827955009</c:v>
                </c:pt>
                <c:pt idx="172">
                  <c:v>28306.079913977504</c:v>
                </c:pt>
                <c:pt idx="173">
                  <c:v>15908.539956988752</c:v>
                </c:pt>
                <c:pt idx="174">
                  <c:v>28763.769978494376</c:v>
                </c:pt>
                <c:pt idx="175">
                  <c:v>28722.884989247188</c:v>
                </c:pt>
                <c:pt idx="176">
                  <c:v>29003.442494623596</c:v>
                </c:pt>
                <c:pt idx="177">
                  <c:v>28820.221247311798</c:v>
                </c:pt>
                <c:pt idx="178">
                  <c:v>29370.610623655899</c:v>
                </c:pt>
                <c:pt idx="179">
                  <c:v>27441.305311827949</c:v>
                </c:pt>
                <c:pt idx="180">
                  <c:v>15492.152655913975</c:v>
                </c:pt>
                <c:pt idx="181">
                  <c:v>28381.076327956987</c:v>
                </c:pt>
                <c:pt idx="182">
                  <c:v>26952.038163978494</c:v>
                </c:pt>
                <c:pt idx="183">
                  <c:v>26607.519081989245</c:v>
                </c:pt>
                <c:pt idx="184">
                  <c:v>26195.759540994623</c:v>
                </c:pt>
                <c:pt idx="185">
                  <c:v>26600.379770497311</c:v>
                </c:pt>
                <c:pt idx="186">
                  <c:v>25393.689885248656</c:v>
                </c:pt>
                <c:pt idx="187">
                  <c:v>14253.344942624328</c:v>
                </c:pt>
                <c:pt idx="188">
                  <c:v>24635.172471312166</c:v>
                </c:pt>
                <c:pt idx="189">
                  <c:v>25291.086235656083</c:v>
                </c:pt>
                <c:pt idx="190">
                  <c:v>25018.043117828041</c:v>
                </c:pt>
                <c:pt idx="191">
                  <c:v>24516.521558914021</c:v>
                </c:pt>
                <c:pt idx="192">
                  <c:v>25182.26077945701</c:v>
                </c:pt>
                <c:pt idx="193">
                  <c:v>23491.630389728503</c:v>
                </c:pt>
                <c:pt idx="194">
                  <c:v>13209.815194864252</c:v>
                </c:pt>
                <c:pt idx="195">
                  <c:v>24067.407597432124</c:v>
                </c:pt>
                <c:pt idx="196">
                  <c:v>24164.203798716062</c:v>
                </c:pt>
                <c:pt idx="197">
                  <c:v>24003.101899358029</c:v>
                </c:pt>
                <c:pt idx="198">
                  <c:v>24014.550949679015</c:v>
                </c:pt>
                <c:pt idx="199">
                  <c:v>24640.275474839509</c:v>
                </c:pt>
                <c:pt idx="200">
                  <c:v>22976.637737419755</c:v>
                </c:pt>
                <c:pt idx="201">
                  <c:v>13039.818868709877</c:v>
                </c:pt>
                <c:pt idx="202">
                  <c:v>23207.409434354937</c:v>
                </c:pt>
                <c:pt idx="203">
                  <c:v>22932.704717177468</c:v>
                </c:pt>
                <c:pt idx="204">
                  <c:v>23830.852358588734</c:v>
                </c:pt>
                <c:pt idx="205">
                  <c:v>24241.926179294365</c:v>
                </c:pt>
                <c:pt idx="206">
                  <c:v>25519.463089647183</c:v>
                </c:pt>
                <c:pt idx="207">
                  <c:v>23872.23154482359</c:v>
                </c:pt>
                <c:pt idx="208">
                  <c:v>13462.115772411795</c:v>
                </c:pt>
                <c:pt idx="209">
                  <c:v>24484.557886205897</c:v>
                </c:pt>
                <c:pt idx="210">
                  <c:v>24679.778943102949</c:v>
                </c:pt>
                <c:pt idx="211">
                  <c:v>25079.889471551476</c:v>
                </c:pt>
                <c:pt idx="212">
                  <c:v>24790.944735775738</c:v>
                </c:pt>
                <c:pt idx="213">
                  <c:v>24188.472367887869</c:v>
                </c:pt>
                <c:pt idx="214">
                  <c:v>20583.736183943933</c:v>
                </c:pt>
                <c:pt idx="215">
                  <c:v>11761.368091971966</c:v>
                </c:pt>
                <c:pt idx="216">
                  <c:v>23045.184045985981</c:v>
                </c:pt>
                <c:pt idx="217">
                  <c:v>22881.092022992991</c:v>
                </c:pt>
                <c:pt idx="218">
                  <c:v>23135.546011496495</c:v>
                </c:pt>
                <c:pt idx="219">
                  <c:v>22776.773005748248</c:v>
                </c:pt>
                <c:pt idx="220">
                  <c:v>23274.886502874124</c:v>
                </c:pt>
                <c:pt idx="221">
                  <c:v>21040.943251437064</c:v>
                </c:pt>
                <c:pt idx="222">
                  <c:v>11849.971625718532</c:v>
                </c:pt>
                <c:pt idx="223">
                  <c:v>21734.485812859268</c:v>
                </c:pt>
                <c:pt idx="224">
                  <c:v>22384.242906429634</c:v>
                </c:pt>
                <c:pt idx="225">
                  <c:v>23816.621453214815</c:v>
                </c:pt>
                <c:pt idx="226">
                  <c:v>14615.810726607408</c:v>
                </c:pt>
                <c:pt idx="227">
                  <c:v>22727.405363303704</c:v>
                </c:pt>
                <c:pt idx="228">
                  <c:v>20991.702681651852</c:v>
                </c:pt>
                <c:pt idx="229">
                  <c:v>12181.351340825926</c:v>
                </c:pt>
                <c:pt idx="230">
                  <c:v>24105.675670412962</c:v>
                </c:pt>
                <c:pt idx="231">
                  <c:v>24535.837835206483</c:v>
                </c:pt>
                <c:pt idx="232">
                  <c:v>25149.918917603241</c:v>
                </c:pt>
                <c:pt idx="233">
                  <c:v>25471.959458801619</c:v>
                </c:pt>
                <c:pt idx="234">
                  <c:v>26399.479729400809</c:v>
                </c:pt>
                <c:pt idx="235">
                  <c:v>25518.239864700405</c:v>
                </c:pt>
                <c:pt idx="236">
                  <c:v>14578.119932350202</c:v>
                </c:pt>
                <c:pt idx="237">
                  <c:v>27924.5599661751</c:v>
                </c:pt>
                <c:pt idx="238">
                  <c:v>28492.779983087552</c:v>
                </c:pt>
                <c:pt idx="239">
                  <c:v>29009.389991543776</c:v>
                </c:pt>
                <c:pt idx="240">
                  <c:v>28944.19499577189</c:v>
                </c:pt>
                <c:pt idx="241">
                  <c:v>30734.097497885945</c:v>
                </c:pt>
                <c:pt idx="242">
                  <c:v>30352.548748942972</c:v>
                </c:pt>
                <c:pt idx="243">
                  <c:v>18638.274374471486</c:v>
                </c:pt>
                <c:pt idx="244">
                  <c:v>34185.637187235741</c:v>
                </c:pt>
                <c:pt idx="245">
                  <c:v>35024.818593617871</c:v>
                </c:pt>
                <c:pt idx="246">
                  <c:v>35476.909296808939</c:v>
                </c:pt>
                <c:pt idx="247">
                  <c:v>36077.954648404469</c:v>
                </c:pt>
                <c:pt idx="248">
                  <c:v>37256.477324202235</c:v>
                </c:pt>
                <c:pt idx="249">
                  <c:v>36865.238662101117</c:v>
                </c:pt>
                <c:pt idx="250">
                  <c:v>20934.619331050559</c:v>
                </c:pt>
                <c:pt idx="251">
                  <c:v>36920.809665525281</c:v>
                </c:pt>
                <c:pt idx="252">
                  <c:v>36605.904832762637</c:v>
                </c:pt>
                <c:pt idx="253">
                  <c:v>37354.452416381318</c:v>
                </c:pt>
                <c:pt idx="254">
                  <c:v>37611.726208190659</c:v>
                </c:pt>
                <c:pt idx="255">
                  <c:v>38764.363104095333</c:v>
                </c:pt>
                <c:pt idx="256">
                  <c:v>38390.681552047667</c:v>
                </c:pt>
                <c:pt idx="257">
                  <c:v>21993.340776023833</c:v>
                </c:pt>
                <c:pt idx="258">
                  <c:v>43990.170388011917</c:v>
                </c:pt>
                <c:pt idx="259">
                  <c:v>52913.585194005958</c:v>
                </c:pt>
                <c:pt idx="260">
                  <c:v>32444.792597002979</c:v>
                </c:pt>
                <c:pt idx="261">
                  <c:v>17377.896298501488</c:v>
                </c:pt>
                <c:pt idx="262">
                  <c:v>12209.448149250744</c:v>
                </c:pt>
                <c:pt idx="263">
                  <c:v>26436.724074625374</c:v>
                </c:pt>
                <c:pt idx="264">
                  <c:v>16385.862037312687</c:v>
                </c:pt>
                <c:pt idx="265">
                  <c:v>40547.931018656345</c:v>
                </c:pt>
                <c:pt idx="266">
                  <c:v>39913.965509328176</c:v>
                </c:pt>
                <c:pt idx="267">
                  <c:v>39978.982754664088</c:v>
                </c:pt>
                <c:pt idx="268">
                  <c:v>40097.991377332044</c:v>
                </c:pt>
                <c:pt idx="269">
                  <c:v>41650.495688666022</c:v>
                </c:pt>
                <c:pt idx="270">
                  <c:v>40976.747844333011</c:v>
                </c:pt>
                <c:pt idx="271">
                  <c:v>23097.873922166506</c:v>
                </c:pt>
                <c:pt idx="272">
                  <c:v>39134.936961083251</c:v>
                </c:pt>
                <c:pt idx="273">
                  <c:v>39888.968480541625</c:v>
                </c:pt>
                <c:pt idx="274">
                  <c:v>41116.984240270816</c:v>
                </c:pt>
                <c:pt idx="275">
                  <c:v>26153.992120135408</c:v>
                </c:pt>
                <c:pt idx="276">
                  <c:v>41317.4960600677</c:v>
                </c:pt>
                <c:pt idx="277">
                  <c:v>40310.74803003385</c:v>
                </c:pt>
                <c:pt idx="278">
                  <c:v>23235.374015016925</c:v>
                </c:pt>
                <c:pt idx="279">
                  <c:v>40931.187007508459</c:v>
                </c:pt>
                <c:pt idx="280">
                  <c:v>39487.593503754229</c:v>
                </c:pt>
                <c:pt idx="281">
                  <c:v>26859.796751877115</c:v>
                </c:pt>
                <c:pt idx="282">
                  <c:v>38079.398375938559</c:v>
                </c:pt>
                <c:pt idx="283">
                  <c:v>39980.19918796928</c:v>
                </c:pt>
                <c:pt idx="284">
                  <c:v>39966.59959398464</c:v>
                </c:pt>
                <c:pt idx="285">
                  <c:v>22699.29979699232</c:v>
                </c:pt>
                <c:pt idx="286">
                  <c:v>41121.649898496158</c:v>
                </c:pt>
                <c:pt idx="287">
                  <c:v>40547.324949248083</c:v>
                </c:pt>
                <c:pt idx="288">
                  <c:v>41535.662474624041</c:v>
                </c:pt>
                <c:pt idx="289">
                  <c:v>41964.331237312021</c:v>
                </c:pt>
                <c:pt idx="290">
                  <c:v>43619.165618656014</c:v>
                </c:pt>
                <c:pt idx="291">
                  <c:v>43227.582809328007</c:v>
                </c:pt>
                <c:pt idx="292">
                  <c:v>24773.791404664003</c:v>
                </c:pt>
                <c:pt idx="293">
                  <c:v>43746.895702332004</c:v>
                </c:pt>
                <c:pt idx="294">
                  <c:v>43458.447851165998</c:v>
                </c:pt>
                <c:pt idx="295">
                  <c:v>43281.723925582999</c:v>
                </c:pt>
                <c:pt idx="296">
                  <c:v>44137.861962791503</c:v>
                </c:pt>
                <c:pt idx="297">
                  <c:v>46375.430981395752</c:v>
                </c:pt>
                <c:pt idx="298">
                  <c:v>45882.215490697876</c:v>
                </c:pt>
                <c:pt idx="299">
                  <c:v>26045.107745348938</c:v>
                </c:pt>
                <c:pt idx="300">
                  <c:v>46712.053872674471</c:v>
                </c:pt>
                <c:pt idx="301">
                  <c:v>46134.526936337235</c:v>
                </c:pt>
                <c:pt idx="302">
                  <c:v>45554.263468168618</c:v>
                </c:pt>
                <c:pt idx="303">
                  <c:v>45320.131734084309</c:v>
                </c:pt>
                <c:pt idx="304">
                  <c:v>47926.065867042154</c:v>
                </c:pt>
                <c:pt idx="305">
                  <c:v>45753.032933521077</c:v>
                </c:pt>
                <c:pt idx="306">
                  <c:v>26100.016466760539</c:v>
                </c:pt>
                <c:pt idx="307">
                  <c:v>45619.008233380271</c:v>
                </c:pt>
                <c:pt idx="308">
                  <c:v>45118.504116690136</c:v>
                </c:pt>
                <c:pt idx="309">
                  <c:v>44224.252058345068</c:v>
                </c:pt>
                <c:pt idx="310">
                  <c:v>44855.126029172534</c:v>
                </c:pt>
                <c:pt idx="311">
                  <c:v>46244.563014586267</c:v>
                </c:pt>
                <c:pt idx="312">
                  <c:v>44947.281507293133</c:v>
                </c:pt>
                <c:pt idx="313">
                  <c:v>25408.140753646567</c:v>
                </c:pt>
                <c:pt idx="314">
                  <c:v>44480.570376823285</c:v>
                </c:pt>
                <c:pt idx="315">
                  <c:v>44313.785188411639</c:v>
                </c:pt>
                <c:pt idx="316">
                  <c:v>43850.392594205819</c:v>
                </c:pt>
                <c:pt idx="317">
                  <c:v>43575.196297102913</c:v>
                </c:pt>
                <c:pt idx="318">
                  <c:v>44976.598148551457</c:v>
                </c:pt>
                <c:pt idx="319">
                  <c:v>43797.299074275725</c:v>
                </c:pt>
                <c:pt idx="320">
                  <c:v>24837.649537137862</c:v>
                </c:pt>
                <c:pt idx="321">
                  <c:v>42725.824768568928</c:v>
                </c:pt>
                <c:pt idx="322">
                  <c:v>42910.912384284464</c:v>
                </c:pt>
                <c:pt idx="323">
                  <c:v>42369.956192142228</c:v>
                </c:pt>
                <c:pt idx="324">
                  <c:v>42051.978096071114</c:v>
                </c:pt>
                <c:pt idx="325">
                  <c:v>43162.489048035553</c:v>
                </c:pt>
                <c:pt idx="326">
                  <c:v>42048.744524017777</c:v>
                </c:pt>
                <c:pt idx="327">
                  <c:v>23733.872262008888</c:v>
                </c:pt>
                <c:pt idx="328">
                  <c:v>41301.936131004448</c:v>
                </c:pt>
                <c:pt idx="329">
                  <c:v>41838.468065502224</c:v>
                </c:pt>
                <c:pt idx="330">
                  <c:v>40603.234032751112</c:v>
                </c:pt>
                <c:pt idx="331">
                  <c:v>40224.11701637556</c:v>
                </c:pt>
                <c:pt idx="332">
                  <c:v>42168.55850818778</c:v>
                </c:pt>
                <c:pt idx="333">
                  <c:v>41500.27925409389</c:v>
                </c:pt>
                <c:pt idx="334">
                  <c:v>24824.139627046945</c:v>
                </c:pt>
                <c:pt idx="335">
                  <c:v>41572.069813523471</c:v>
                </c:pt>
                <c:pt idx="336">
                  <c:v>41282.034906761735</c:v>
                </c:pt>
                <c:pt idx="337">
                  <c:v>40241.017453380868</c:v>
                </c:pt>
                <c:pt idx="338">
                  <c:v>40278.50872669043</c:v>
                </c:pt>
                <c:pt idx="339">
                  <c:v>41817.754363345215</c:v>
                </c:pt>
                <c:pt idx="340">
                  <c:v>40925.877181672608</c:v>
                </c:pt>
                <c:pt idx="341">
                  <c:v>22993.938590836304</c:v>
                </c:pt>
                <c:pt idx="342">
                  <c:v>37888.969295418152</c:v>
                </c:pt>
                <c:pt idx="343">
                  <c:v>39834.484647709076</c:v>
                </c:pt>
                <c:pt idx="344">
                  <c:v>37905.742323854538</c:v>
                </c:pt>
                <c:pt idx="345">
                  <c:v>36987.371161927265</c:v>
                </c:pt>
                <c:pt idx="346">
                  <c:v>38378.685580963633</c:v>
                </c:pt>
                <c:pt idx="347">
                  <c:v>37952.342790481816</c:v>
                </c:pt>
                <c:pt idx="348">
                  <c:v>21450.671395240908</c:v>
                </c:pt>
                <c:pt idx="349">
                  <c:v>37654.835697620452</c:v>
                </c:pt>
                <c:pt idx="350">
                  <c:v>38166.917848810226</c:v>
                </c:pt>
                <c:pt idx="351">
                  <c:v>37934.458924405117</c:v>
                </c:pt>
                <c:pt idx="352">
                  <c:v>36257.229462202558</c:v>
                </c:pt>
                <c:pt idx="353">
                  <c:v>36851.114731101276</c:v>
                </c:pt>
                <c:pt idx="354">
                  <c:v>36559.557365550638</c:v>
                </c:pt>
                <c:pt idx="355">
                  <c:v>20518.278682775319</c:v>
                </c:pt>
                <c:pt idx="356">
                  <c:v>36806.639341387658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C1-4C05-A533-6B6E3BD1A8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344123248"/>
        <c:axId val="-1344120496"/>
      </c:lineChart>
      <c:catAx>
        <c:axId val="-13441232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1344120496"/>
        <c:crosses val="autoZero"/>
        <c:auto val="1"/>
        <c:lblAlgn val="ctr"/>
        <c:lblOffset val="100"/>
        <c:noMultiLvlLbl val="0"/>
      </c:catAx>
      <c:valAx>
        <c:axId val="-134412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1344123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ExSmooth_double!$B$9</c:f>
              <c:strCache>
                <c:ptCount val="1"/>
                <c:pt idx="0">
                  <c:v>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ExSmooth_double!$B$10:$B$366</c:f>
              <c:numCache>
                <c:formatCode>General</c:formatCode>
                <c:ptCount val="357"/>
                <c:pt idx="0">
                  <c:v>8074</c:v>
                </c:pt>
                <c:pt idx="1">
                  <c:v>50134</c:v>
                </c:pt>
                <c:pt idx="2">
                  <c:v>38309</c:v>
                </c:pt>
                <c:pt idx="3">
                  <c:v>42135</c:v>
                </c:pt>
                <c:pt idx="4">
                  <c:v>36690</c:v>
                </c:pt>
                <c:pt idx="5">
                  <c:v>4124</c:v>
                </c:pt>
                <c:pt idx="6">
                  <c:v>53596</c:v>
                </c:pt>
                <c:pt idx="7">
                  <c:v>38416</c:v>
                </c:pt>
                <c:pt idx="8">
                  <c:v>36003</c:v>
                </c:pt>
                <c:pt idx="9">
                  <c:v>36337</c:v>
                </c:pt>
                <c:pt idx="10">
                  <c:v>40769</c:v>
                </c:pt>
                <c:pt idx="11">
                  <c:v>35472</c:v>
                </c:pt>
                <c:pt idx="12">
                  <c:v>4313</c:v>
                </c:pt>
                <c:pt idx="13">
                  <c:v>55915</c:v>
                </c:pt>
                <c:pt idx="14">
                  <c:v>41119</c:v>
                </c:pt>
                <c:pt idx="15">
                  <c:v>39827</c:v>
                </c:pt>
                <c:pt idx="16">
                  <c:v>40217</c:v>
                </c:pt>
                <c:pt idx="17">
                  <c:v>45520</c:v>
                </c:pt>
                <c:pt idx="18">
                  <c:v>39635</c:v>
                </c:pt>
                <c:pt idx="19">
                  <c:v>4825</c:v>
                </c:pt>
                <c:pt idx="20">
                  <c:v>54423</c:v>
                </c:pt>
                <c:pt idx="21">
                  <c:v>43927</c:v>
                </c:pt>
                <c:pt idx="22">
                  <c:v>40334</c:v>
                </c:pt>
                <c:pt idx="23">
                  <c:v>42673</c:v>
                </c:pt>
                <c:pt idx="24">
                  <c:v>43221</c:v>
                </c:pt>
                <c:pt idx="25">
                  <c:v>38759</c:v>
                </c:pt>
                <c:pt idx="26">
                  <c:v>4895</c:v>
                </c:pt>
                <c:pt idx="27">
                  <c:v>60485</c:v>
                </c:pt>
                <c:pt idx="28">
                  <c:v>42190</c:v>
                </c:pt>
                <c:pt idx="29">
                  <c:v>40979</c:v>
                </c:pt>
                <c:pt idx="30">
                  <c:v>42405</c:v>
                </c:pt>
                <c:pt idx="31">
                  <c:v>41559</c:v>
                </c:pt>
                <c:pt idx="32">
                  <c:v>42110</c:v>
                </c:pt>
                <c:pt idx="33">
                  <c:v>5219</c:v>
                </c:pt>
                <c:pt idx="34">
                  <c:v>58768</c:v>
                </c:pt>
                <c:pt idx="35">
                  <c:v>45308</c:v>
                </c:pt>
                <c:pt idx="36">
                  <c:v>45011</c:v>
                </c:pt>
                <c:pt idx="37">
                  <c:v>48176</c:v>
                </c:pt>
                <c:pt idx="38">
                  <c:v>64144</c:v>
                </c:pt>
                <c:pt idx="39">
                  <c:v>10843</c:v>
                </c:pt>
                <c:pt idx="40">
                  <c:v>1627</c:v>
                </c:pt>
                <c:pt idx="41">
                  <c:v>6802</c:v>
                </c:pt>
                <c:pt idx="42">
                  <c:v>74768</c:v>
                </c:pt>
                <c:pt idx="43">
                  <c:v>45243</c:v>
                </c:pt>
                <c:pt idx="44">
                  <c:v>45951</c:v>
                </c:pt>
                <c:pt idx="45">
                  <c:v>49919</c:v>
                </c:pt>
                <c:pt idx="46">
                  <c:v>43892</c:v>
                </c:pt>
                <c:pt idx="47">
                  <c:v>5635</c:v>
                </c:pt>
                <c:pt idx="48">
                  <c:v>66466</c:v>
                </c:pt>
                <c:pt idx="49">
                  <c:v>47180</c:v>
                </c:pt>
                <c:pt idx="50">
                  <c:v>46125</c:v>
                </c:pt>
                <c:pt idx="51">
                  <c:v>47858</c:v>
                </c:pt>
                <c:pt idx="52">
                  <c:v>50338</c:v>
                </c:pt>
                <c:pt idx="53">
                  <c:v>42808</c:v>
                </c:pt>
                <c:pt idx="54">
                  <c:v>5487</c:v>
                </c:pt>
                <c:pt idx="55">
                  <c:v>67819</c:v>
                </c:pt>
                <c:pt idx="56">
                  <c:v>48122</c:v>
                </c:pt>
                <c:pt idx="57">
                  <c:v>48824</c:v>
                </c:pt>
                <c:pt idx="58">
                  <c:v>54852</c:v>
                </c:pt>
                <c:pt idx="59">
                  <c:v>15198</c:v>
                </c:pt>
                <c:pt idx="60">
                  <c:v>50287</c:v>
                </c:pt>
                <c:pt idx="61">
                  <c:v>5911</c:v>
                </c:pt>
                <c:pt idx="62">
                  <c:v>65832</c:v>
                </c:pt>
                <c:pt idx="63">
                  <c:v>44494</c:v>
                </c:pt>
                <c:pt idx="64">
                  <c:v>43708</c:v>
                </c:pt>
                <c:pt idx="65">
                  <c:v>42988</c:v>
                </c:pt>
                <c:pt idx="66">
                  <c:v>46632</c:v>
                </c:pt>
                <c:pt idx="67">
                  <c:v>42632</c:v>
                </c:pt>
                <c:pt idx="68">
                  <c:v>5476</c:v>
                </c:pt>
                <c:pt idx="69">
                  <c:v>63973</c:v>
                </c:pt>
                <c:pt idx="70">
                  <c:v>44565</c:v>
                </c:pt>
                <c:pt idx="71">
                  <c:v>45318</c:v>
                </c:pt>
                <c:pt idx="72">
                  <c:v>46927</c:v>
                </c:pt>
                <c:pt idx="73">
                  <c:v>49776</c:v>
                </c:pt>
                <c:pt idx="74">
                  <c:v>47220</c:v>
                </c:pt>
                <c:pt idx="75">
                  <c:v>6630</c:v>
                </c:pt>
                <c:pt idx="76">
                  <c:v>70323</c:v>
                </c:pt>
                <c:pt idx="77">
                  <c:v>49443</c:v>
                </c:pt>
                <c:pt idx="78">
                  <c:v>49002</c:v>
                </c:pt>
                <c:pt idx="79">
                  <c:v>50609</c:v>
                </c:pt>
                <c:pt idx="80">
                  <c:v>54344</c:v>
                </c:pt>
                <c:pt idx="81">
                  <c:v>50736</c:v>
                </c:pt>
                <c:pt idx="82">
                  <c:v>6960</c:v>
                </c:pt>
                <c:pt idx="83">
                  <c:v>75441</c:v>
                </c:pt>
                <c:pt idx="84">
                  <c:v>51888</c:v>
                </c:pt>
                <c:pt idx="85">
                  <c:v>50786</c:v>
                </c:pt>
                <c:pt idx="86">
                  <c:v>51354</c:v>
                </c:pt>
                <c:pt idx="87">
                  <c:v>54848</c:v>
                </c:pt>
                <c:pt idx="88">
                  <c:v>51530</c:v>
                </c:pt>
                <c:pt idx="89">
                  <c:v>6689</c:v>
                </c:pt>
                <c:pt idx="90">
                  <c:v>76432</c:v>
                </c:pt>
                <c:pt idx="91">
                  <c:v>49881</c:v>
                </c:pt>
                <c:pt idx="92">
                  <c:v>50656</c:v>
                </c:pt>
                <c:pt idx="93">
                  <c:v>50146</c:v>
                </c:pt>
                <c:pt idx="94">
                  <c:v>52888</c:v>
                </c:pt>
                <c:pt idx="95">
                  <c:v>46700</c:v>
                </c:pt>
                <c:pt idx="96">
                  <c:v>6765</c:v>
                </c:pt>
                <c:pt idx="97">
                  <c:v>71937</c:v>
                </c:pt>
                <c:pt idx="98">
                  <c:v>48111</c:v>
                </c:pt>
                <c:pt idx="99">
                  <c:v>48277</c:v>
                </c:pt>
                <c:pt idx="100">
                  <c:v>49325</c:v>
                </c:pt>
                <c:pt idx="101">
                  <c:v>52047</c:v>
                </c:pt>
                <c:pt idx="102">
                  <c:v>45449</c:v>
                </c:pt>
                <c:pt idx="103">
                  <c:v>5768</c:v>
                </c:pt>
                <c:pt idx="104">
                  <c:v>68882</c:v>
                </c:pt>
                <c:pt idx="105">
                  <c:v>45795</c:v>
                </c:pt>
                <c:pt idx="106">
                  <c:v>44969</c:v>
                </c:pt>
                <c:pt idx="107">
                  <c:v>45410</c:v>
                </c:pt>
                <c:pt idx="108">
                  <c:v>48037</c:v>
                </c:pt>
                <c:pt idx="109">
                  <c:v>41996</c:v>
                </c:pt>
                <c:pt idx="110">
                  <c:v>5720</c:v>
                </c:pt>
                <c:pt idx="111">
                  <c:v>64282</c:v>
                </c:pt>
                <c:pt idx="112">
                  <c:v>41803</c:v>
                </c:pt>
                <c:pt idx="113">
                  <c:v>45085</c:v>
                </c:pt>
                <c:pt idx="114">
                  <c:v>43572</c:v>
                </c:pt>
                <c:pt idx="115">
                  <c:v>47321</c:v>
                </c:pt>
                <c:pt idx="116">
                  <c:v>41607</c:v>
                </c:pt>
                <c:pt idx="117">
                  <c:v>5546</c:v>
                </c:pt>
                <c:pt idx="118">
                  <c:v>61347</c:v>
                </c:pt>
                <c:pt idx="119">
                  <c:v>42492</c:v>
                </c:pt>
                <c:pt idx="120">
                  <c:v>41319</c:v>
                </c:pt>
                <c:pt idx="121">
                  <c:v>45254</c:v>
                </c:pt>
                <c:pt idx="122">
                  <c:v>45596</c:v>
                </c:pt>
                <c:pt idx="123">
                  <c:v>40386</c:v>
                </c:pt>
                <c:pt idx="124">
                  <c:v>4540</c:v>
                </c:pt>
                <c:pt idx="125">
                  <c:v>62446</c:v>
                </c:pt>
                <c:pt idx="126">
                  <c:v>43236</c:v>
                </c:pt>
                <c:pt idx="127">
                  <c:v>42804</c:v>
                </c:pt>
                <c:pt idx="128">
                  <c:v>44980</c:v>
                </c:pt>
                <c:pt idx="129">
                  <c:v>46996</c:v>
                </c:pt>
                <c:pt idx="130">
                  <c:v>40221</c:v>
                </c:pt>
                <c:pt idx="131">
                  <c:v>5426</c:v>
                </c:pt>
                <c:pt idx="132">
                  <c:v>61343</c:v>
                </c:pt>
                <c:pt idx="133">
                  <c:v>42440</c:v>
                </c:pt>
                <c:pt idx="134">
                  <c:v>43601</c:v>
                </c:pt>
                <c:pt idx="135">
                  <c:v>50092</c:v>
                </c:pt>
                <c:pt idx="136">
                  <c:v>11250</c:v>
                </c:pt>
                <c:pt idx="137">
                  <c:v>44318</c:v>
                </c:pt>
                <c:pt idx="138">
                  <c:v>6029</c:v>
                </c:pt>
                <c:pt idx="139">
                  <c:v>63001</c:v>
                </c:pt>
                <c:pt idx="140">
                  <c:v>39775</c:v>
                </c:pt>
                <c:pt idx="141">
                  <c:v>39425</c:v>
                </c:pt>
                <c:pt idx="142">
                  <c:v>38213</c:v>
                </c:pt>
                <c:pt idx="143">
                  <c:v>40353</c:v>
                </c:pt>
                <c:pt idx="144">
                  <c:v>35041</c:v>
                </c:pt>
                <c:pt idx="145">
                  <c:v>4717</c:v>
                </c:pt>
                <c:pt idx="146">
                  <c:v>51033</c:v>
                </c:pt>
                <c:pt idx="147">
                  <c:v>38298</c:v>
                </c:pt>
                <c:pt idx="148">
                  <c:v>37705</c:v>
                </c:pt>
                <c:pt idx="149">
                  <c:v>37069</c:v>
                </c:pt>
                <c:pt idx="150">
                  <c:v>38845</c:v>
                </c:pt>
                <c:pt idx="151">
                  <c:v>37424</c:v>
                </c:pt>
                <c:pt idx="152">
                  <c:v>4915</c:v>
                </c:pt>
                <c:pt idx="153">
                  <c:v>53260</c:v>
                </c:pt>
                <c:pt idx="154">
                  <c:v>36151</c:v>
                </c:pt>
                <c:pt idx="155">
                  <c:v>39983</c:v>
                </c:pt>
                <c:pt idx="156">
                  <c:v>9014</c:v>
                </c:pt>
                <c:pt idx="157">
                  <c:v>48312</c:v>
                </c:pt>
                <c:pt idx="158">
                  <c:v>30797</c:v>
                </c:pt>
                <c:pt idx="159">
                  <c:v>4258</c:v>
                </c:pt>
                <c:pt idx="160">
                  <c:v>48591</c:v>
                </c:pt>
                <c:pt idx="161">
                  <c:v>32910</c:v>
                </c:pt>
                <c:pt idx="162">
                  <c:v>33240</c:v>
                </c:pt>
                <c:pt idx="163">
                  <c:v>31947</c:v>
                </c:pt>
                <c:pt idx="164">
                  <c:v>33514</c:v>
                </c:pt>
                <c:pt idx="165">
                  <c:v>28450</c:v>
                </c:pt>
                <c:pt idx="166">
                  <c:v>3762</c:v>
                </c:pt>
                <c:pt idx="167">
                  <c:v>43794</c:v>
                </c:pt>
                <c:pt idx="168">
                  <c:v>28298</c:v>
                </c:pt>
                <c:pt idx="169">
                  <c:v>30153</c:v>
                </c:pt>
                <c:pt idx="170">
                  <c:v>28584</c:v>
                </c:pt>
                <c:pt idx="171">
                  <c:v>30647</c:v>
                </c:pt>
                <c:pt idx="172">
                  <c:v>26697</c:v>
                </c:pt>
                <c:pt idx="173">
                  <c:v>3511</c:v>
                </c:pt>
                <c:pt idx="174">
                  <c:v>41619</c:v>
                </c:pt>
                <c:pt idx="175">
                  <c:v>28682</c:v>
                </c:pt>
                <c:pt idx="176">
                  <c:v>29284</c:v>
                </c:pt>
                <c:pt idx="177">
                  <c:v>28637</c:v>
                </c:pt>
                <c:pt idx="178">
                  <c:v>29921</c:v>
                </c:pt>
                <c:pt idx="179">
                  <c:v>25512</c:v>
                </c:pt>
                <c:pt idx="180">
                  <c:v>3543</c:v>
                </c:pt>
                <c:pt idx="181">
                  <c:v>41270</c:v>
                </c:pt>
                <c:pt idx="182">
                  <c:v>25523</c:v>
                </c:pt>
                <c:pt idx="183">
                  <c:v>26263</c:v>
                </c:pt>
                <c:pt idx="184">
                  <c:v>25784</c:v>
                </c:pt>
                <c:pt idx="185">
                  <c:v>27005</c:v>
                </c:pt>
                <c:pt idx="186">
                  <c:v>24187</c:v>
                </c:pt>
                <c:pt idx="187">
                  <c:v>3113</c:v>
                </c:pt>
                <c:pt idx="188">
                  <c:v>35017</c:v>
                </c:pt>
                <c:pt idx="189">
                  <c:v>25947</c:v>
                </c:pt>
                <c:pt idx="190">
                  <c:v>24745</c:v>
                </c:pt>
                <c:pt idx="191">
                  <c:v>24015</c:v>
                </c:pt>
                <c:pt idx="192">
                  <c:v>25848</c:v>
                </c:pt>
                <c:pt idx="193">
                  <c:v>21801</c:v>
                </c:pt>
                <c:pt idx="194">
                  <c:v>2928</c:v>
                </c:pt>
                <c:pt idx="195">
                  <c:v>34925</c:v>
                </c:pt>
                <c:pt idx="196">
                  <c:v>24261</c:v>
                </c:pt>
                <c:pt idx="197">
                  <c:v>23842</c:v>
                </c:pt>
                <c:pt idx="198">
                  <c:v>24026</c:v>
                </c:pt>
                <c:pt idx="199">
                  <c:v>25266</c:v>
                </c:pt>
                <c:pt idx="200">
                  <c:v>21313</c:v>
                </c:pt>
                <c:pt idx="201">
                  <c:v>3103</c:v>
                </c:pt>
                <c:pt idx="202">
                  <c:v>33375</c:v>
                </c:pt>
                <c:pt idx="203">
                  <c:v>22658</c:v>
                </c:pt>
                <c:pt idx="204">
                  <c:v>24729</c:v>
                </c:pt>
                <c:pt idx="205">
                  <c:v>24653</c:v>
                </c:pt>
                <c:pt idx="206">
                  <c:v>26797</c:v>
                </c:pt>
                <c:pt idx="207">
                  <c:v>22225</c:v>
                </c:pt>
                <c:pt idx="208">
                  <c:v>3052</c:v>
                </c:pt>
                <c:pt idx="209">
                  <c:v>35507</c:v>
                </c:pt>
                <c:pt idx="210">
                  <c:v>24875</c:v>
                </c:pt>
                <c:pt idx="211">
                  <c:v>25480</c:v>
                </c:pt>
                <c:pt idx="212">
                  <c:v>24502</c:v>
                </c:pt>
                <c:pt idx="213">
                  <c:v>23586</c:v>
                </c:pt>
                <c:pt idx="214">
                  <c:v>16979</c:v>
                </c:pt>
                <c:pt idx="215">
                  <c:v>2939</c:v>
                </c:pt>
                <c:pt idx="216">
                  <c:v>34329</c:v>
                </c:pt>
                <c:pt idx="217">
                  <c:v>22717</c:v>
                </c:pt>
                <c:pt idx="218">
                  <c:v>23390</c:v>
                </c:pt>
                <c:pt idx="219">
                  <c:v>22418</c:v>
                </c:pt>
                <c:pt idx="220">
                  <c:v>23773</c:v>
                </c:pt>
                <c:pt idx="221">
                  <c:v>18807</c:v>
                </c:pt>
                <c:pt idx="222">
                  <c:v>2659</c:v>
                </c:pt>
                <c:pt idx="223">
                  <c:v>31619</c:v>
                </c:pt>
                <c:pt idx="224">
                  <c:v>23034</c:v>
                </c:pt>
                <c:pt idx="225">
                  <c:v>25249</c:v>
                </c:pt>
                <c:pt idx="226">
                  <c:v>5415</c:v>
                </c:pt>
                <c:pt idx="227">
                  <c:v>30839</c:v>
                </c:pt>
                <c:pt idx="228">
                  <c:v>19256</c:v>
                </c:pt>
                <c:pt idx="229">
                  <c:v>3371</c:v>
                </c:pt>
                <c:pt idx="230">
                  <c:v>36030</c:v>
                </c:pt>
                <c:pt idx="231">
                  <c:v>24966</c:v>
                </c:pt>
                <c:pt idx="232">
                  <c:v>25764</c:v>
                </c:pt>
                <c:pt idx="233">
                  <c:v>25794</c:v>
                </c:pt>
                <c:pt idx="234">
                  <c:v>27327</c:v>
                </c:pt>
                <c:pt idx="235">
                  <c:v>24637</c:v>
                </c:pt>
                <c:pt idx="236">
                  <c:v>3638</c:v>
                </c:pt>
                <c:pt idx="237">
                  <c:v>41271</c:v>
                </c:pt>
                <c:pt idx="238">
                  <c:v>29061</c:v>
                </c:pt>
                <c:pt idx="239">
                  <c:v>29526</c:v>
                </c:pt>
                <c:pt idx="240">
                  <c:v>28879</c:v>
                </c:pt>
                <c:pt idx="241">
                  <c:v>32524</c:v>
                </c:pt>
                <c:pt idx="242">
                  <c:v>29971</c:v>
                </c:pt>
                <c:pt idx="243">
                  <c:v>6924</c:v>
                </c:pt>
                <c:pt idx="244">
                  <c:v>49733</c:v>
                </c:pt>
                <c:pt idx="245">
                  <c:v>35864</c:v>
                </c:pt>
                <c:pt idx="246">
                  <c:v>35929</c:v>
                </c:pt>
                <c:pt idx="247">
                  <c:v>36679</c:v>
                </c:pt>
                <c:pt idx="248">
                  <c:v>38435</c:v>
                </c:pt>
                <c:pt idx="249">
                  <c:v>36474</c:v>
                </c:pt>
                <c:pt idx="250">
                  <c:v>5004</c:v>
                </c:pt>
                <c:pt idx="251">
                  <c:v>52907</c:v>
                </c:pt>
                <c:pt idx="252">
                  <c:v>36291</c:v>
                </c:pt>
                <c:pt idx="253">
                  <c:v>38103</c:v>
                </c:pt>
                <c:pt idx="254">
                  <c:v>37869</c:v>
                </c:pt>
                <c:pt idx="255">
                  <c:v>39917</c:v>
                </c:pt>
                <c:pt idx="256">
                  <c:v>38017</c:v>
                </c:pt>
                <c:pt idx="257">
                  <c:v>5596</c:v>
                </c:pt>
                <c:pt idx="258">
                  <c:v>65987</c:v>
                </c:pt>
                <c:pt idx="259">
                  <c:v>61837</c:v>
                </c:pt>
                <c:pt idx="260">
                  <c:v>11976</c:v>
                </c:pt>
                <c:pt idx="261">
                  <c:v>2311</c:v>
                </c:pt>
                <c:pt idx="262">
                  <c:v>7041</c:v>
                </c:pt>
                <c:pt idx="263">
                  <c:v>40664</c:v>
                </c:pt>
                <c:pt idx="264">
                  <c:v>6335</c:v>
                </c:pt>
                <c:pt idx="265">
                  <c:v>64710</c:v>
                </c:pt>
                <c:pt idx="266">
                  <c:v>39280</c:v>
                </c:pt>
                <c:pt idx="267">
                  <c:v>40044</c:v>
                </c:pt>
                <c:pt idx="268">
                  <c:v>40217</c:v>
                </c:pt>
                <c:pt idx="269">
                  <c:v>43203</c:v>
                </c:pt>
                <c:pt idx="270">
                  <c:v>40303</c:v>
                </c:pt>
                <c:pt idx="271">
                  <c:v>5219</c:v>
                </c:pt>
                <c:pt idx="272">
                  <c:v>55172</c:v>
                </c:pt>
                <c:pt idx="273">
                  <c:v>40643</c:v>
                </c:pt>
                <c:pt idx="274">
                  <c:v>42345</c:v>
                </c:pt>
                <c:pt idx="275">
                  <c:v>11191</c:v>
                </c:pt>
                <c:pt idx="276">
                  <c:v>56481</c:v>
                </c:pt>
                <c:pt idx="277">
                  <c:v>39304</c:v>
                </c:pt>
                <c:pt idx="278">
                  <c:v>6160</c:v>
                </c:pt>
                <c:pt idx="279">
                  <c:v>58627</c:v>
                </c:pt>
                <c:pt idx="280">
                  <c:v>38044</c:v>
                </c:pt>
                <c:pt idx="281">
                  <c:v>14232</c:v>
                </c:pt>
                <c:pt idx="282">
                  <c:v>49299</c:v>
                </c:pt>
                <c:pt idx="283">
                  <c:v>41881</c:v>
                </c:pt>
                <c:pt idx="284">
                  <c:v>39953</c:v>
                </c:pt>
                <c:pt idx="285">
                  <c:v>5432</c:v>
                </c:pt>
                <c:pt idx="286">
                  <c:v>59544</c:v>
                </c:pt>
                <c:pt idx="287">
                  <c:v>39973</c:v>
                </c:pt>
                <c:pt idx="288">
                  <c:v>42524</c:v>
                </c:pt>
                <c:pt idx="289">
                  <c:v>42393</c:v>
                </c:pt>
                <c:pt idx="290">
                  <c:v>45274</c:v>
                </c:pt>
                <c:pt idx="291">
                  <c:v>42836</c:v>
                </c:pt>
                <c:pt idx="292">
                  <c:v>6320</c:v>
                </c:pt>
                <c:pt idx="293">
                  <c:v>62720</c:v>
                </c:pt>
                <c:pt idx="294">
                  <c:v>43170</c:v>
                </c:pt>
                <c:pt idx="295">
                  <c:v>43105</c:v>
                </c:pt>
                <c:pt idx="296">
                  <c:v>44994</c:v>
                </c:pt>
                <c:pt idx="297">
                  <c:v>48613</c:v>
                </c:pt>
                <c:pt idx="298">
                  <c:v>45389</c:v>
                </c:pt>
                <c:pt idx="299">
                  <c:v>6208</c:v>
                </c:pt>
                <c:pt idx="300">
                  <c:v>67379</c:v>
                </c:pt>
                <c:pt idx="301">
                  <c:v>45557</c:v>
                </c:pt>
                <c:pt idx="302">
                  <c:v>44974</c:v>
                </c:pt>
                <c:pt idx="303">
                  <c:v>45086</c:v>
                </c:pt>
                <c:pt idx="304">
                  <c:v>50532</c:v>
                </c:pt>
                <c:pt idx="305">
                  <c:v>43580</c:v>
                </c:pt>
                <c:pt idx="306">
                  <c:v>6447</c:v>
                </c:pt>
                <c:pt idx="307">
                  <c:v>65138</c:v>
                </c:pt>
                <c:pt idx="308">
                  <c:v>44618</c:v>
                </c:pt>
                <c:pt idx="309">
                  <c:v>43330</c:v>
                </c:pt>
                <c:pt idx="310">
                  <c:v>45486</c:v>
                </c:pt>
                <c:pt idx="311">
                  <c:v>47634</c:v>
                </c:pt>
                <c:pt idx="312">
                  <c:v>43650</c:v>
                </c:pt>
                <c:pt idx="313">
                  <c:v>5869</c:v>
                </c:pt>
                <c:pt idx="314">
                  <c:v>63553</c:v>
                </c:pt>
                <c:pt idx="315">
                  <c:v>44147</c:v>
                </c:pt>
                <c:pt idx="316">
                  <c:v>43387</c:v>
                </c:pt>
                <c:pt idx="317">
                  <c:v>43300</c:v>
                </c:pt>
                <c:pt idx="318">
                  <c:v>46378</c:v>
                </c:pt>
                <c:pt idx="319">
                  <c:v>42618</c:v>
                </c:pt>
                <c:pt idx="320">
                  <c:v>5878</c:v>
                </c:pt>
                <c:pt idx="321">
                  <c:v>60614</c:v>
                </c:pt>
                <c:pt idx="322">
                  <c:v>43096</c:v>
                </c:pt>
                <c:pt idx="323">
                  <c:v>41829</c:v>
                </c:pt>
                <c:pt idx="324">
                  <c:v>41734</c:v>
                </c:pt>
                <c:pt idx="325">
                  <c:v>44273</c:v>
                </c:pt>
                <c:pt idx="326">
                  <c:v>40935</c:v>
                </c:pt>
                <c:pt idx="327">
                  <c:v>5419</c:v>
                </c:pt>
                <c:pt idx="328">
                  <c:v>58870</c:v>
                </c:pt>
                <c:pt idx="329">
                  <c:v>42375</c:v>
                </c:pt>
                <c:pt idx="330">
                  <c:v>39368</c:v>
                </c:pt>
                <c:pt idx="331">
                  <c:v>39845</c:v>
                </c:pt>
                <c:pt idx="332">
                  <c:v>44113</c:v>
                </c:pt>
                <c:pt idx="333">
                  <c:v>40832</c:v>
                </c:pt>
                <c:pt idx="334">
                  <c:v>8148</c:v>
                </c:pt>
                <c:pt idx="335">
                  <c:v>58320</c:v>
                </c:pt>
                <c:pt idx="336">
                  <c:v>40992</c:v>
                </c:pt>
                <c:pt idx="337">
                  <c:v>39200</c:v>
                </c:pt>
                <c:pt idx="338">
                  <c:v>40316</c:v>
                </c:pt>
                <c:pt idx="339">
                  <c:v>43357</c:v>
                </c:pt>
                <c:pt idx="340">
                  <c:v>40034</c:v>
                </c:pt>
                <c:pt idx="341">
                  <c:v>5062</c:v>
                </c:pt>
                <c:pt idx="342">
                  <c:v>52784</c:v>
                </c:pt>
                <c:pt idx="343">
                  <c:v>41780</c:v>
                </c:pt>
                <c:pt idx="344">
                  <c:v>35977</c:v>
                </c:pt>
                <c:pt idx="345">
                  <c:v>36069</c:v>
                </c:pt>
                <c:pt idx="346">
                  <c:v>39770</c:v>
                </c:pt>
                <c:pt idx="347">
                  <c:v>37526</c:v>
                </c:pt>
                <c:pt idx="348">
                  <c:v>4949</c:v>
                </c:pt>
                <c:pt idx="349">
                  <c:v>53859</c:v>
                </c:pt>
                <c:pt idx="350">
                  <c:v>38679</c:v>
                </c:pt>
                <c:pt idx="351">
                  <c:v>37702</c:v>
                </c:pt>
                <c:pt idx="352">
                  <c:v>34580</c:v>
                </c:pt>
                <c:pt idx="353">
                  <c:v>37445</c:v>
                </c:pt>
                <c:pt idx="354">
                  <c:v>36268</c:v>
                </c:pt>
                <c:pt idx="355">
                  <c:v>4477</c:v>
                </c:pt>
                <c:pt idx="356">
                  <c:v>53095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D4-4E1F-8444-DF2F860C5CBC}"/>
            </c:ext>
          </c:extLst>
        </c:ser>
        <c:ser>
          <c:idx val="1"/>
          <c:order val="1"/>
          <c:tx>
            <c:strRef>
              <c:f>ExSmooth_double!$E$9</c:f>
              <c:strCache>
                <c:ptCount val="1"/>
                <c:pt idx="0">
                  <c:v>X_hat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ExSmooth_double!$E$10:$E$366</c:f>
              <c:numCache>
                <c:formatCode>General</c:formatCode>
                <c:ptCount val="357"/>
                <c:pt idx="0">
                  <c:v>50134</c:v>
                </c:pt>
                <c:pt idx="1">
                  <c:v>60649</c:v>
                </c:pt>
                <c:pt idx="2">
                  <c:v>84307.75</c:v>
                </c:pt>
                <c:pt idx="3">
                  <c:v>78724.9375</c:v>
                </c:pt>
                <c:pt idx="4">
                  <c:v>68699.046875</c:v>
                </c:pt>
                <c:pt idx="5">
                  <c:v>52961.33984375</c:v>
                </c:pt>
                <c:pt idx="6">
                  <c:v>16600.1513671875</c:v>
                </c:pt>
                <c:pt idx="7">
                  <c:v>32404.519287109375</c:v>
                </c:pt>
                <c:pt idx="8">
                  <c:v>34219.573425292969</c:v>
                </c:pt>
                <c:pt idx="9">
                  <c:v>34366.457138061523</c:v>
                </c:pt>
                <c:pt idx="10">
                  <c:v>35099.53470993042</c:v>
                </c:pt>
                <c:pt idx="11">
                  <c:v>39099.439818382263</c:v>
                </c:pt>
                <c:pt idx="12">
                  <c:v>37544.032418012619</c:v>
                </c:pt>
                <c:pt idx="13">
                  <c:v>12879.070613324642</c:v>
                </c:pt>
                <c:pt idx="14">
                  <c:v>37106.572057649493</c:v>
                </c:pt>
                <c:pt idx="15">
                  <c:v>42825.429765399545</c:v>
                </c:pt>
                <c:pt idx="16">
                  <c:v>44289.251177924685</c:v>
                </c:pt>
                <c:pt idx="17">
                  <c:v>44198.099089706084</c:v>
                </c:pt>
                <c:pt idx="18">
                  <c:v>47134.498273170262</c:v>
                </c:pt>
                <c:pt idx="19">
                  <c:v>43785.323296609786</c:v>
                </c:pt>
                <c:pt idx="20">
                  <c:v>14965.654984177101</c:v>
                </c:pt>
                <c:pt idx="21">
                  <c:v>35219.157081916484</c:v>
                </c:pt>
                <c:pt idx="22">
                  <c:v>42274.868860307062</c:v>
                </c:pt>
                <c:pt idx="23">
                  <c:v>43521.007534425582</c:v>
                </c:pt>
                <c:pt idx="24">
                  <c:v>45101.574987878448</c:v>
                </c:pt>
                <c:pt idx="25">
                  <c:v>45695.714967635264</c:v>
                </c:pt>
                <c:pt idx="26">
                  <c:v>42027.60621560485</c:v>
                </c:pt>
                <c:pt idx="27">
                  <c:v>13978.400285688436</c:v>
                </c:pt>
                <c:pt idx="28">
                  <c:v>39375.447249308119</c:v>
                </c:pt>
                <c:pt idx="29">
                  <c:v>43630.108918790924</c:v>
                </c:pt>
                <c:pt idx="30">
                  <c:v>44489.162523834602</c:v>
                </c:pt>
                <c:pt idx="31">
                  <c:v>45110.648695397787</c:v>
                </c:pt>
                <c:pt idx="32">
                  <c:v>44110.479607329937</c:v>
                </c:pt>
                <c:pt idx="33">
                  <c:v>43385.775161463527</c:v>
                </c:pt>
                <c:pt idx="34">
                  <c:v>15036.229148164441</c:v>
                </c:pt>
                <c:pt idx="35">
                  <c:v>38568.89885447378</c:v>
                </c:pt>
                <c:pt idx="36">
                  <c:v>45290.008994010008</c:v>
                </c:pt>
                <c:pt idx="37">
                  <c:v>48432.311815275629</c:v>
                </c:pt>
                <c:pt idx="38">
                  <c:v>51521.88527208953</c:v>
                </c:pt>
                <c:pt idx="39">
                  <c:v>64206.200682474104</c:v>
                </c:pt>
                <c:pt idx="40">
                  <c:v>30557.058217047852</c:v>
                </c:pt>
                <c:pt idx="41">
                  <c:v>1891.9724300727685</c:v>
                </c:pt>
                <c:pt idx="42">
                  <c:v>-8625.5635709329654</c:v>
                </c:pt>
                <c:pt idx="43">
                  <c:v>40947.059321297405</c:v>
                </c:pt>
                <c:pt idx="44">
                  <c:v>52044.855937088243</c:v>
                </c:pt>
                <c:pt idx="45">
                  <c:v>56424.290260711598</c:v>
                </c:pt>
                <c:pt idx="46">
                  <c:v>58971.684857345375</c:v>
                </c:pt>
                <c:pt idx="47">
                  <c:v>53461.960941325924</c:v>
                </c:pt>
                <c:pt idx="48">
                  <c:v>19621.858747984716</c:v>
                </c:pt>
                <c:pt idx="49">
                  <c:v>44828.342964317933</c:v>
                </c:pt>
                <c:pt idx="50">
                  <c:v>48376.499331405066</c:v>
                </c:pt>
                <c:pt idx="51">
                  <c:v>49060.202682097362</c:v>
                </c:pt>
                <c:pt idx="52">
                  <c:v>49968.003686919161</c:v>
                </c:pt>
                <c:pt idx="53">
                  <c:v>51754.403267600283</c:v>
                </c:pt>
                <c:pt idx="54">
                  <c:v>46646.002241040769</c:v>
                </c:pt>
                <c:pt idx="55">
                  <c:v>15141.55116750082</c:v>
                </c:pt>
                <c:pt idx="56">
                  <c:v>43724.687838855636</c:v>
                </c:pt>
                <c:pt idx="57">
                  <c:v>49267.084214819137</c:v>
                </c:pt>
                <c:pt idx="58">
                  <c:v>52278.511349096101</c:v>
                </c:pt>
                <c:pt idx="59">
                  <c:v>57441.597078960564</c:v>
                </c:pt>
                <c:pt idx="60">
                  <c:v>29635.24067415265</c:v>
                </c:pt>
                <c:pt idx="61">
                  <c:v>38439.502303210531</c:v>
                </c:pt>
                <c:pt idx="62">
                  <c:v>12521.507541936839</c:v>
                </c:pt>
                <c:pt idx="63">
                  <c:v>42850.633275815781</c:v>
                </c:pt>
                <c:pt idx="64">
                  <c:v>47757.037823801307</c:v>
                </c:pt>
                <c:pt idx="65">
                  <c:v>48804.980641843744</c:v>
                </c:pt>
                <c:pt idx="66">
                  <c:v>47514.706890404035</c:v>
                </c:pt>
                <c:pt idx="67">
                  <c:v>48470.893292083165</c:v>
                </c:pt>
                <c:pt idx="68">
                  <c:v>45489.263169901948</c:v>
                </c:pt>
                <c:pt idx="69">
                  <c:v>15417.132316335847</c:v>
                </c:pt>
                <c:pt idx="70">
                  <c:v>41768.533810468834</c:v>
                </c:pt>
                <c:pt idx="71">
                  <c:v>45939.351104918111</c:v>
                </c:pt>
                <c:pt idx="72">
                  <c:v>48245.921975913225</c:v>
                </c:pt>
                <c:pt idx="73">
                  <c:v>49873.976917432476</c:v>
                </c:pt>
                <c:pt idx="74">
                  <c:v>52088.010158833982</c:v>
                </c:pt>
                <c:pt idx="75">
                  <c:v>50700.024239826249</c:v>
                </c:pt>
                <c:pt idx="76">
                  <c:v>18693.525220365816</c:v>
                </c:pt>
                <c:pt idx="77">
                  <c:v>47444.144405544146</c:v>
                </c:pt>
                <c:pt idx="78">
                  <c:v>51879.167896747276</c:v>
                </c:pt>
                <c:pt idx="79">
                  <c:v>53156.887668162017</c:v>
                </c:pt>
                <c:pt idx="80">
                  <c:v>53962.275636828883</c:v>
                </c:pt>
                <c:pt idx="81">
                  <c:v>56327.900711955095</c:v>
                </c:pt>
                <c:pt idx="82">
                  <c:v>54308.738071529428</c:v>
                </c:pt>
                <c:pt idx="83">
                  <c:v>19573.972233434237</c:v>
                </c:pt>
                <c:pt idx="84">
                  <c:v>50413.846256028082</c:v>
                </c:pt>
                <c:pt idx="85">
                  <c:v>54425.821703317983</c:v>
                </c:pt>
                <c:pt idx="86">
                  <c:v>54970.854001133441</c:v>
                </c:pt>
                <c:pt idx="87">
                  <c:v>54623.15664975781</c:v>
                </c:pt>
                <c:pt idx="88">
                  <c:v>56252.518811630543</c:v>
                </c:pt>
                <c:pt idx="89">
                  <c:v>54227.57018965928</c:v>
                </c:pt>
                <c:pt idx="90">
                  <c:v>18909.953331258825</c:v>
                </c:pt>
                <c:pt idx="91">
                  <c:v>50503.156569243882</c:v>
                </c:pt>
                <c:pt idx="92">
                  <c:v>52868.719045925442</c:v>
                </c:pt>
                <c:pt idx="93">
                  <c:v>53885.820522784867</c:v>
                </c:pt>
                <c:pt idx="94">
                  <c:v>53204.416130518359</c:v>
                </c:pt>
                <c:pt idx="95">
                  <c:v>54155.609901755524</c:v>
                </c:pt>
                <c:pt idx="96">
                  <c:v>49673.304311935222</c:v>
                </c:pt>
                <c:pt idx="97">
                  <c:v>16737.575439041266</c:v>
                </c:pt>
                <c:pt idx="98">
                  <c:v>46655.56714283397</c:v>
                </c:pt>
                <c:pt idx="99">
                  <c:v>50065.421209021828</c:v>
                </c:pt>
                <c:pt idx="100">
                  <c:v>51406.242939860298</c:v>
                </c:pt>
                <c:pt idx="101">
                  <c:v>52080.343070314462</c:v>
                </c:pt>
                <c:pt idx="102">
                  <c:v>53770.057367962931</c:v>
                </c:pt>
                <c:pt idx="103">
                  <c:v>49235.650174796428</c:v>
                </c:pt>
                <c:pt idx="104">
                  <c:v>16261.03403451407</c:v>
                </c:pt>
                <c:pt idx="105">
                  <c:v>44485.967455744372</c:v>
                </c:pt>
                <c:pt idx="106">
                  <c:v>47382.192302423427</c:v>
                </c:pt>
                <c:pt idx="107">
                  <c:v>47814.006650157098</c:v>
                </c:pt>
                <c:pt idx="108">
                  <c:v>47649.412161484659</c:v>
                </c:pt>
                <c:pt idx="109">
                  <c:v>48977.511876777273</c:v>
                </c:pt>
                <c:pt idx="110">
                  <c:v>44875.683765229267</c:v>
                </c:pt>
                <c:pt idx="111">
                  <c:v>14897.848768147946</c:v>
                </c:pt>
                <c:pt idx="112">
                  <c:v>41535.969077570298</c:v>
                </c:pt>
                <c:pt idx="113">
                  <c:v>43682.286962888902</c:v>
                </c:pt>
                <c:pt idx="114">
                  <c:v>46747.124164825975</c:v>
                </c:pt>
                <c:pt idx="115">
                  <c:v>46729.261724588017</c:v>
                </c:pt>
                <c:pt idx="116">
                  <c:v>48742.765073322043</c:v>
                </c:pt>
                <c:pt idx="117">
                  <c:v>45108.575479358544</c:v>
                </c:pt>
                <c:pt idx="118">
                  <c:v>15370.336812537156</c:v>
                </c:pt>
                <c:pt idx="119">
                  <c:v>39895.883275992179</c:v>
                </c:pt>
                <c:pt idx="120">
                  <c:v>43380.185688721642</c:v>
                </c:pt>
                <c:pt idx="121">
                  <c:v>44020.540472905966</c:v>
                </c:pt>
                <c:pt idx="122">
                  <c:v>46616.582746771637</c:v>
                </c:pt>
                <c:pt idx="123">
                  <c:v>47830.458197011554</c:v>
                </c:pt>
                <c:pt idx="124">
                  <c:v>43971.281372878628</c:v>
                </c:pt>
                <c:pt idx="125">
                  <c:v>14260.872617592508</c:v>
                </c:pt>
                <c:pt idx="126">
                  <c:v>40404.950085551325</c:v>
                </c:pt>
                <c:pt idx="127">
                  <c:v>44579.751298142903</c:v>
                </c:pt>
                <c:pt idx="128">
                  <c:v>46007.214079902966</c:v>
                </c:pt>
                <c:pt idx="129">
                  <c:v>47552.141950807258</c:v>
                </c:pt>
                <c:pt idx="130">
                  <c:v>49193.570398557589</c:v>
                </c:pt>
                <c:pt idx="131">
                  <c:v>44383.642022793349</c:v>
                </c:pt>
                <c:pt idx="132">
                  <c:v>14841.767329212897</c:v>
                </c:pt>
                <c:pt idx="133">
                  <c:v>39654.638150119441</c:v>
                </c:pt>
                <c:pt idx="134">
                  <c:v>43305.91402304286</c:v>
                </c:pt>
                <c:pt idx="135">
                  <c:v>45785.823453743855</c:v>
                </c:pt>
                <c:pt idx="136">
                  <c:v>51347.822305658388</c:v>
                </c:pt>
                <c:pt idx="137">
                  <c:v>24683.36615520106</c:v>
                </c:pt>
                <c:pt idx="138">
                  <c:v>32793.796541172131</c:v>
                </c:pt>
                <c:pt idx="139">
                  <c:v>11013.312598864633</c:v>
                </c:pt>
                <c:pt idx="140">
                  <c:v>41605.992477994725</c:v>
                </c:pt>
                <c:pt idx="141">
                  <c:v>44831.584298061098</c:v>
                </c:pt>
                <c:pt idx="142">
                  <c:v>44917.734133578997</c:v>
                </c:pt>
                <c:pt idx="143">
                  <c:v>42678.625517943205</c:v>
                </c:pt>
                <c:pt idx="144">
                  <c:v>42047.664830639507</c:v>
                </c:pt>
                <c:pt idx="145">
                  <c:v>37324.518279327778</c:v>
                </c:pt>
                <c:pt idx="146">
                  <c:v>11649.065433839971</c:v>
                </c:pt>
                <c:pt idx="147">
                  <c:v>31815.322652636074</c:v>
                </c:pt>
                <c:pt idx="148">
                  <c:v>37151.620598875103</c:v>
                </c:pt>
                <c:pt idx="149">
                  <c:v>39661.614422275845</c:v>
                </c:pt>
                <c:pt idx="150">
                  <c:v>39950.457728407258</c:v>
                </c:pt>
                <c:pt idx="151">
                  <c:v>40706.514949371151</c:v>
                </c:pt>
                <c:pt idx="152">
                  <c:v>39553.414822510305</c:v>
                </c:pt>
                <c:pt idx="153">
                  <c:v>14062.761053452308</c:v>
                </c:pt>
                <c:pt idx="154">
                  <c:v>35289.243905560237</c:v>
                </c:pt>
                <c:pt idx="155">
                  <c:v>37563.424355224131</c:v>
                </c:pt>
                <c:pt idx="156">
                  <c:v>41221.408491250048</c:v>
                </c:pt>
                <c:pt idx="157">
                  <c:v>19514.048436450496</c:v>
                </c:pt>
                <c:pt idx="158">
                  <c:v>35508.856299938096</c:v>
                </c:pt>
                <c:pt idx="159">
                  <c:v>33570.796156697375</c:v>
                </c:pt>
                <c:pt idx="160">
                  <c:v>12004.06704590267</c:v>
                </c:pt>
                <c:pt idx="161">
                  <c:v>32533.935729029654</c:v>
                </c:pt>
                <c:pt idx="162">
                  <c:v>35052.386138335729</c:v>
                </c:pt>
                <c:pt idx="163">
                  <c:v>36023.514808404834</c:v>
                </c:pt>
                <c:pt idx="164">
                  <c:v>34843.450441338187</c:v>
                </c:pt>
                <c:pt idx="165">
                  <c:v>34704.555647470304</c:v>
                </c:pt>
                <c:pt idx="166">
                  <c:v>30539.46933866879</c:v>
                </c:pt>
                <c:pt idx="167">
                  <c:v>9418.5588496008331</c:v>
                </c:pt>
                <c:pt idx="168">
                  <c:v>27467.963892666648</c:v>
                </c:pt>
                <c:pt idx="169">
                  <c:v>28952.175441032898</c:v>
                </c:pt>
                <c:pt idx="170">
                  <c:v>30921.987354957797</c:v>
                </c:pt>
                <c:pt idx="171">
                  <c:v>30537.896473180797</c:v>
                </c:pt>
                <c:pt idx="172">
                  <c:v>31404.626913997094</c:v>
                </c:pt>
                <c:pt idx="173">
                  <c:v>28686.085405905975</c:v>
                </c:pt>
                <c:pt idx="174">
                  <c:v>9440.0433003839189</c:v>
                </c:pt>
                <c:pt idx="175">
                  <c:v>26915.761422526914</c:v>
                </c:pt>
                <c:pt idx="176">
                  <c:v>29626.68012796668</c:v>
                </c:pt>
                <c:pt idx="177">
                  <c:v>31197.469448694897</c:v>
                </c:pt>
                <c:pt idx="178">
                  <c:v>31019.246746885281</c:v>
                </c:pt>
                <c:pt idx="179">
                  <c:v>31297.573709259155</c:v>
                </c:pt>
                <c:pt idx="180">
                  <c:v>27785.843763131303</c:v>
                </c:pt>
                <c:pt idx="181">
                  <c:v>8984.7678492845498</c:v>
                </c:pt>
                <c:pt idx="182">
                  <c:v>26519.037930040038</c:v>
                </c:pt>
                <c:pt idx="183">
                  <c:v>27163.663487907772</c:v>
                </c:pt>
                <c:pt idx="184">
                  <c:v>27630.810394864697</c:v>
                </c:pt>
                <c:pt idx="185">
                  <c:v>27163.181249626985</c:v>
                </c:pt>
                <c:pt idx="186">
                  <c:v>27500.321364601383</c:v>
                </c:pt>
                <c:pt idx="187">
                  <c:v>25431.561080938234</c:v>
                </c:pt>
                <c:pt idx="188">
                  <c:v>8280.5406688721014</c:v>
                </c:pt>
                <c:pt idx="189">
                  <c:v>22341.145295621009</c:v>
                </c:pt>
                <c:pt idx="190">
                  <c:v>25737.911285090213</c:v>
                </c:pt>
                <c:pt idx="191">
                  <c:v>26587.066458552265</c:v>
                </c:pt>
                <c:pt idx="192">
                  <c:v>26003.627430645218</c:v>
                </c:pt>
                <c:pt idx="193">
                  <c:v>26589.501059030394</c:v>
                </c:pt>
                <c:pt idx="194">
                  <c:v>23661.812608465381</c:v>
                </c:pt>
                <c:pt idx="195">
                  <c:v>7578.0152310665308</c:v>
                </c:pt>
                <c:pt idx="196">
                  <c:v>22371.362734600472</c:v>
                </c:pt>
                <c:pt idx="197">
                  <c:v>24908.445802717324</c:v>
                </c:pt>
                <c:pt idx="198">
                  <c:v>25700.875886096419</c:v>
                </c:pt>
                <c:pt idx="199">
                  <c:v>25770.371956261861</c:v>
                </c:pt>
                <c:pt idx="200">
                  <c:v>26299.027002279119</c:v>
                </c:pt>
                <c:pt idx="201">
                  <c:v>23340.347774717971</c:v>
                </c:pt>
                <c:pt idx="202">
                  <c:v>7696.6712172579018</c:v>
                </c:pt>
                <c:pt idx="203">
                  <c:v>21430.415134213388</c:v>
                </c:pt>
                <c:pt idx="204">
                  <c:v>23245.683309137785</c:v>
                </c:pt>
                <c:pt idx="205">
                  <c:v>25559.646569315537</c:v>
                </c:pt>
                <c:pt idx="206">
                  <c:v>26451.966557075528</c:v>
                </c:pt>
                <c:pt idx="207">
                  <c:v>28056.384911686644</c:v>
                </c:pt>
                <c:pt idx="208">
                  <c:v>25114.747861070544</c:v>
                </c:pt>
                <c:pt idx="209">
                  <c:v>8541.742370494856</c:v>
                </c:pt>
                <c:pt idx="210">
                  <c:v>23224.054032583299</c:v>
                </c:pt>
                <c:pt idx="211">
                  <c:v>25661.946355481694</c:v>
                </c:pt>
                <c:pt idx="212">
                  <c:v>27137.905928060467</c:v>
                </c:pt>
                <c:pt idx="213">
                  <c:v>26727.909232334739</c:v>
                </c:pt>
                <c:pt idx="214">
                  <c:v>25279.433576388194</c:v>
                </c:pt>
                <c:pt idx="215">
                  <c:v>19176.587354317871</c:v>
                </c:pt>
                <c:pt idx="216">
                  <c:v>5045.7674047032415</c:v>
                </c:pt>
                <c:pt idx="217">
                  <c:v>20996.165578720116</c:v>
                </c:pt>
                <c:pt idx="218">
                  <c:v>23595.573271048524</c:v>
                </c:pt>
                <c:pt idx="219">
                  <c:v>25180.383799450596</c:v>
                </c:pt>
                <c:pt idx="220">
                  <c:v>24796.193113788984</c:v>
                </c:pt>
                <c:pt idx="221">
                  <c:v>25025.799492510931</c:v>
                </c:pt>
                <c:pt idx="222">
                  <c:v>21102.902808744173</c:v>
                </c:pt>
                <c:pt idx="223">
                  <c:v>6456.47876467475</c:v>
                </c:pt>
                <c:pt idx="224">
                  <c:v>19903.897051471351</c:v>
                </c:pt>
                <c:pt idx="225">
                  <c:v>23117.631932001816</c:v>
                </c:pt>
                <c:pt idx="226">
                  <c:v>26364.841389266592</c:v>
                </c:pt>
                <c:pt idx="227">
                  <c:v>12833.985770582332</c:v>
                </c:pt>
                <c:pt idx="228">
                  <c:v>23281.811518594619</c:v>
                </c:pt>
                <c:pt idx="229">
                  <c:v>21707.771512952109</c:v>
                </c:pt>
                <c:pt idx="230">
                  <c:v>8394.0586318928254</c:v>
                </c:pt>
                <c:pt idx="231">
                  <c:v>24975.687533389977</c:v>
                </c:pt>
                <c:pt idx="232">
                  <c:v>27732.080100791063</c:v>
                </c:pt>
                <c:pt idx="233">
                  <c:v>29017.256359293839</c:v>
                </c:pt>
                <c:pt idx="234">
                  <c:v>28869.030398721767</c:v>
                </c:pt>
                <c:pt idx="235">
                  <c:v>29175.909818755285</c:v>
                </c:pt>
                <c:pt idx="236">
                  <c:v>26849.622074083229</c:v>
                </c:pt>
                <c:pt idx="237">
                  <c:v>9384.0726832263899</c:v>
                </c:pt>
                <c:pt idx="238">
                  <c:v>27439.529816991373</c:v>
                </c:pt>
                <c:pt idx="239">
                  <c:v>30767.625929626021</c:v>
                </c:pt>
                <c:pt idx="240">
                  <c:v>32353.767503536845</c:v>
                </c:pt>
                <c:pt idx="241">
                  <c:v>31954.646414608043</c:v>
                </c:pt>
                <c:pt idx="242">
                  <c:v>33719.924266491631</c:v>
                </c:pt>
                <c:pt idx="243">
                  <c:v>32388.832125810517</c:v>
                </c:pt>
                <c:pt idx="244">
                  <c:v>13833.578024017328</c:v>
                </c:pt>
                <c:pt idx="245">
                  <c:v>34935.306467116403</c:v>
                </c:pt>
                <c:pt idx="246">
                  <c:v>38783.844071886837</c:v>
                </c:pt>
                <c:pt idx="247">
                  <c:v>40026.901856300348</c:v>
                </c:pt>
                <c:pt idx="248">
                  <c:v>40186.455284432013</c:v>
                </c:pt>
                <c:pt idx="249">
                  <c:v>40706.368177389842</c:v>
                </c:pt>
                <c:pt idx="250">
                  <c:v>38927.732579521296</c:v>
                </c:pt>
                <c:pt idx="251">
                  <c:v>13822.481635706699</c:v>
                </c:pt>
                <c:pt idx="252">
                  <c:v>34992.48575487273</c:v>
                </c:pt>
                <c:pt idx="253">
                  <c:v>37594.116375737562</c:v>
                </c:pt>
                <c:pt idx="254">
                  <c:v>39928.152592235587</c:v>
                </c:pt>
                <c:pt idx="255">
                  <c:v>40463.382552425704</c:v>
                </c:pt>
                <c:pt idx="256">
                  <c:v>41618.401894414332</c:v>
                </c:pt>
                <c:pt idx="257">
                  <c:v>40345.561091805066</c:v>
                </c:pt>
                <c:pt idx="258">
                  <c:v>14811.250417549167</c:v>
                </c:pt>
                <c:pt idx="259">
                  <c:v>45033.532476033921</c:v>
                </c:pt>
                <c:pt idx="260">
                  <c:v>62270.540386267821</c:v>
                </c:pt>
                <c:pt idx="261">
                  <c:v>33384.909244817813</c:v>
                </c:pt>
                <c:pt idx="262">
                  <c:v>6341.1163628883551</c:v>
                </c:pt>
                <c:pt idx="263">
                  <c:v>-4640.8091687984615</c:v>
                </c:pt>
                <c:pt idx="264">
                  <c:v>18005.930357557743</c:v>
                </c:pt>
                <c:pt idx="265">
                  <c:v>9247.0675313464108</c:v>
                </c:pt>
                <c:pt idx="266">
                  <c:v>47920.869235404149</c:v>
                </c:pt>
                <c:pt idx="267">
                  <c:v>52382.552778581987</c:v>
                </c:pt>
                <c:pt idx="268">
                  <c:v>51910.756355525402</c:v>
                </c:pt>
                <c:pt idx="269">
                  <c:v>48837.919055115759</c:v>
                </c:pt>
                <c:pt idx="270">
                  <c:v>47385.770641131996</c:v>
                </c:pt>
                <c:pt idx="271">
                  <c:v>43439.003773857119</c:v>
                </c:pt>
                <c:pt idx="272">
                  <c:v>14368.619396755401</c:v>
                </c:pt>
                <c:pt idx="273">
                  <c:v>35010.772359015689</c:v>
                </c:pt>
                <c:pt idx="274">
                  <c:v>39475.40575039191</c:v>
                </c:pt>
                <c:pt idx="275">
                  <c:v>43276.121008482049</c:v>
                </c:pt>
                <c:pt idx="276">
                  <c:v>21578.198385406602</c:v>
                </c:pt>
                <c:pt idx="277">
                  <c:v>42099.937477517233</c:v>
                </c:pt>
                <c:pt idx="278">
                  <c:v>43073.322654193238</c:v>
                </c:pt>
                <c:pt idx="279">
                  <c:v>17759.684578982931</c:v>
                </c:pt>
                <c:pt idx="280">
                  <c:v>41553.194396632054</c:v>
                </c:pt>
                <c:pt idx="281">
                  <c:v>42281.150706298598</c:v>
                </c:pt>
                <c:pt idx="282">
                  <c:v>23726.841184557219</c:v>
                </c:pt>
                <c:pt idx="283">
                  <c:v>38376.226127547219</c:v>
                </c:pt>
                <c:pt idx="284">
                  <c:v>42868.112067155409</c:v>
                </c:pt>
                <c:pt idx="285">
                  <c:v>43421.277020170659</c:v>
                </c:pt>
                <c:pt idx="286">
                  <c:v>16940.040241635619</c:v>
                </c:pt>
                <c:pt idx="287">
                  <c:v>41406.411791959195</c:v>
                </c:pt>
                <c:pt idx="288">
                  <c:v>43495.744619131183</c:v>
                </c:pt>
                <c:pt idx="289">
                  <c:v>45572.974877934379</c:v>
                </c:pt>
                <c:pt idx="290">
                  <c:v>45751.096287852386</c:v>
                </c:pt>
                <c:pt idx="291">
                  <c:v>47161.382920848293</c:v>
                </c:pt>
                <c:pt idx="292">
                  <c:v>45566.180507134173</c:v>
                </c:pt>
                <c:pt idx="293">
                  <c:v>16699.034173493572</c:v>
                </c:pt>
                <c:pt idx="294">
                  <c:v>41970.702463299873</c:v>
                </c:pt>
                <c:pt idx="295">
                  <c:v>45131.36099237806</c:v>
                </c:pt>
                <c:pt idx="296">
                  <c:v>46172.600008822636</c:v>
                </c:pt>
                <c:pt idx="297">
                  <c:v>47343.069514839262</c:v>
                </c:pt>
                <c:pt idx="298">
                  <c:v>50055.286889137766</c:v>
                </c:pt>
                <c:pt idx="299">
                  <c:v>48632.82385400257</c:v>
                </c:pt>
                <c:pt idx="300">
                  <c:v>17724.886372934332</c:v>
                </c:pt>
                <c:pt idx="301">
                  <c:v>45269.946039166629</c:v>
                </c:pt>
                <c:pt idx="302">
                  <c:v>48203.239362491113</c:v>
                </c:pt>
                <c:pt idx="303">
                  <c:v>48571.076183530589</c:v>
                </c:pt>
                <c:pt idx="304">
                  <c:v>47939.725548167677</c:v>
                </c:pt>
                <c:pt idx="305">
                  <c:v>50995.118843444303</c:v>
                </c:pt>
                <c:pt idx="306">
                  <c:v>47193.035780221537</c:v>
                </c:pt>
                <c:pt idx="307">
                  <c:v>16538.985303554771</c:v>
                </c:pt>
                <c:pt idx="308">
                  <c:v>42707.213739332692</c:v>
                </c:pt>
                <c:pt idx="309">
                  <c:v>46009.024522388478</c:v>
                </c:pt>
                <c:pt idx="310">
                  <c:v>46346.173783319246</c:v>
                </c:pt>
                <c:pt idx="311">
                  <c:v>47377.704967954822</c:v>
                </c:pt>
                <c:pt idx="312">
                  <c:v>49031.544318283908</c:v>
                </c:pt>
                <c:pt idx="313">
                  <c:v>46521.077913877474</c:v>
                </c:pt>
                <c:pt idx="314">
                  <c:v>16212.325233204889</c:v>
                </c:pt>
                <c:pt idx="315">
                  <c:v>41735.117584567372</c:v>
                </c:pt>
                <c:pt idx="316">
                  <c:v>45396.484364106771</c:v>
                </c:pt>
                <c:pt idx="317">
                  <c:v>46344.796662849782</c:v>
                </c:pt>
                <c:pt idx="318">
                  <c:v>46014.253646508841</c:v>
                </c:pt>
                <c:pt idx="319">
                  <c:v>47478.918726711163</c:v>
                </c:pt>
                <c:pt idx="320">
                  <c:v>45116.021585134527</c:v>
                </c:pt>
                <c:pt idx="321">
                  <c:v>15755.06761806258</c:v>
                </c:pt>
                <c:pt idx="322">
                  <c:v>39657.323730010954</c:v>
                </c:pt>
                <c:pt idx="323">
                  <c:v>43709.120853482404</c:v>
                </c:pt>
                <c:pt idx="324">
                  <c:v>44631.489201847522</c:v>
                </c:pt>
                <c:pt idx="325">
                  <c:v>44320.801075568204</c:v>
                </c:pt>
                <c:pt idx="326">
                  <c:v>45423.006743536498</c:v>
                </c:pt>
                <c:pt idx="327">
                  <c:v>43183.107891636522</c:v>
                </c:pt>
                <c:pt idx="328">
                  <c:v>14864.131492777402</c:v>
                </c:pt>
                <c:pt idx="329">
                  <c:v>38431.610420153498</c:v>
                </c:pt>
                <c:pt idx="330">
                  <c:v>42953.697278803171</c:v>
                </c:pt>
                <c:pt idx="331">
                  <c:v>42814.816388427214</c:v>
                </c:pt>
                <c:pt idx="332">
                  <c:v>42241.421846132434</c:v>
                </c:pt>
                <c:pt idx="333">
                  <c:v>44556.619113451932</c:v>
                </c:pt>
                <c:pt idx="334">
                  <c:v>43142.562968748702</c:v>
                </c:pt>
                <c:pt idx="335">
                  <c:v>17344.894154209909</c:v>
                </c:pt>
                <c:pt idx="336">
                  <c:v>39775.836208388035</c:v>
                </c:pt>
                <c:pt idx="337">
                  <c:v>42631.348183380091</c:v>
                </c:pt>
                <c:pt idx="338">
                  <c:v>42305.267125031096</c:v>
                </c:pt>
                <c:pt idx="339">
                  <c:v>42202.909814598825</c:v>
                </c:pt>
                <c:pt idx="340">
                  <c:v>43960.753705732983</c:v>
                </c:pt>
                <c:pt idx="341">
                  <c:v>42196.487224866825</c:v>
                </c:pt>
                <c:pt idx="342">
                  <c:v>14544.732178217035</c:v>
                </c:pt>
                <c:pt idx="343">
                  <c:v>34139.671610337879</c:v>
                </c:pt>
                <c:pt idx="344">
                  <c:v>40345.223423813841</c:v>
                </c:pt>
                <c:pt idx="345">
                  <c:v>39454.44347459836</c:v>
                </c:pt>
                <c:pt idx="346">
                  <c:v>38208.692631341029</c:v>
                </c:pt>
                <c:pt idx="347">
                  <c:v>39826.644051877098</c:v>
                </c:pt>
                <c:pt idx="348">
                  <c:v>38938.458749175865</c:v>
                </c:pt>
                <c:pt idx="349">
                  <c:v>13708.50141053128</c:v>
                </c:pt>
                <c:pt idx="350">
                  <c:v>35586.147388576173</c:v>
                </c:pt>
                <c:pt idx="351">
                  <c:v>39708.183530454582</c:v>
                </c:pt>
                <c:pt idx="352">
                  <c:v>40779.155718780137</c:v>
                </c:pt>
                <c:pt idx="353">
                  <c:v>38203.852883247877</c:v>
                </c:pt>
                <c:pt idx="354">
                  <c:v>38158.988244669781</c:v>
                </c:pt>
                <c:pt idx="355">
                  <c:v>37075.308864213279</c:v>
                </c:pt>
                <c:pt idx="356">
                  <c:v>12488.391957931713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D4-4E1F-8444-DF2F860C5C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344088064"/>
        <c:axId val="-1344085312"/>
      </c:lineChart>
      <c:catAx>
        <c:axId val="-13440880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1344085312"/>
        <c:crosses val="autoZero"/>
        <c:auto val="1"/>
        <c:lblAlgn val="ctr"/>
        <c:lblOffset val="100"/>
        <c:noMultiLvlLbl val="0"/>
      </c:catAx>
      <c:valAx>
        <c:axId val="-134408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1344088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ExSmooth_add!$B$12</c:f>
              <c:strCache>
                <c:ptCount val="1"/>
                <c:pt idx="0">
                  <c:v>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ExSmooth_add!$B$13:$B$369</c:f>
              <c:numCache>
                <c:formatCode>General</c:formatCode>
                <c:ptCount val="357"/>
                <c:pt idx="0">
                  <c:v>8074</c:v>
                </c:pt>
                <c:pt idx="1">
                  <c:v>50134</c:v>
                </c:pt>
                <c:pt idx="2">
                  <c:v>38309</c:v>
                </c:pt>
                <c:pt idx="3">
                  <c:v>42135</c:v>
                </c:pt>
                <c:pt idx="4">
                  <c:v>36690</c:v>
                </c:pt>
                <c:pt idx="5">
                  <c:v>4124</c:v>
                </c:pt>
                <c:pt idx="6">
                  <c:v>53596</c:v>
                </c:pt>
                <c:pt idx="7">
                  <c:v>38416</c:v>
                </c:pt>
                <c:pt idx="8">
                  <c:v>36003</c:v>
                </c:pt>
                <c:pt idx="9">
                  <c:v>36337</c:v>
                </c:pt>
                <c:pt idx="10">
                  <c:v>40769</c:v>
                </c:pt>
                <c:pt idx="11">
                  <c:v>35472</c:v>
                </c:pt>
                <c:pt idx="12">
                  <c:v>4313</c:v>
                </c:pt>
                <c:pt idx="13">
                  <c:v>55915</c:v>
                </c:pt>
                <c:pt idx="14">
                  <c:v>41119</c:v>
                </c:pt>
                <c:pt idx="15">
                  <c:v>39827</c:v>
                </c:pt>
                <c:pt idx="16">
                  <c:v>40217</c:v>
                </c:pt>
                <c:pt idx="17">
                  <c:v>45520</c:v>
                </c:pt>
                <c:pt idx="18">
                  <c:v>39635</c:v>
                </c:pt>
                <c:pt idx="19">
                  <c:v>4825</c:v>
                </c:pt>
                <c:pt idx="20">
                  <c:v>54423</c:v>
                </c:pt>
                <c:pt idx="21">
                  <c:v>43927</c:v>
                </c:pt>
                <c:pt idx="22">
                  <c:v>40334</c:v>
                </c:pt>
                <c:pt idx="23">
                  <c:v>42673</c:v>
                </c:pt>
                <c:pt idx="24">
                  <c:v>43221</c:v>
                </c:pt>
                <c:pt idx="25">
                  <c:v>38759</c:v>
                </c:pt>
                <c:pt idx="26">
                  <c:v>4895</c:v>
                </c:pt>
                <c:pt idx="27">
                  <c:v>60485</c:v>
                </c:pt>
                <c:pt idx="28">
                  <c:v>42190</c:v>
                </c:pt>
                <c:pt idx="29">
                  <c:v>40979</c:v>
                </c:pt>
                <c:pt idx="30">
                  <c:v>42405</c:v>
                </c:pt>
                <c:pt idx="31">
                  <c:v>41559</c:v>
                </c:pt>
                <c:pt idx="32">
                  <c:v>42110</c:v>
                </c:pt>
                <c:pt idx="33">
                  <c:v>5219</c:v>
                </c:pt>
                <c:pt idx="34">
                  <c:v>58768</c:v>
                </c:pt>
                <c:pt idx="35">
                  <c:v>45308</c:v>
                </c:pt>
                <c:pt idx="36">
                  <c:v>45011</c:v>
                </c:pt>
                <c:pt idx="37">
                  <c:v>48176</c:v>
                </c:pt>
                <c:pt idx="38">
                  <c:v>64144</c:v>
                </c:pt>
                <c:pt idx="39">
                  <c:v>10843</c:v>
                </c:pt>
                <c:pt idx="40">
                  <c:v>1627</c:v>
                </c:pt>
                <c:pt idx="41">
                  <c:v>6802</c:v>
                </c:pt>
                <c:pt idx="42">
                  <c:v>74768</c:v>
                </c:pt>
                <c:pt idx="43">
                  <c:v>45243</c:v>
                </c:pt>
                <c:pt idx="44">
                  <c:v>45951</c:v>
                </c:pt>
                <c:pt idx="45">
                  <c:v>49919</c:v>
                </c:pt>
                <c:pt idx="46">
                  <c:v>43892</c:v>
                </c:pt>
                <c:pt idx="47">
                  <c:v>5635</c:v>
                </c:pt>
                <c:pt idx="48">
                  <c:v>66466</c:v>
                </c:pt>
                <c:pt idx="49">
                  <c:v>47180</c:v>
                </c:pt>
                <c:pt idx="50">
                  <c:v>46125</c:v>
                </c:pt>
                <c:pt idx="51">
                  <c:v>47858</c:v>
                </c:pt>
                <c:pt idx="52">
                  <c:v>50338</c:v>
                </c:pt>
                <c:pt idx="53">
                  <c:v>42808</c:v>
                </c:pt>
                <c:pt idx="54">
                  <c:v>5487</c:v>
                </c:pt>
                <c:pt idx="55">
                  <c:v>67819</c:v>
                </c:pt>
                <c:pt idx="56">
                  <c:v>48122</c:v>
                </c:pt>
                <c:pt idx="57">
                  <c:v>48824</c:v>
                </c:pt>
                <c:pt idx="58">
                  <c:v>54852</c:v>
                </c:pt>
                <c:pt idx="59">
                  <c:v>15198</c:v>
                </c:pt>
                <c:pt idx="60">
                  <c:v>50287</c:v>
                </c:pt>
                <c:pt idx="61">
                  <c:v>5911</c:v>
                </c:pt>
                <c:pt idx="62">
                  <c:v>65832</c:v>
                </c:pt>
                <c:pt idx="63">
                  <c:v>44494</c:v>
                </c:pt>
                <c:pt idx="64">
                  <c:v>43708</c:v>
                </c:pt>
                <c:pt idx="65">
                  <c:v>42988</c:v>
                </c:pt>
                <c:pt idx="66">
                  <c:v>46632</c:v>
                </c:pt>
                <c:pt idx="67">
                  <c:v>42632</c:v>
                </c:pt>
                <c:pt idx="68">
                  <c:v>5476</c:v>
                </c:pt>
                <c:pt idx="69">
                  <c:v>63973</c:v>
                </c:pt>
                <c:pt idx="70">
                  <c:v>44565</c:v>
                </c:pt>
                <c:pt idx="71">
                  <c:v>45318</c:v>
                </c:pt>
                <c:pt idx="72">
                  <c:v>46927</c:v>
                </c:pt>
                <c:pt idx="73">
                  <c:v>49776</c:v>
                </c:pt>
                <c:pt idx="74">
                  <c:v>47220</c:v>
                </c:pt>
                <c:pt idx="75">
                  <c:v>6630</c:v>
                </c:pt>
                <c:pt idx="76">
                  <c:v>70323</c:v>
                </c:pt>
                <c:pt idx="77">
                  <c:v>49443</c:v>
                </c:pt>
                <c:pt idx="78">
                  <c:v>49002</c:v>
                </c:pt>
                <c:pt idx="79">
                  <c:v>50609</c:v>
                </c:pt>
                <c:pt idx="80">
                  <c:v>54344</c:v>
                </c:pt>
                <c:pt idx="81">
                  <c:v>50736</c:v>
                </c:pt>
                <c:pt idx="82">
                  <c:v>6960</c:v>
                </c:pt>
                <c:pt idx="83">
                  <c:v>75441</c:v>
                </c:pt>
                <c:pt idx="84">
                  <c:v>51888</c:v>
                </c:pt>
                <c:pt idx="85">
                  <c:v>50786</c:v>
                </c:pt>
                <c:pt idx="86">
                  <c:v>51354</c:v>
                </c:pt>
                <c:pt idx="87">
                  <c:v>54848</c:v>
                </c:pt>
                <c:pt idx="88">
                  <c:v>51530</c:v>
                </c:pt>
                <c:pt idx="89">
                  <c:v>6689</c:v>
                </c:pt>
                <c:pt idx="90">
                  <c:v>76432</c:v>
                </c:pt>
                <c:pt idx="91">
                  <c:v>49881</c:v>
                </c:pt>
                <c:pt idx="92">
                  <c:v>50656</c:v>
                </c:pt>
                <c:pt idx="93">
                  <c:v>50146</c:v>
                </c:pt>
                <c:pt idx="94">
                  <c:v>52888</c:v>
                </c:pt>
                <c:pt idx="95">
                  <c:v>46700</c:v>
                </c:pt>
                <c:pt idx="96">
                  <c:v>6765</c:v>
                </c:pt>
                <c:pt idx="97">
                  <c:v>71937</c:v>
                </c:pt>
                <c:pt idx="98">
                  <c:v>48111</c:v>
                </c:pt>
                <c:pt idx="99">
                  <c:v>48277</c:v>
                </c:pt>
                <c:pt idx="100">
                  <c:v>49325</c:v>
                </c:pt>
                <c:pt idx="101">
                  <c:v>52047</c:v>
                </c:pt>
                <c:pt idx="102">
                  <c:v>45449</c:v>
                </c:pt>
                <c:pt idx="103">
                  <c:v>5768</c:v>
                </c:pt>
                <c:pt idx="104">
                  <c:v>68882</c:v>
                </c:pt>
                <c:pt idx="105">
                  <c:v>45795</c:v>
                </c:pt>
                <c:pt idx="106">
                  <c:v>44969</c:v>
                </c:pt>
                <c:pt idx="107">
                  <c:v>45410</c:v>
                </c:pt>
                <c:pt idx="108">
                  <c:v>48037</c:v>
                </c:pt>
                <c:pt idx="109">
                  <c:v>41996</c:v>
                </c:pt>
                <c:pt idx="110">
                  <c:v>5720</c:v>
                </c:pt>
                <c:pt idx="111">
                  <c:v>64282</c:v>
                </c:pt>
                <c:pt idx="112">
                  <c:v>41803</c:v>
                </c:pt>
                <c:pt idx="113">
                  <c:v>45085</c:v>
                </c:pt>
                <c:pt idx="114">
                  <c:v>43572</c:v>
                </c:pt>
                <c:pt idx="115">
                  <c:v>47321</c:v>
                </c:pt>
                <c:pt idx="116">
                  <c:v>41607</c:v>
                </c:pt>
                <c:pt idx="117">
                  <c:v>5546</c:v>
                </c:pt>
                <c:pt idx="118">
                  <c:v>61347</c:v>
                </c:pt>
                <c:pt idx="119">
                  <c:v>42492</c:v>
                </c:pt>
                <c:pt idx="120">
                  <c:v>41319</c:v>
                </c:pt>
                <c:pt idx="121">
                  <c:v>45254</c:v>
                </c:pt>
                <c:pt idx="122">
                  <c:v>45596</c:v>
                </c:pt>
                <c:pt idx="123">
                  <c:v>40386</c:v>
                </c:pt>
                <c:pt idx="124">
                  <c:v>4540</c:v>
                </c:pt>
                <c:pt idx="125">
                  <c:v>62446</c:v>
                </c:pt>
                <c:pt idx="126">
                  <c:v>43236</c:v>
                </c:pt>
                <c:pt idx="127">
                  <c:v>42804</c:v>
                </c:pt>
                <c:pt idx="128">
                  <c:v>44980</c:v>
                </c:pt>
                <c:pt idx="129">
                  <c:v>46996</c:v>
                </c:pt>
                <c:pt idx="130">
                  <c:v>40221</c:v>
                </c:pt>
                <c:pt idx="131">
                  <c:v>5426</c:v>
                </c:pt>
                <c:pt idx="132">
                  <c:v>61343</c:v>
                </c:pt>
                <c:pt idx="133">
                  <c:v>42440</c:v>
                </c:pt>
                <c:pt idx="134">
                  <c:v>43601</c:v>
                </c:pt>
                <c:pt idx="135">
                  <c:v>50092</c:v>
                </c:pt>
                <c:pt idx="136">
                  <c:v>11250</c:v>
                </c:pt>
                <c:pt idx="137">
                  <c:v>44318</c:v>
                </c:pt>
                <c:pt idx="138">
                  <c:v>6029</c:v>
                </c:pt>
                <c:pt idx="139">
                  <c:v>63001</c:v>
                </c:pt>
                <c:pt idx="140">
                  <c:v>39775</c:v>
                </c:pt>
                <c:pt idx="141">
                  <c:v>39425</c:v>
                </c:pt>
                <c:pt idx="142">
                  <c:v>38213</c:v>
                </c:pt>
                <c:pt idx="143">
                  <c:v>40353</c:v>
                </c:pt>
                <c:pt idx="144">
                  <c:v>35041</c:v>
                </c:pt>
                <c:pt idx="145">
                  <c:v>4717</c:v>
                </c:pt>
                <c:pt idx="146">
                  <c:v>51033</c:v>
                </c:pt>
                <c:pt idx="147">
                  <c:v>38298</c:v>
                </c:pt>
                <c:pt idx="148">
                  <c:v>37705</c:v>
                </c:pt>
                <c:pt idx="149">
                  <c:v>37069</c:v>
                </c:pt>
                <c:pt idx="150">
                  <c:v>38845</c:v>
                </c:pt>
                <c:pt idx="151">
                  <c:v>37424</c:v>
                </c:pt>
                <c:pt idx="152">
                  <c:v>4915</c:v>
                </c:pt>
                <c:pt idx="153">
                  <c:v>53260</c:v>
                </c:pt>
                <c:pt idx="154">
                  <c:v>36151</c:v>
                </c:pt>
                <c:pt idx="155">
                  <c:v>39983</c:v>
                </c:pt>
                <c:pt idx="156">
                  <c:v>9014</c:v>
                </c:pt>
                <c:pt idx="157">
                  <c:v>48312</c:v>
                </c:pt>
                <c:pt idx="158">
                  <c:v>30797</c:v>
                </c:pt>
                <c:pt idx="159">
                  <c:v>4258</c:v>
                </c:pt>
                <c:pt idx="160">
                  <c:v>48591</c:v>
                </c:pt>
                <c:pt idx="161">
                  <c:v>32910</c:v>
                </c:pt>
                <c:pt idx="162">
                  <c:v>33240</c:v>
                </c:pt>
                <c:pt idx="163">
                  <c:v>31947</c:v>
                </c:pt>
                <c:pt idx="164">
                  <c:v>33514</c:v>
                </c:pt>
                <c:pt idx="165">
                  <c:v>28450</c:v>
                </c:pt>
                <c:pt idx="166">
                  <c:v>3762</c:v>
                </c:pt>
                <c:pt idx="167">
                  <c:v>43794</c:v>
                </c:pt>
                <c:pt idx="168">
                  <c:v>28298</c:v>
                </c:pt>
                <c:pt idx="169">
                  <c:v>30153</c:v>
                </c:pt>
                <c:pt idx="170">
                  <c:v>28584</c:v>
                </c:pt>
                <c:pt idx="171">
                  <c:v>30647</c:v>
                </c:pt>
                <c:pt idx="172">
                  <c:v>26697</c:v>
                </c:pt>
                <c:pt idx="173">
                  <c:v>3511</c:v>
                </c:pt>
                <c:pt idx="174">
                  <c:v>41619</c:v>
                </c:pt>
                <c:pt idx="175">
                  <c:v>28682</c:v>
                </c:pt>
                <c:pt idx="176">
                  <c:v>29284</c:v>
                </c:pt>
                <c:pt idx="177">
                  <c:v>28637</c:v>
                </c:pt>
                <c:pt idx="178">
                  <c:v>29921</c:v>
                </c:pt>
                <c:pt idx="179">
                  <c:v>25512</c:v>
                </c:pt>
                <c:pt idx="180">
                  <c:v>3543</c:v>
                </c:pt>
                <c:pt idx="181">
                  <c:v>41270</c:v>
                </c:pt>
                <c:pt idx="182">
                  <c:v>25523</c:v>
                </c:pt>
                <c:pt idx="183">
                  <c:v>26263</c:v>
                </c:pt>
                <c:pt idx="184">
                  <c:v>25784</c:v>
                </c:pt>
                <c:pt idx="185">
                  <c:v>27005</c:v>
                </c:pt>
                <c:pt idx="186">
                  <c:v>24187</c:v>
                </c:pt>
                <c:pt idx="187">
                  <c:v>3113</c:v>
                </c:pt>
                <c:pt idx="188">
                  <c:v>35017</c:v>
                </c:pt>
                <c:pt idx="189">
                  <c:v>25947</c:v>
                </c:pt>
                <c:pt idx="190">
                  <c:v>24745</c:v>
                </c:pt>
                <c:pt idx="191">
                  <c:v>24015</c:v>
                </c:pt>
                <c:pt idx="192">
                  <c:v>25848</c:v>
                </c:pt>
                <c:pt idx="193">
                  <c:v>21801</c:v>
                </c:pt>
                <c:pt idx="194">
                  <c:v>2928</c:v>
                </c:pt>
                <c:pt idx="195">
                  <c:v>34925</c:v>
                </c:pt>
                <c:pt idx="196">
                  <c:v>24261</c:v>
                </c:pt>
                <c:pt idx="197">
                  <c:v>23842</c:v>
                </c:pt>
                <c:pt idx="198">
                  <c:v>24026</c:v>
                </c:pt>
                <c:pt idx="199">
                  <c:v>25266</c:v>
                </c:pt>
                <c:pt idx="200">
                  <c:v>21313</c:v>
                </c:pt>
                <c:pt idx="201">
                  <c:v>3103</c:v>
                </c:pt>
                <c:pt idx="202">
                  <c:v>33375</c:v>
                </c:pt>
                <c:pt idx="203">
                  <c:v>22658</c:v>
                </c:pt>
                <c:pt idx="204">
                  <c:v>24729</c:v>
                </c:pt>
                <c:pt idx="205">
                  <c:v>24653</c:v>
                </c:pt>
                <c:pt idx="206">
                  <c:v>26797</c:v>
                </c:pt>
                <c:pt idx="207">
                  <c:v>22225</c:v>
                </c:pt>
                <c:pt idx="208">
                  <c:v>3052</c:v>
                </c:pt>
                <c:pt idx="209">
                  <c:v>35507</c:v>
                </c:pt>
                <c:pt idx="210">
                  <c:v>24875</c:v>
                </c:pt>
                <c:pt idx="211">
                  <c:v>25480</c:v>
                </c:pt>
                <c:pt idx="212">
                  <c:v>24502</c:v>
                </c:pt>
                <c:pt idx="213">
                  <c:v>23586</c:v>
                </c:pt>
                <c:pt idx="214">
                  <c:v>16979</c:v>
                </c:pt>
                <c:pt idx="215">
                  <c:v>2939</c:v>
                </c:pt>
                <c:pt idx="216">
                  <c:v>34329</c:v>
                </c:pt>
                <c:pt idx="217">
                  <c:v>22717</c:v>
                </c:pt>
                <c:pt idx="218">
                  <c:v>23390</c:v>
                </c:pt>
                <c:pt idx="219">
                  <c:v>22418</c:v>
                </c:pt>
                <c:pt idx="220">
                  <c:v>23773</c:v>
                </c:pt>
                <c:pt idx="221">
                  <c:v>18807</c:v>
                </c:pt>
                <c:pt idx="222">
                  <c:v>2659</c:v>
                </c:pt>
                <c:pt idx="223">
                  <c:v>31619</c:v>
                </c:pt>
                <c:pt idx="224">
                  <c:v>23034</c:v>
                </c:pt>
                <c:pt idx="225">
                  <c:v>25249</c:v>
                </c:pt>
                <c:pt idx="226">
                  <c:v>5415</c:v>
                </c:pt>
                <c:pt idx="227">
                  <c:v>30839</c:v>
                </c:pt>
                <c:pt idx="228">
                  <c:v>19256</c:v>
                </c:pt>
                <c:pt idx="229">
                  <c:v>3371</c:v>
                </c:pt>
                <c:pt idx="230">
                  <c:v>36030</c:v>
                </c:pt>
                <c:pt idx="231">
                  <c:v>24966</c:v>
                </c:pt>
                <c:pt idx="232">
                  <c:v>25764</c:v>
                </c:pt>
                <c:pt idx="233">
                  <c:v>25794</c:v>
                </c:pt>
                <c:pt idx="234">
                  <c:v>27327</c:v>
                </c:pt>
                <c:pt idx="235">
                  <c:v>24637</c:v>
                </c:pt>
                <c:pt idx="236">
                  <c:v>3638</c:v>
                </c:pt>
                <c:pt idx="237">
                  <c:v>41271</c:v>
                </c:pt>
                <c:pt idx="238">
                  <c:v>29061</c:v>
                </c:pt>
                <c:pt idx="239">
                  <c:v>29526</c:v>
                </c:pt>
                <c:pt idx="240">
                  <c:v>28879</c:v>
                </c:pt>
                <c:pt idx="241">
                  <c:v>32524</c:v>
                </c:pt>
                <c:pt idx="242">
                  <c:v>29971</c:v>
                </c:pt>
                <c:pt idx="243">
                  <c:v>6924</c:v>
                </c:pt>
                <c:pt idx="244">
                  <c:v>49733</c:v>
                </c:pt>
                <c:pt idx="245">
                  <c:v>35864</c:v>
                </c:pt>
                <c:pt idx="246">
                  <c:v>35929</c:v>
                </c:pt>
                <c:pt idx="247">
                  <c:v>36679</c:v>
                </c:pt>
                <c:pt idx="248">
                  <c:v>38435</c:v>
                </c:pt>
                <c:pt idx="249">
                  <c:v>36474</c:v>
                </c:pt>
                <c:pt idx="250">
                  <c:v>5004</c:v>
                </c:pt>
                <c:pt idx="251">
                  <c:v>52907</c:v>
                </c:pt>
                <c:pt idx="252">
                  <c:v>36291</c:v>
                </c:pt>
                <c:pt idx="253">
                  <c:v>38103</c:v>
                </c:pt>
                <c:pt idx="254">
                  <c:v>37869</c:v>
                </c:pt>
                <c:pt idx="255">
                  <c:v>39917</c:v>
                </c:pt>
                <c:pt idx="256">
                  <c:v>38017</c:v>
                </c:pt>
                <c:pt idx="257">
                  <c:v>5596</c:v>
                </c:pt>
                <c:pt idx="258">
                  <c:v>65987</c:v>
                </c:pt>
                <c:pt idx="259">
                  <c:v>61837</c:v>
                </c:pt>
                <c:pt idx="260">
                  <c:v>11976</c:v>
                </c:pt>
                <c:pt idx="261">
                  <c:v>2311</c:v>
                </c:pt>
                <c:pt idx="262">
                  <c:v>7041</c:v>
                </c:pt>
                <c:pt idx="263">
                  <c:v>40664</c:v>
                </c:pt>
                <c:pt idx="264">
                  <c:v>6335</c:v>
                </c:pt>
                <c:pt idx="265">
                  <c:v>64710</c:v>
                </c:pt>
                <c:pt idx="266">
                  <c:v>39280</c:v>
                </c:pt>
                <c:pt idx="267">
                  <c:v>40044</c:v>
                </c:pt>
                <c:pt idx="268">
                  <c:v>40217</c:v>
                </c:pt>
                <c:pt idx="269">
                  <c:v>43203</c:v>
                </c:pt>
                <c:pt idx="270">
                  <c:v>40303</c:v>
                </c:pt>
                <c:pt idx="271">
                  <c:v>5219</c:v>
                </c:pt>
                <c:pt idx="272">
                  <c:v>55172</c:v>
                </c:pt>
                <c:pt idx="273">
                  <c:v>40643</c:v>
                </c:pt>
                <c:pt idx="274">
                  <c:v>42345</c:v>
                </c:pt>
                <c:pt idx="275">
                  <c:v>11191</c:v>
                </c:pt>
                <c:pt idx="276">
                  <c:v>56481</c:v>
                </c:pt>
                <c:pt idx="277">
                  <c:v>39304</c:v>
                </c:pt>
                <c:pt idx="278">
                  <c:v>6160</c:v>
                </c:pt>
                <c:pt idx="279">
                  <c:v>58627</c:v>
                </c:pt>
                <c:pt idx="280">
                  <c:v>38044</c:v>
                </c:pt>
                <c:pt idx="281">
                  <c:v>14232</c:v>
                </c:pt>
                <c:pt idx="282">
                  <c:v>49299</c:v>
                </c:pt>
                <c:pt idx="283">
                  <c:v>41881</c:v>
                </c:pt>
                <c:pt idx="284">
                  <c:v>39953</c:v>
                </c:pt>
                <c:pt idx="285">
                  <c:v>5432</c:v>
                </c:pt>
                <c:pt idx="286">
                  <c:v>59544</c:v>
                </c:pt>
                <c:pt idx="287">
                  <c:v>39973</c:v>
                </c:pt>
                <c:pt idx="288">
                  <c:v>42524</c:v>
                </c:pt>
                <c:pt idx="289">
                  <c:v>42393</c:v>
                </c:pt>
                <c:pt idx="290">
                  <c:v>45274</c:v>
                </c:pt>
                <c:pt idx="291">
                  <c:v>42836</c:v>
                </c:pt>
                <c:pt idx="292">
                  <c:v>6320</c:v>
                </c:pt>
                <c:pt idx="293">
                  <c:v>62720</c:v>
                </c:pt>
                <c:pt idx="294">
                  <c:v>43170</c:v>
                </c:pt>
                <c:pt idx="295">
                  <c:v>43105</c:v>
                </c:pt>
                <c:pt idx="296">
                  <c:v>44994</c:v>
                </c:pt>
                <c:pt idx="297">
                  <c:v>48613</c:v>
                </c:pt>
                <c:pt idx="298">
                  <c:v>45389</c:v>
                </c:pt>
                <c:pt idx="299">
                  <c:v>6208</c:v>
                </c:pt>
                <c:pt idx="300">
                  <c:v>67379</c:v>
                </c:pt>
                <c:pt idx="301">
                  <c:v>45557</c:v>
                </c:pt>
                <c:pt idx="302">
                  <c:v>44974</c:v>
                </c:pt>
                <c:pt idx="303">
                  <c:v>45086</c:v>
                </c:pt>
                <c:pt idx="304">
                  <c:v>50532</c:v>
                </c:pt>
                <c:pt idx="305">
                  <c:v>43580</c:v>
                </c:pt>
                <c:pt idx="306">
                  <c:v>6447</c:v>
                </c:pt>
                <c:pt idx="307">
                  <c:v>65138</c:v>
                </c:pt>
                <c:pt idx="308">
                  <c:v>44618</c:v>
                </c:pt>
                <c:pt idx="309">
                  <c:v>43330</c:v>
                </c:pt>
                <c:pt idx="310">
                  <c:v>45486</c:v>
                </c:pt>
                <c:pt idx="311">
                  <c:v>47634</c:v>
                </c:pt>
                <c:pt idx="312">
                  <c:v>43650</c:v>
                </c:pt>
                <c:pt idx="313">
                  <c:v>5869</c:v>
                </c:pt>
                <c:pt idx="314">
                  <c:v>63553</c:v>
                </c:pt>
                <c:pt idx="315">
                  <c:v>44147</c:v>
                </c:pt>
                <c:pt idx="316">
                  <c:v>43387</c:v>
                </c:pt>
                <c:pt idx="317">
                  <c:v>43300</c:v>
                </c:pt>
                <c:pt idx="318">
                  <c:v>46378</c:v>
                </c:pt>
                <c:pt idx="319">
                  <c:v>42618</c:v>
                </c:pt>
                <c:pt idx="320">
                  <c:v>5878</c:v>
                </c:pt>
                <c:pt idx="321">
                  <c:v>60614</c:v>
                </c:pt>
                <c:pt idx="322">
                  <c:v>43096</c:v>
                </c:pt>
                <c:pt idx="323">
                  <c:v>41829</c:v>
                </c:pt>
                <c:pt idx="324">
                  <c:v>41734</c:v>
                </c:pt>
                <c:pt idx="325">
                  <c:v>44273</c:v>
                </c:pt>
                <c:pt idx="326">
                  <c:v>40935</c:v>
                </c:pt>
                <c:pt idx="327">
                  <c:v>5419</c:v>
                </c:pt>
                <c:pt idx="328">
                  <c:v>58870</c:v>
                </c:pt>
                <c:pt idx="329">
                  <c:v>42375</c:v>
                </c:pt>
                <c:pt idx="330">
                  <c:v>39368</c:v>
                </c:pt>
                <c:pt idx="331">
                  <c:v>39845</c:v>
                </c:pt>
                <c:pt idx="332">
                  <c:v>44113</c:v>
                </c:pt>
                <c:pt idx="333">
                  <c:v>40832</c:v>
                </c:pt>
                <c:pt idx="334">
                  <c:v>8148</c:v>
                </c:pt>
                <c:pt idx="335">
                  <c:v>58320</c:v>
                </c:pt>
                <c:pt idx="336">
                  <c:v>40992</c:v>
                </c:pt>
                <c:pt idx="337">
                  <c:v>39200</c:v>
                </c:pt>
                <c:pt idx="338">
                  <c:v>40316</c:v>
                </c:pt>
                <c:pt idx="339">
                  <c:v>43357</c:v>
                </c:pt>
                <c:pt idx="340">
                  <c:v>40034</c:v>
                </c:pt>
                <c:pt idx="341">
                  <c:v>5062</c:v>
                </c:pt>
                <c:pt idx="342">
                  <c:v>52784</c:v>
                </c:pt>
                <c:pt idx="343">
                  <c:v>41780</c:v>
                </c:pt>
                <c:pt idx="344">
                  <c:v>35977</c:v>
                </c:pt>
                <c:pt idx="345">
                  <c:v>36069</c:v>
                </c:pt>
                <c:pt idx="346">
                  <c:v>39770</c:v>
                </c:pt>
                <c:pt idx="347">
                  <c:v>37526</c:v>
                </c:pt>
                <c:pt idx="348">
                  <c:v>4949</c:v>
                </c:pt>
                <c:pt idx="349">
                  <c:v>53859</c:v>
                </c:pt>
                <c:pt idx="350">
                  <c:v>38679</c:v>
                </c:pt>
                <c:pt idx="351">
                  <c:v>37702</c:v>
                </c:pt>
                <c:pt idx="352">
                  <c:v>34580</c:v>
                </c:pt>
                <c:pt idx="353">
                  <c:v>37445</c:v>
                </c:pt>
                <c:pt idx="354">
                  <c:v>36268</c:v>
                </c:pt>
                <c:pt idx="355">
                  <c:v>4477</c:v>
                </c:pt>
                <c:pt idx="356">
                  <c:v>53095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4B-4119-9231-2C7E722F4A25}"/>
            </c:ext>
          </c:extLst>
        </c:ser>
        <c:ser>
          <c:idx val="1"/>
          <c:order val="1"/>
          <c:tx>
            <c:strRef>
              <c:f>ExSmooth_add!$F$12</c:f>
              <c:strCache>
                <c:ptCount val="1"/>
                <c:pt idx="0">
                  <c:v>X_hat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ExSmooth_add!$F$13:$F$369</c:f>
              <c:numCache>
                <c:formatCode>General</c:formatCode>
                <c:ptCount val="357"/>
                <c:pt idx="6">
                  <c:v>53885.040816326531</c:v>
                </c:pt>
                <c:pt idx="7">
                  <c:v>53928.396938775506</c:v>
                </c:pt>
                <c:pt idx="8">
                  <c:v>40959.64015306122</c:v>
                </c:pt>
                <c:pt idx="9">
                  <c:v>33085.177400510198</c:v>
                </c:pt>
                <c:pt idx="10">
                  <c:v>30948.747949362245</c:v>
                </c:pt>
                <c:pt idx="11">
                  <c:v>35208.439181562499</c:v>
                </c:pt>
                <c:pt idx="12">
                  <c:v>33800.005879051976</c:v>
                </c:pt>
                <c:pt idx="13">
                  <c:v>7169.4810882847723</c:v>
                </c:pt>
                <c:pt idx="14">
                  <c:v>39664.850899906698</c:v>
                </c:pt>
                <c:pt idx="15">
                  <c:v>44148.936099578794</c:v>
                </c:pt>
                <c:pt idx="16">
                  <c:v>44086.886154552936</c:v>
                </c:pt>
                <c:pt idx="17">
                  <c:v>43328.59463790436</c:v>
                </c:pt>
                <c:pt idx="18">
                  <c:v>46754.929371768842</c:v>
                </c:pt>
                <c:pt idx="19">
                  <c:v>42814.480922372415</c:v>
                </c:pt>
                <c:pt idx="20">
                  <c:v>10854.93131202075</c:v>
                </c:pt>
                <c:pt idx="21">
                  <c:v>38721.928639874895</c:v>
                </c:pt>
                <c:pt idx="22">
                  <c:v>44872.395411047823</c:v>
                </c:pt>
                <c:pt idx="23">
                  <c:v>44042.183266755041</c:v>
                </c:pt>
                <c:pt idx="24">
                  <c:v>44771.202592349175</c:v>
                </c:pt>
                <c:pt idx="25">
                  <c:v>45004.059674499527</c:v>
                </c:pt>
                <c:pt idx="26">
                  <c:v>40858.737588734788</c:v>
                </c:pt>
                <c:pt idx="27">
                  <c:v>9891.2743572451982</c:v>
                </c:pt>
                <c:pt idx="28">
                  <c:v>43506.720475338065</c:v>
                </c:pt>
                <c:pt idx="29">
                  <c:v>45646.718803740689</c:v>
                </c:pt>
                <c:pt idx="30">
                  <c:v>44609.188434166572</c:v>
                </c:pt>
                <c:pt idx="31">
                  <c:v>44498.729177795278</c:v>
                </c:pt>
                <c:pt idx="32">
                  <c:v>43212.013180797934</c:v>
                </c:pt>
                <c:pt idx="33">
                  <c:v>42752.423486799526</c:v>
                </c:pt>
                <c:pt idx="34">
                  <c:v>11050.631737500275</c:v>
                </c:pt>
                <c:pt idx="35">
                  <c:v>42428.657103405501</c:v>
                </c:pt>
                <c:pt idx="36">
                  <c:v>47623.702973916224</c:v>
                </c:pt>
                <c:pt idx="37">
                  <c:v>48870.345578641456</c:v>
                </c:pt>
                <c:pt idx="38">
                  <c:v>51094.41622587118</c:v>
                </c:pt>
                <c:pt idx="39">
                  <c:v>64827.24042829527</c:v>
                </c:pt>
                <c:pt idx="40">
                  <c:v>24843.710002191092</c:v>
                </c:pt>
                <c:pt idx="41">
                  <c:v>-2483.4796687983526</c:v>
                </c:pt>
                <c:pt idx="42">
                  <c:v>-7987.9856199945425</c:v>
                </c:pt>
                <c:pt idx="43">
                  <c:v>51278.808404525611</c:v>
                </c:pt>
                <c:pt idx="44">
                  <c:v>55761.573913202279</c:v>
                </c:pt>
                <c:pt idx="45">
                  <c:v>55526.83663837237</c:v>
                </c:pt>
                <c:pt idx="46">
                  <c:v>56411.782568847309</c:v>
                </c:pt>
                <c:pt idx="47">
                  <c:v>50019.615298825462</c:v>
                </c:pt>
                <c:pt idx="48">
                  <c:v>13412.394566110357</c:v>
                </c:pt>
                <c:pt idx="49">
                  <c:v>48531.50763149673</c:v>
                </c:pt>
                <c:pt idx="50">
                  <c:v>50669.675949777098</c:v>
                </c:pt>
                <c:pt idx="51">
                  <c:v>49755.774289644971</c:v>
                </c:pt>
                <c:pt idx="52">
                  <c:v>49955.570053180876</c:v>
                </c:pt>
                <c:pt idx="53">
                  <c:v>51619.09584530002</c:v>
                </c:pt>
                <c:pt idx="54">
                  <c:v>45563.732200822677</c:v>
                </c:pt>
                <c:pt idx="55">
                  <c:v>10729.803692826064</c:v>
                </c:pt>
                <c:pt idx="56">
                  <c:v>48467.731366420907</c:v>
                </c:pt>
                <c:pt idx="57">
                  <c:v>51658.269594253623</c:v>
                </c:pt>
                <c:pt idx="58">
                  <c:v>52647.117486823299</c:v>
                </c:pt>
                <c:pt idx="59">
                  <c:v>57210.677272145345</c:v>
                </c:pt>
                <c:pt idx="60">
                  <c:v>24740.531868237827</c:v>
                </c:pt>
                <c:pt idx="61">
                  <c:v>39192.490739615372</c:v>
                </c:pt>
                <c:pt idx="62">
                  <c:v>10027.30160326254</c:v>
                </c:pt>
                <c:pt idx="63">
                  <c:v>48265.000547905773</c:v>
                </c:pt>
                <c:pt idx="64">
                  <c:v>49814.52998878662</c:v>
                </c:pt>
                <c:pt idx="65">
                  <c:v>48436.109267942309</c:v>
                </c:pt>
                <c:pt idx="66">
                  <c:v>46090.713662619004</c:v>
                </c:pt>
                <c:pt idx="67">
                  <c:v>47474.277004834934</c:v>
                </c:pt>
                <c:pt idx="68">
                  <c:v>44417.133090512572</c:v>
                </c:pt>
                <c:pt idx="69">
                  <c:v>11165.392252155485</c:v>
                </c:pt>
                <c:pt idx="70">
                  <c:v>46164.79785377378</c:v>
                </c:pt>
                <c:pt idx="71">
                  <c:v>48119.810630977649</c:v>
                </c:pt>
                <c:pt idx="72">
                  <c:v>48653.163084114785</c:v>
                </c:pt>
                <c:pt idx="73">
                  <c:v>49400.363294340947</c:v>
                </c:pt>
                <c:pt idx="74">
                  <c:v>51502.552554846174</c:v>
                </c:pt>
                <c:pt idx="75">
                  <c:v>49739.190120336723</c:v>
                </c:pt>
                <c:pt idx="76">
                  <c:v>13902.547616448759</c:v>
                </c:pt>
                <c:pt idx="77">
                  <c:v>51888.803710781387</c:v>
                </c:pt>
                <c:pt idx="78">
                  <c:v>53943.855220819096</c:v>
                </c:pt>
                <c:pt idx="79">
                  <c:v>53265.812019629404</c:v>
                </c:pt>
                <c:pt idx="80">
                  <c:v>53294.591734246169</c:v>
                </c:pt>
                <c:pt idx="81">
                  <c:v>55809.455686531335</c:v>
                </c:pt>
                <c:pt idx="82">
                  <c:v>53382.237345812566</c:v>
                </c:pt>
                <c:pt idx="83">
                  <c:v>14540.19067307192</c:v>
                </c:pt>
                <c:pt idx="84">
                  <c:v>55317.174335707678</c:v>
                </c:pt>
                <c:pt idx="85">
                  <c:v>56638.874216835058</c:v>
                </c:pt>
                <c:pt idx="86">
                  <c:v>55043.135615077263</c:v>
                </c:pt>
                <c:pt idx="87">
                  <c:v>53823.356270604811</c:v>
                </c:pt>
                <c:pt idx="88">
                  <c:v>55688.005465164635</c:v>
                </c:pt>
                <c:pt idx="89">
                  <c:v>53403.563776697411</c:v>
                </c:pt>
                <c:pt idx="90">
                  <c:v>13906.546157136167</c:v>
                </c:pt>
                <c:pt idx="91">
                  <c:v>55584.902570027625</c:v>
                </c:pt>
                <c:pt idx="92">
                  <c:v>54899.669492677298</c:v>
                </c:pt>
                <c:pt idx="93">
                  <c:v>54029.658888567843</c:v>
                </c:pt>
                <c:pt idx="94">
                  <c:v>52404.739924782101</c:v>
                </c:pt>
                <c:pt idx="95">
                  <c:v>53520.787358072281</c:v>
                </c:pt>
                <c:pt idx="96">
                  <c:v>48549.209491870279</c:v>
                </c:pt>
                <c:pt idx="97">
                  <c:v>12153.525972421907</c:v>
                </c:pt>
                <c:pt idx="98">
                  <c:v>51644.321071537081</c:v>
                </c:pt>
                <c:pt idx="99">
                  <c:v>52261.708843298882</c:v>
                </c:pt>
                <c:pt idx="100">
                  <c:v>51612.086741178879</c:v>
                </c:pt>
                <c:pt idx="101">
                  <c:v>51409.266215036158</c:v>
                </c:pt>
                <c:pt idx="102">
                  <c:v>53120.77145082003</c:v>
                </c:pt>
                <c:pt idx="103">
                  <c:v>47928.630682428571</c:v>
                </c:pt>
                <c:pt idx="104">
                  <c:v>11503.016704464841</c:v>
                </c:pt>
                <c:pt idx="105">
                  <c:v>49145.916937163143</c:v>
                </c:pt>
                <c:pt idx="106">
                  <c:v>49513.147795951678</c:v>
                </c:pt>
                <c:pt idx="107">
                  <c:v>48028.403190479177</c:v>
                </c:pt>
                <c:pt idx="108">
                  <c:v>47044.504550670375</c:v>
                </c:pt>
                <c:pt idx="109">
                  <c:v>48475.268957079272</c:v>
                </c:pt>
                <c:pt idx="110">
                  <c:v>43803.157480373004</c:v>
                </c:pt>
                <c:pt idx="111">
                  <c:v>10647.923519597249</c:v>
                </c:pt>
                <c:pt idx="112">
                  <c:v>45931.54905538763</c:v>
                </c:pt>
                <c:pt idx="113">
                  <c:v>45525.462005856876</c:v>
                </c:pt>
                <c:pt idx="114">
                  <c:v>47222.111684580355</c:v>
                </c:pt>
                <c:pt idx="115">
                  <c:v>46080.443634924661</c:v>
                </c:pt>
                <c:pt idx="116">
                  <c:v>48183.315506331215</c:v>
                </c:pt>
                <c:pt idx="117">
                  <c:v>43951.98537831103</c:v>
                </c:pt>
                <c:pt idx="118">
                  <c:v>11021.356982525202</c:v>
                </c:pt>
                <c:pt idx="119">
                  <c:v>43911.116378579572</c:v>
                </c:pt>
                <c:pt idx="120">
                  <c:v>45399.241042356429</c:v>
                </c:pt>
                <c:pt idx="121">
                  <c:v>44270.630647278063</c:v>
                </c:pt>
                <c:pt idx="122">
                  <c:v>46426.028827427202</c:v>
                </c:pt>
                <c:pt idx="123">
                  <c:v>47285.880892630055</c:v>
                </c:pt>
                <c:pt idx="124">
                  <c:v>42778.851495553688</c:v>
                </c:pt>
                <c:pt idx="125">
                  <c:v>9908.7268628347192</c:v>
                </c:pt>
                <c:pt idx="126">
                  <c:v>44638.595294038452</c:v>
                </c:pt>
                <c:pt idx="127">
                  <c:v>46653.89384301033</c:v>
                </c:pt>
                <c:pt idx="128">
                  <c:v>46238.339801846494</c:v>
                </c:pt>
                <c:pt idx="129">
                  <c:v>47063.13323491934</c:v>
                </c:pt>
                <c:pt idx="130">
                  <c:v>48585.867299418642</c:v>
                </c:pt>
                <c:pt idx="131">
                  <c:v>43038.7441003637</c:v>
                </c:pt>
                <c:pt idx="132">
                  <c:v>10539.708795650798</c:v>
                </c:pt>
                <c:pt idx="133">
                  <c:v>43791.117474852945</c:v>
                </c:pt>
                <c:pt idx="134">
                  <c:v>45412.101577820562</c:v>
                </c:pt>
                <c:pt idx="135">
                  <c:v>46304.319824552469</c:v>
                </c:pt>
                <c:pt idx="136">
                  <c:v>51502.727167107114</c:v>
                </c:pt>
                <c:pt idx="137">
                  <c:v>20213.708312352195</c:v>
                </c:pt>
                <c:pt idx="138">
                  <c:v>33564.973692362182</c:v>
                </c:pt>
                <c:pt idx="139">
                  <c:v>9048.0864212756296</c:v>
                </c:pt>
                <c:pt idx="140">
                  <c:v>46912.759907522101</c:v>
                </c:pt>
                <c:pt idx="141">
                  <c:v>46338.589325140165</c:v>
                </c:pt>
                <c:pt idx="142">
                  <c:v>44170.523760902346</c:v>
                </c:pt>
                <c:pt idx="143">
                  <c:v>41086.716594981626</c:v>
                </c:pt>
                <c:pt idx="144">
                  <c:v>40953.764579867944</c:v>
                </c:pt>
                <c:pt idx="145">
                  <c:v>36235.192628855482</c:v>
                </c:pt>
                <c:pt idx="146">
                  <c:v>8273.8156912366303</c:v>
                </c:pt>
                <c:pt idx="147">
                  <c:v>35568.660993379934</c:v>
                </c:pt>
                <c:pt idx="148">
                  <c:v>39527.933865892272</c:v>
                </c:pt>
                <c:pt idx="149">
                  <c:v>40300.109548424138</c:v>
                </c:pt>
                <c:pt idx="150">
                  <c:v>39419.602434330838</c:v>
                </c:pt>
                <c:pt idx="151">
                  <c:v>39989.348980110823</c:v>
                </c:pt>
                <c:pt idx="152">
                  <c:v>38723.310353395107</c:v>
                </c:pt>
                <c:pt idx="153">
                  <c:v>10259.417314360046</c:v>
                </c:pt>
                <c:pt idx="154">
                  <c:v>38631.005770156</c:v>
                </c:pt>
                <c:pt idx="155">
                  <c:v>39094.239709935384</c:v>
                </c:pt>
                <c:pt idx="156">
                  <c:v>41800.923358363303</c:v>
                </c:pt>
                <c:pt idx="157">
                  <c:v>16105.465978143637</c:v>
                </c:pt>
                <c:pt idx="158">
                  <c:v>37457.716531519858</c:v>
                </c:pt>
                <c:pt idx="159">
                  <c:v>33824.437619990385</c:v>
                </c:pt>
                <c:pt idx="160">
                  <c:v>9056.1166503809982</c:v>
                </c:pt>
                <c:pt idx="161">
                  <c:v>35632.309099941995</c:v>
                </c:pt>
                <c:pt idx="162">
                  <c:v>36173.608804780895</c:v>
                </c:pt>
                <c:pt idx="163">
                  <c:v>35854.726485521234</c:v>
                </c:pt>
                <c:pt idx="164">
                  <c:v>33974.441936437055</c:v>
                </c:pt>
                <c:pt idx="165">
                  <c:v>34047.417632694123</c:v>
                </c:pt>
                <c:pt idx="166">
                  <c:v>29638.85350302342</c:v>
                </c:pt>
                <c:pt idx="167">
                  <c:v>6593.4144753992823</c:v>
                </c:pt>
                <c:pt idx="168">
                  <c:v>30694.585245499809</c:v>
                </c:pt>
                <c:pt idx="169">
                  <c:v>30438.307242165065</c:v>
                </c:pt>
                <c:pt idx="170">
                  <c:v>31377.469230289906</c:v>
                </c:pt>
                <c:pt idx="171">
                  <c:v>30113.366717967361</c:v>
                </c:pt>
                <c:pt idx="172">
                  <c:v>30978.934033546502</c:v>
                </c:pt>
                <c:pt idx="173">
                  <c:v>27884.677451391533</c:v>
                </c:pt>
                <c:pt idx="174">
                  <c:v>6641.9554556816638</c:v>
                </c:pt>
                <c:pt idx="175">
                  <c:v>29753.927793477298</c:v>
                </c:pt>
                <c:pt idx="176">
                  <c:v>30968.534780226226</c:v>
                </c:pt>
                <c:pt idx="177">
                  <c:v>31394.443879869243</c:v>
                </c:pt>
                <c:pt idx="178">
                  <c:v>30487.246549759137</c:v>
                </c:pt>
                <c:pt idx="179">
                  <c:v>30753.205980275307</c:v>
                </c:pt>
                <c:pt idx="180">
                  <c:v>26903.888257412953</c:v>
                </c:pt>
                <c:pt idx="181">
                  <c:v>6342.5391039147726</c:v>
                </c:pt>
                <c:pt idx="182">
                  <c:v>29486.064666536811</c:v>
                </c:pt>
                <c:pt idx="183">
                  <c:v>28304.508724951425</c:v>
                </c:pt>
                <c:pt idx="184">
                  <c:v>27765.50916707941</c:v>
                </c:pt>
                <c:pt idx="185">
                  <c:v>26767.132052160756</c:v>
                </c:pt>
                <c:pt idx="186">
                  <c:v>27159.848193153102</c:v>
                </c:pt>
                <c:pt idx="187">
                  <c:v>24882.922601261766</c:v>
                </c:pt>
                <c:pt idx="188">
                  <c:v>5885.271714189792</c:v>
                </c:pt>
                <c:pt idx="189">
                  <c:v>24711.543430813552</c:v>
                </c:pt>
                <c:pt idx="190">
                  <c:v>27108.916259759666</c:v>
                </c:pt>
                <c:pt idx="191">
                  <c:v>26755.686326398201</c:v>
                </c:pt>
                <c:pt idx="192">
                  <c:v>25491.222771454064</c:v>
                </c:pt>
                <c:pt idx="193">
                  <c:v>26174.431656612891</c:v>
                </c:pt>
                <c:pt idx="194">
                  <c:v>22926.157296523201</c:v>
                </c:pt>
                <c:pt idx="195">
                  <c:v>5303.5082283565225</c:v>
                </c:pt>
                <c:pt idx="196">
                  <c:v>24858.021544000723</c:v>
                </c:pt>
                <c:pt idx="197">
                  <c:v>26132.171484258219</c:v>
                </c:pt>
                <c:pt idx="198">
                  <c:v>25817.888589296665</c:v>
                </c:pt>
                <c:pt idx="199">
                  <c:v>25354.603283987879</c:v>
                </c:pt>
                <c:pt idx="200">
                  <c:v>25891.138340867394</c:v>
                </c:pt>
                <c:pt idx="201">
                  <c:v>22589.417778402349</c:v>
                </c:pt>
                <c:pt idx="202">
                  <c:v>5471.125108815746</c:v>
                </c:pt>
                <c:pt idx="203">
                  <c:v>23762.976763777166</c:v>
                </c:pt>
                <c:pt idx="204">
                  <c:v>24373.273234817447</c:v>
                </c:pt>
                <c:pt idx="205">
                  <c:v>25948.923514529197</c:v>
                </c:pt>
                <c:pt idx="206">
                  <c:v>26209.602747781595</c:v>
                </c:pt>
                <c:pt idx="207">
                  <c:v>27747.123754137156</c:v>
                </c:pt>
                <c:pt idx="208">
                  <c:v>24238.401218145096</c:v>
                </c:pt>
                <c:pt idx="209">
                  <c:v>6034.5118992119969</c:v>
                </c:pt>
                <c:pt idx="210">
                  <c:v>25594.078196835755</c:v>
                </c:pt>
                <c:pt idx="211">
                  <c:v>26858.935166676318</c:v>
                </c:pt>
                <c:pt idx="212">
                  <c:v>27383.144162943467</c:v>
                </c:pt>
                <c:pt idx="213">
                  <c:v>26285.741720714461</c:v>
                </c:pt>
                <c:pt idx="214">
                  <c:v>24622.245313644242</c:v>
                </c:pt>
                <c:pt idx="215">
                  <c:v>18081.835422405096</c:v>
                </c:pt>
                <c:pt idx="216">
                  <c:v>3255.9626103081591</c:v>
                </c:pt>
                <c:pt idx="217">
                  <c:v>23927.872832892346</c:v>
                </c:pt>
                <c:pt idx="218">
                  <c:v>24926.71871370294</c:v>
                </c:pt>
                <c:pt idx="219">
                  <c:v>25345.877387601438</c:v>
                </c:pt>
                <c:pt idx="220">
                  <c:v>24198.371510260476</c:v>
                </c:pt>
                <c:pt idx="221">
                  <c:v>24446.026281758972</c:v>
                </c:pt>
                <c:pt idx="222">
                  <c:v>20155.731619918624</c:v>
                </c:pt>
                <c:pt idx="223">
                  <c:v>4376.6308502028332</c:v>
                </c:pt>
                <c:pt idx="224">
                  <c:v>22251.582829765808</c:v>
                </c:pt>
                <c:pt idx="225">
                  <c:v>24446.167914149548</c:v>
                </c:pt>
                <c:pt idx="226">
                  <c:v>26853.709969365656</c:v>
                </c:pt>
                <c:pt idx="227">
                  <c:v>10556.649299110688</c:v>
                </c:pt>
                <c:pt idx="228">
                  <c:v>24362.812706231027</c:v>
                </c:pt>
                <c:pt idx="229">
                  <c:v>21658.774892521404</c:v>
                </c:pt>
                <c:pt idx="230">
                  <c:v>6474.2160439072031</c:v>
                </c:pt>
                <c:pt idx="231">
                  <c:v>27384.738493484725</c:v>
                </c:pt>
                <c:pt idx="232">
                  <c:v>28505.862849944551</c:v>
                </c:pt>
                <c:pt idx="233">
                  <c:v>28747.646880042346</c:v>
                </c:pt>
                <c:pt idx="234">
                  <c:v>28123.948772070871</c:v>
                </c:pt>
                <c:pt idx="235">
                  <c:v>28595.032335864562</c:v>
                </c:pt>
                <c:pt idx="236">
                  <c:v>26179.957677415903</c:v>
                </c:pt>
                <c:pt idx="237">
                  <c:v>6979.0383946824622</c:v>
                </c:pt>
                <c:pt idx="238">
                  <c:v>30451.461082918471</c:v>
                </c:pt>
                <c:pt idx="239">
                  <c:v>32166.814887483255</c:v>
                </c:pt>
                <c:pt idx="240">
                  <c:v>32471.752687438355</c:v>
                </c:pt>
                <c:pt idx="241">
                  <c:v>31307.339635560806</c:v>
                </c:pt>
                <c:pt idx="242">
                  <c:v>33332.739505919584</c:v>
                </c:pt>
                <c:pt idx="243">
                  <c:v>31770.6645775832</c:v>
                </c:pt>
                <c:pt idx="244">
                  <c:v>11105.968461852844</c:v>
                </c:pt>
                <c:pt idx="245">
                  <c:v>38182.247900097493</c:v>
                </c:pt>
                <c:pt idx="246">
                  <c:v>40111.797700370982</c:v>
                </c:pt>
                <c:pt idx="247">
                  <c:v>39876.918195387625</c:v>
                </c:pt>
                <c:pt idx="248">
                  <c:v>39433.486844547384</c:v>
                </c:pt>
                <c:pt idx="249">
                  <c:v>40060.092593074442</c:v>
                </c:pt>
                <c:pt idx="250">
                  <c:v>38237.611744216658</c:v>
                </c:pt>
                <c:pt idx="251">
                  <c:v>10318.216468619376</c:v>
                </c:pt>
                <c:pt idx="252">
                  <c:v>38539.454241225627</c:v>
                </c:pt>
                <c:pt idx="253">
                  <c:v>39296.235789961713</c:v>
                </c:pt>
                <c:pt idx="254">
                  <c:v>40387.839461965719</c:v>
                </c:pt>
                <c:pt idx="255">
                  <c:v>40054.371065275889</c:v>
                </c:pt>
                <c:pt idx="256">
                  <c:v>41115.440940280998</c:v>
                </c:pt>
                <c:pt idx="257">
                  <c:v>39625.258655212776</c:v>
                </c:pt>
                <c:pt idx="258">
                  <c:v>11069.2710773823</c:v>
                </c:pt>
                <c:pt idx="259">
                  <c:v>49610.908276904534</c:v>
                </c:pt>
                <c:pt idx="260">
                  <c:v>65594.086087487303</c:v>
                </c:pt>
                <c:pt idx="261">
                  <c:v>28666.235689848578</c:v>
                </c:pt>
                <c:pt idx="262">
                  <c:v>1507.2866083309455</c:v>
                </c:pt>
                <c:pt idx="263">
                  <c:v>-5134.8646763588422</c:v>
                </c:pt>
                <c:pt idx="264">
                  <c:v>23831.790978854951</c:v>
                </c:pt>
                <c:pt idx="265">
                  <c:v>10446.855496226732</c:v>
                </c:pt>
                <c:pt idx="266">
                  <c:v>53683.667429118759</c:v>
                </c:pt>
                <c:pt idx="267">
                  <c:v>52119.475344995881</c:v>
                </c:pt>
                <c:pt idx="268">
                  <c:v>48933.329675097761</c:v>
                </c:pt>
                <c:pt idx="269">
                  <c:v>45583.58898836407</c:v>
                </c:pt>
                <c:pt idx="270">
                  <c:v>45440.145466579583</c:v>
                </c:pt>
                <c:pt idx="271">
                  <c:v>42358.481691220892</c:v>
                </c:pt>
                <c:pt idx="272">
                  <c:v>10790.545758272187</c:v>
                </c:pt>
                <c:pt idx="273">
                  <c:v>39230.534945524661</c:v>
                </c:pt>
                <c:pt idx="274">
                  <c:v>42242.246884044485</c:v>
                </c:pt>
                <c:pt idx="275">
                  <c:v>44493.819938441295</c:v>
                </c:pt>
                <c:pt idx="276">
                  <c:v>18376.344175589689</c:v>
                </c:pt>
                <c:pt idx="277">
                  <c:v>44629.51782655163</c:v>
                </c:pt>
                <c:pt idx="278">
                  <c:v>43493.207830298503</c:v>
                </c:pt>
                <c:pt idx="279">
                  <c:v>13818.981874222623</c:v>
                </c:pt>
                <c:pt idx="280">
                  <c:v>44631.496023236614</c:v>
                </c:pt>
                <c:pt idx="281">
                  <c:v>42959.827677033056</c:v>
                </c:pt>
                <c:pt idx="282">
                  <c:v>20822.003419293371</c:v>
                </c:pt>
                <c:pt idx="283">
                  <c:v>40126.322861374152</c:v>
                </c:pt>
                <c:pt idx="284">
                  <c:v>43835.91992286293</c:v>
                </c:pt>
                <c:pt idx="285">
                  <c:v>43192.228766742708</c:v>
                </c:pt>
                <c:pt idx="286">
                  <c:v>12782.095112608944</c:v>
                </c:pt>
                <c:pt idx="287">
                  <c:v>44775.717872803201</c:v>
                </c:pt>
                <c:pt idx="288">
                  <c:v>44629.887508680113</c:v>
                </c:pt>
                <c:pt idx="289">
                  <c:v>45575.683485860834</c:v>
                </c:pt>
                <c:pt idx="290">
                  <c:v>45079.731005267924</c:v>
                </c:pt>
                <c:pt idx="291">
                  <c:v>46658.517261713772</c:v>
                </c:pt>
                <c:pt idx="292">
                  <c:v>44871.602448863676</c:v>
                </c:pt>
                <c:pt idx="293">
                  <c:v>12609.335911507713</c:v>
                </c:pt>
                <c:pt idx="294">
                  <c:v>46072.0953186884</c:v>
                </c:pt>
                <c:pt idx="295">
                  <c:v>47001.675251888577</c:v>
                </c:pt>
                <c:pt idx="296">
                  <c:v>46360.338412196499</c:v>
                </c:pt>
                <c:pt idx="297">
                  <c:v>46895.619073270544</c:v>
                </c:pt>
                <c:pt idx="298">
                  <c:v>49710.476569382525</c:v>
                </c:pt>
                <c:pt idx="299">
                  <c:v>47821.650425481683</c:v>
                </c:pt>
                <c:pt idx="300">
                  <c:v>13154.107361550929</c:v>
                </c:pt>
                <c:pt idx="301">
                  <c:v>49545.913295590894</c:v>
                </c:pt>
                <c:pt idx="302">
                  <c:v>50012.207345309158</c:v>
                </c:pt>
                <c:pt idx="303">
                  <c:v>48589.373128869178</c:v>
                </c:pt>
                <c:pt idx="304">
                  <c:v>47211.596160075882</c:v>
                </c:pt>
                <c:pt idx="305">
                  <c:v>50758.186332539597</c:v>
                </c:pt>
                <c:pt idx="306">
                  <c:v>46211.075818390185</c:v>
                </c:pt>
                <c:pt idx="307">
                  <c:v>12171.412658132875</c:v>
                </c:pt>
                <c:pt idx="308">
                  <c:v>47011.794229496729</c:v>
                </c:pt>
                <c:pt idx="309">
                  <c:v>48037.498300668092</c:v>
                </c:pt>
                <c:pt idx="310">
                  <c:v>46498.105353969615</c:v>
                </c:pt>
                <c:pt idx="311">
                  <c:v>46922.921836797817</c:v>
                </c:pt>
                <c:pt idx="312">
                  <c:v>48559.417970729643</c:v>
                </c:pt>
                <c:pt idx="313">
                  <c:v>45596.261931619956</c:v>
                </c:pt>
                <c:pt idx="314">
                  <c:v>11810.584033071102</c:v>
                </c:pt>
                <c:pt idx="315">
                  <c:v>45842.316865383793</c:v>
                </c:pt>
                <c:pt idx="316">
                  <c:v>47387.580781962912</c:v>
                </c:pt>
                <c:pt idx="317">
                  <c:v>46549.541153103826</c:v>
                </c:pt>
                <c:pt idx="318">
                  <c:v>45349.740013284245</c:v>
                </c:pt>
                <c:pt idx="319">
                  <c:v>46973.684554035346</c:v>
                </c:pt>
                <c:pt idx="320">
                  <c:v>44278.341231826955</c:v>
                </c:pt>
                <c:pt idx="321">
                  <c:v>11556.118594986852</c:v>
                </c:pt>
                <c:pt idx="322">
                  <c:v>43573.299891504095</c:v>
                </c:pt>
                <c:pt idx="323">
                  <c:v>45750.047437234978</c:v>
                </c:pt>
                <c:pt idx="324">
                  <c:v>44880.284596218582</c:v>
                </c:pt>
                <c:pt idx="325">
                  <c:v>43688.808310757377</c:v>
                </c:pt>
                <c:pt idx="326">
                  <c:v>44881.665718883552</c:v>
                </c:pt>
                <c:pt idx="327">
                  <c:v>42369.342252413131</c:v>
                </c:pt>
                <c:pt idx="328">
                  <c:v>10817.22730272168</c:v>
                </c:pt>
                <c:pt idx="329">
                  <c:v>42280.174497164684</c:v>
                </c:pt>
                <c:pt idx="330">
                  <c:v>44992.059750650718</c:v>
                </c:pt>
                <c:pt idx="331">
                  <c:v>42866.598914382441</c:v>
                </c:pt>
                <c:pt idx="332">
                  <c:v>41547.214851279532</c:v>
                </c:pt>
                <c:pt idx="333">
                  <c:v>44221.707513218484</c:v>
                </c:pt>
                <c:pt idx="334">
                  <c:v>42475.477699689443</c:v>
                </c:pt>
                <c:pt idx="335">
                  <c:v>13584.716349355464</c:v>
                </c:pt>
                <c:pt idx="336">
                  <c:v>43315.432721883008</c:v>
                </c:pt>
                <c:pt idx="337">
                  <c:v>44230.061090423274</c:v>
                </c:pt>
                <c:pt idx="338">
                  <c:v>42263.197165233556</c:v>
                </c:pt>
                <c:pt idx="339">
                  <c:v>41659.25230384928</c:v>
                </c:pt>
                <c:pt idx="340">
                  <c:v>43666.71128333325</c:v>
                </c:pt>
                <c:pt idx="341">
                  <c:v>41567.71705429352</c:v>
                </c:pt>
                <c:pt idx="342">
                  <c:v>10618.490099104252</c:v>
                </c:pt>
                <c:pt idx="343">
                  <c:v>37413.376792252486</c:v>
                </c:pt>
                <c:pt idx="344">
                  <c:v>42620.587271448661</c:v>
                </c:pt>
                <c:pt idx="345">
                  <c:v>39560.774645264959</c:v>
                </c:pt>
                <c:pt idx="346">
                  <c:v>37519.105933475235</c:v>
                </c:pt>
                <c:pt idx="347">
                  <c:v>39485.761965390542</c:v>
                </c:pt>
                <c:pt idx="348">
                  <c:v>38436.083886809029</c:v>
                </c:pt>
                <c:pt idx="349">
                  <c:v>10098.241683674167</c:v>
                </c:pt>
                <c:pt idx="350">
                  <c:v>39049.294381501677</c:v>
                </c:pt>
                <c:pt idx="351">
                  <c:v>41429.141865257261</c:v>
                </c:pt>
                <c:pt idx="352">
                  <c:v>40863.095392445182</c:v>
                </c:pt>
                <c:pt idx="353">
                  <c:v>37192.702955209053</c:v>
                </c:pt>
                <c:pt idx="354">
                  <c:v>37506.620241512341</c:v>
                </c:pt>
                <c:pt idx="355">
                  <c:v>36616.332095655569</c:v>
                </c:pt>
                <c:pt idx="356">
                  <c:v>9150.7838133989681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4B-4119-9231-2C7E722F4A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344051424"/>
        <c:axId val="-1344048672"/>
      </c:lineChart>
      <c:catAx>
        <c:axId val="-1344051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1344048672"/>
        <c:crosses val="autoZero"/>
        <c:auto val="1"/>
        <c:lblAlgn val="ctr"/>
        <c:lblOffset val="100"/>
        <c:noMultiLvlLbl val="0"/>
      </c:catAx>
      <c:valAx>
        <c:axId val="-134404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1344051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ExSmooth_multi!$B$19:$B$369</c:f>
              <c:numCache>
                <c:formatCode>General</c:formatCode>
                <c:ptCount val="351"/>
                <c:pt idx="0">
                  <c:v>53596</c:v>
                </c:pt>
                <c:pt idx="1">
                  <c:v>38416</c:v>
                </c:pt>
                <c:pt idx="2">
                  <c:v>36003</c:v>
                </c:pt>
                <c:pt idx="3">
                  <c:v>36337</c:v>
                </c:pt>
                <c:pt idx="4">
                  <c:v>40769</c:v>
                </c:pt>
                <c:pt idx="5">
                  <c:v>35472</c:v>
                </c:pt>
                <c:pt idx="6">
                  <c:v>4313</c:v>
                </c:pt>
                <c:pt idx="7">
                  <c:v>55915</c:v>
                </c:pt>
                <c:pt idx="8">
                  <c:v>41119</c:v>
                </c:pt>
                <c:pt idx="9">
                  <c:v>39827</c:v>
                </c:pt>
                <c:pt idx="10">
                  <c:v>40217</c:v>
                </c:pt>
                <c:pt idx="11">
                  <c:v>45520</c:v>
                </c:pt>
                <c:pt idx="12">
                  <c:v>39635</c:v>
                </c:pt>
                <c:pt idx="13">
                  <c:v>4825</c:v>
                </c:pt>
                <c:pt idx="14">
                  <c:v>54423</c:v>
                </c:pt>
                <c:pt idx="15">
                  <c:v>43927</c:v>
                </c:pt>
                <c:pt idx="16">
                  <c:v>40334</c:v>
                </c:pt>
                <c:pt idx="17">
                  <c:v>42673</c:v>
                </c:pt>
                <c:pt idx="18">
                  <c:v>43221</c:v>
                </c:pt>
                <c:pt idx="19">
                  <c:v>38759</c:v>
                </c:pt>
                <c:pt idx="20">
                  <c:v>4895</c:v>
                </c:pt>
                <c:pt idx="21">
                  <c:v>60485</c:v>
                </c:pt>
                <c:pt idx="22">
                  <c:v>42190</c:v>
                </c:pt>
                <c:pt idx="23">
                  <c:v>40979</c:v>
                </c:pt>
                <c:pt idx="24">
                  <c:v>42405</c:v>
                </c:pt>
                <c:pt idx="25">
                  <c:v>41559</c:v>
                </c:pt>
                <c:pt idx="26">
                  <c:v>42110</c:v>
                </c:pt>
                <c:pt idx="27">
                  <c:v>5219</c:v>
                </c:pt>
                <c:pt idx="28">
                  <c:v>58768</c:v>
                </c:pt>
                <c:pt idx="29">
                  <c:v>45308</c:v>
                </c:pt>
                <c:pt idx="30">
                  <c:v>45011</c:v>
                </c:pt>
                <c:pt idx="31">
                  <c:v>48176</c:v>
                </c:pt>
                <c:pt idx="32">
                  <c:v>64144</c:v>
                </c:pt>
                <c:pt idx="33">
                  <c:v>10843</c:v>
                </c:pt>
                <c:pt idx="34">
                  <c:v>1627</c:v>
                </c:pt>
                <c:pt idx="35">
                  <c:v>6802</c:v>
                </c:pt>
                <c:pt idx="36">
                  <c:v>74768</c:v>
                </c:pt>
                <c:pt idx="37">
                  <c:v>45243</c:v>
                </c:pt>
                <c:pt idx="38">
                  <c:v>45951</c:v>
                </c:pt>
                <c:pt idx="39">
                  <c:v>49919</c:v>
                </c:pt>
                <c:pt idx="40">
                  <c:v>43892</c:v>
                </c:pt>
                <c:pt idx="41">
                  <c:v>5635</c:v>
                </c:pt>
                <c:pt idx="42">
                  <c:v>66466</c:v>
                </c:pt>
                <c:pt idx="43">
                  <c:v>47180</c:v>
                </c:pt>
                <c:pt idx="44">
                  <c:v>46125</c:v>
                </c:pt>
                <c:pt idx="45">
                  <c:v>47858</c:v>
                </c:pt>
                <c:pt idx="46">
                  <c:v>50338</c:v>
                </c:pt>
                <c:pt idx="47">
                  <c:v>42808</c:v>
                </c:pt>
                <c:pt idx="48">
                  <c:v>5487</c:v>
                </c:pt>
                <c:pt idx="49">
                  <c:v>67819</c:v>
                </c:pt>
                <c:pt idx="50">
                  <c:v>48122</c:v>
                </c:pt>
                <c:pt idx="51">
                  <c:v>48824</c:v>
                </c:pt>
                <c:pt idx="52">
                  <c:v>54852</c:v>
                </c:pt>
                <c:pt idx="53">
                  <c:v>15198</c:v>
                </c:pt>
                <c:pt idx="54">
                  <c:v>50287</c:v>
                </c:pt>
                <c:pt idx="55">
                  <c:v>5911</c:v>
                </c:pt>
                <c:pt idx="56">
                  <c:v>65832</c:v>
                </c:pt>
                <c:pt idx="57">
                  <c:v>44494</c:v>
                </c:pt>
                <c:pt idx="58">
                  <c:v>43708</c:v>
                </c:pt>
                <c:pt idx="59">
                  <c:v>42988</c:v>
                </c:pt>
                <c:pt idx="60">
                  <c:v>46632</c:v>
                </c:pt>
                <c:pt idx="61">
                  <c:v>42632</c:v>
                </c:pt>
                <c:pt idx="62">
                  <c:v>5476</c:v>
                </c:pt>
                <c:pt idx="63">
                  <c:v>63973</c:v>
                </c:pt>
                <c:pt idx="64">
                  <c:v>44565</c:v>
                </c:pt>
                <c:pt idx="65">
                  <c:v>45318</c:v>
                </c:pt>
                <c:pt idx="66">
                  <c:v>46927</c:v>
                </c:pt>
                <c:pt idx="67">
                  <c:v>49776</c:v>
                </c:pt>
                <c:pt idx="68">
                  <c:v>47220</c:v>
                </c:pt>
                <c:pt idx="69">
                  <c:v>6630</c:v>
                </c:pt>
                <c:pt idx="70">
                  <c:v>70323</c:v>
                </c:pt>
                <c:pt idx="71">
                  <c:v>49443</c:v>
                </c:pt>
                <c:pt idx="72">
                  <c:v>49002</c:v>
                </c:pt>
                <c:pt idx="73">
                  <c:v>50609</c:v>
                </c:pt>
                <c:pt idx="74">
                  <c:v>54344</c:v>
                </c:pt>
                <c:pt idx="75">
                  <c:v>50736</c:v>
                </c:pt>
                <c:pt idx="76">
                  <c:v>6960</c:v>
                </c:pt>
                <c:pt idx="77">
                  <c:v>75441</c:v>
                </c:pt>
                <c:pt idx="78">
                  <c:v>51888</c:v>
                </c:pt>
                <c:pt idx="79">
                  <c:v>50786</c:v>
                </c:pt>
                <c:pt idx="80">
                  <c:v>51354</c:v>
                </c:pt>
                <c:pt idx="81">
                  <c:v>54848</c:v>
                </c:pt>
                <c:pt idx="82">
                  <c:v>51530</c:v>
                </c:pt>
                <c:pt idx="83">
                  <c:v>6689</c:v>
                </c:pt>
                <c:pt idx="84">
                  <c:v>76432</c:v>
                </c:pt>
                <c:pt idx="85">
                  <c:v>49881</c:v>
                </c:pt>
                <c:pt idx="86">
                  <c:v>50656</c:v>
                </c:pt>
                <c:pt idx="87">
                  <c:v>50146</c:v>
                </c:pt>
                <c:pt idx="88">
                  <c:v>52888</c:v>
                </c:pt>
                <c:pt idx="89">
                  <c:v>46700</c:v>
                </c:pt>
                <c:pt idx="90">
                  <c:v>6765</c:v>
                </c:pt>
                <c:pt idx="91">
                  <c:v>71937</c:v>
                </c:pt>
                <c:pt idx="92">
                  <c:v>48111</c:v>
                </c:pt>
                <c:pt idx="93">
                  <c:v>48277</c:v>
                </c:pt>
                <c:pt idx="94">
                  <c:v>49325</c:v>
                </c:pt>
                <c:pt idx="95">
                  <c:v>52047</c:v>
                </c:pt>
                <c:pt idx="96">
                  <c:v>45449</c:v>
                </c:pt>
                <c:pt idx="97">
                  <c:v>5768</c:v>
                </c:pt>
                <c:pt idx="98">
                  <c:v>68882</c:v>
                </c:pt>
                <c:pt idx="99">
                  <c:v>45795</c:v>
                </c:pt>
                <c:pt idx="100">
                  <c:v>44969</c:v>
                </c:pt>
                <c:pt idx="101">
                  <c:v>45410</c:v>
                </c:pt>
                <c:pt idx="102">
                  <c:v>48037</c:v>
                </c:pt>
                <c:pt idx="103">
                  <c:v>41996</c:v>
                </c:pt>
                <c:pt idx="104">
                  <c:v>5720</c:v>
                </c:pt>
                <c:pt idx="105">
                  <c:v>64282</c:v>
                </c:pt>
                <c:pt idx="106">
                  <c:v>41803</c:v>
                </c:pt>
                <c:pt idx="107">
                  <c:v>45085</c:v>
                </c:pt>
                <c:pt idx="108">
                  <c:v>43572</c:v>
                </c:pt>
                <c:pt idx="109">
                  <c:v>47321</c:v>
                </c:pt>
                <c:pt idx="110">
                  <c:v>41607</c:v>
                </c:pt>
                <c:pt idx="111">
                  <c:v>5546</c:v>
                </c:pt>
                <c:pt idx="112">
                  <c:v>61347</c:v>
                </c:pt>
                <c:pt idx="113">
                  <c:v>42492</c:v>
                </c:pt>
                <c:pt idx="114">
                  <c:v>41319</c:v>
                </c:pt>
                <c:pt idx="115">
                  <c:v>45254</c:v>
                </c:pt>
                <c:pt idx="116">
                  <c:v>45596</c:v>
                </c:pt>
                <c:pt idx="117">
                  <c:v>40386</c:v>
                </c:pt>
                <c:pt idx="118">
                  <c:v>4540</c:v>
                </c:pt>
                <c:pt idx="119">
                  <c:v>62446</c:v>
                </c:pt>
                <c:pt idx="120">
                  <c:v>43236</c:v>
                </c:pt>
                <c:pt idx="121">
                  <c:v>42804</c:v>
                </c:pt>
                <c:pt idx="122">
                  <c:v>44980</c:v>
                </c:pt>
                <c:pt idx="123">
                  <c:v>46996</c:v>
                </c:pt>
                <c:pt idx="124">
                  <c:v>40221</c:v>
                </c:pt>
                <c:pt idx="125">
                  <c:v>5426</c:v>
                </c:pt>
                <c:pt idx="126">
                  <c:v>61343</c:v>
                </c:pt>
                <c:pt idx="127">
                  <c:v>42440</c:v>
                </c:pt>
                <c:pt idx="128">
                  <c:v>43601</c:v>
                </c:pt>
                <c:pt idx="129">
                  <c:v>50092</c:v>
                </c:pt>
                <c:pt idx="130">
                  <c:v>11250</c:v>
                </c:pt>
                <c:pt idx="131">
                  <c:v>44318</c:v>
                </c:pt>
                <c:pt idx="132">
                  <c:v>6029</c:v>
                </c:pt>
                <c:pt idx="133">
                  <c:v>63001</c:v>
                </c:pt>
                <c:pt idx="134">
                  <c:v>39775</c:v>
                </c:pt>
                <c:pt idx="135">
                  <c:v>39425</c:v>
                </c:pt>
                <c:pt idx="136">
                  <c:v>38213</c:v>
                </c:pt>
                <c:pt idx="137">
                  <c:v>40353</c:v>
                </c:pt>
                <c:pt idx="138">
                  <c:v>35041</c:v>
                </c:pt>
                <c:pt idx="139">
                  <c:v>4717</c:v>
                </c:pt>
                <c:pt idx="140">
                  <c:v>51033</c:v>
                </c:pt>
                <c:pt idx="141">
                  <c:v>38298</c:v>
                </c:pt>
                <c:pt idx="142">
                  <c:v>37705</c:v>
                </c:pt>
                <c:pt idx="143">
                  <c:v>37069</c:v>
                </c:pt>
                <c:pt idx="144">
                  <c:v>38845</c:v>
                </c:pt>
                <c:pt idx="145">
                  <c:v>37424</c:v>
                </c:pt>
                <c:pt idx="146">
                  <c:v>4915</c:v>
                </c:pt>
                <c:pt idx="147">
                  <c:v>53260</c:v>
                </c:pt>
                <c:pt idx="148">
                  <c:v>36151</c:v>
                </c:pt>
                <c:pt idx="149">
                  <c:v>39983</c:v>
                </c:pt>
                <c:pt idx="150">
                  <c:v>9014</c:v>
                </c:pt>
                <c:pt idx="151">
                  <c:v>48312</c:v>
                </c:pt>
                <c:pt idx="152">
                  <c:v>30797</c:v>
                </c:pt>
                <c:pt idx="153">
                  <c:v>4258</c:v>
                </c:pt>
                <c:pt idx="154">
                  <c:v>48591</c:v>
                </c:pt>
                <c:pt idx="155">
                  <c:v>32910</c:v>
                </c:pt>
                <c:pt idx="156">
                  <c:v>33240</c:v>
                </c:pt>
                <c:pt idx="157">
                  <c:v>31947</c:v>
                </c:pt>
                <c:pt idx="158">
                  <c:v>33514</c:v>
                </c:pt>
                <c:pt idx="159">
                  <c:v>28450</c:v>
                </c:pt>
                <c:pt idx="160">
                  <c:v>3762</c:v>
                </c:pt>
                <c:pt idx="161">
                  <c:v>43794</c:v>
                </c:pt>
                <c:pt idx="162">
                  <c:v>28298</c:v>
                </c:pt>
                <c:pt idx="163">
                  <c:v>30153</c:v>
                </c:pt>
                <c:pt idx="164">
                  <c:v>28584</c:v>
                </c:pt>
                <c:pt idx="165">
                  <c:v>30647</c:v>
                </c:pt>
                <c:pt idx="166">
                  <c:v>26697</c:v>
                </c:pt>
                <c:pt idx="167">
                  <c:v>3511</c:v>
                </c:pt>
                <c:pt idx="168">
                  <c:v>41619</c:v>
                </c:pt>
                <c:pt idx="169">
                  <c:v>28682</c:v>
                </c:pt>
                <c:pt idx="170">
                  <c:v>29284</c:v>
                </c:pt>
                <c:pt idx="171">
                  <c:v>28637</c:v>
                </c:pt>
                <c:pt idx="172">
                  <c:v>29921</c:v>
                </c:pt>
                <c:pt idx="173">
                  <c:v>25512</c:v>
                </c:pt>
                <c:pt idx="174">
                  <c:v>3543</c:v>
                </c:pt>
                <c:pt idx="175">
                  <c:v>41270</c:v>
                </c:pt>
                <c:pt idx="176">
                  <c:v>25523</c:v>
                </c:pt>
                <c:pt idx="177">
                  <c:v>26263</c:v>
                </c:pt>
                <c:pt idx="178">
                  <c:v>25784</c:v>
                </c:pt>
                <c:pt idx="179">
                  <c:v>27005</c:v>
                </c:pt>
                <c:pt idx="180">
                  <c:v>24187</c:v>
                </c:pt>
                <c:pt idx="181">
                  <c:v>3113</c:v>
                </c:pt>
                <c:pt idx="182">
                  <c:v>35017</c:v>
                </c:pt>
                <c:pt idx="183">
                  <c:v>25947</c:v>
                </c:pt>
                <c:pt idx="184">
                  <c:v>24745</c:v>
                </c:pt>
                <c:pt idx="185">
                  <c:v>24015</c:v>
                </c:pt>
                <c:pt idx="186">
                  <c:v>25848</c:v>
                </c:pt>
                <c:pt idx="187">
                  <c:v>21801</c:v>
                </c:pt>
                <c:pt idx="188">
                  <c:v>2928</c:v>
                </c:pt>
                <c:pt idx="189">
                  <c:v>34925</c:v>
                </c:pt>
                <c:pt idx="190">
                  <c:v>24261</c:v>
                </c:pt>
                <c:pt idx="191">
                  <c:v>23842</c:v>
                </c:pt>
                <c:pt idx="192">
                  <c:v>24026</c:v>
                </c:pt>
                <c:pt idx="193">
                  <c:v>25266</c:v>
                </c:pt>
                <c:pt idx="194">
                  <c:v>21313</c:v>
                </c:pt>
                <c:pt idx="195">
                  <c:v>3103</c:v>
                </c:pt>
                <c:pt idx="196">
                  <c:v>33375</c:v>
                </c:pt>
                <c:pt idx="197">
                  <c:v>22658</c:v>
                </c:pt>
                <c:pt idx="198">
                  <c:v>24729</c:v>
                </c:pt>
                <c:pt idx="199">
                  <c:v>24653</c:v>
                </c:pt>
                <c:pt idx="200">
                  <c:v>26797</c:v>
                </c:pt>
                <c:pt idx="201">
                  <c:v>22225</c:v>
                </c:pt>
                <c:pt idx="202">
                  <c:v>3052</c:v>
                </c:pt>
                <c:pt idx="203">
                  <c:v>35507</c:v>
                </c:pt>
                <c:pt idx="204">
                  <c:v>24875</c:v>
                </c:pt>
                <c:pt idx="205">
                  <c:v>25480</c:v>
                </c:pt>
                <c:pt idx="206">
                  <c:v>24502</c:v>
                </c:pt>
                <c:pt idx="207">
                  <c:v>23586</c:v>
                </c:pt>
                <c:pt idx="208">
                  <c:v>16979</c:v>
                </c:pt>
                <c:pt idx="209">
                  <c:v>2939</c:v>
                </c:pt>
                <c:pt idx="210">
                  <c:v>34329</c:v>
                </c:pt>
                <c:pt idx="211">
                  <c:v>22717</c:v>
                </c:pt>
                <c:pt idx="212">
                  <c:v>23390</c:v>
                </c:pt>
                <c:pt idx="213">
                  <c:v>22418</c:v>
                </c:pt>
                <c:pt idx="214">
                  <c:v>23773</c:v>
                </c:pt>
                <c:pt idx="215">
                  <c:v>18807</c:v>
                </c:pt>
                <c:pt idx="216">
                  <c:v>2659</c:v>
                </c:pt>
                <c:pt idx="217">
                  <c:v>31619</c:v>
                </c:pt>
                <c:pt idx="218">
                  <c:v>23034</c:v>
                </c:pt>
                <c:pt idx="219">
                  <c:v>25249</c:v>
                </c:pt>
                <c:pt idx="220">
                  <c:v>5415</c:v>
                </c:pt>
                <c:pt idx="221">
                  <c:v>30839</c:v>
                </c:pt>
                <c:pt idx="222">
                  <c:v>19256</c:v>
                </c:pt>
                <c:pt idx="223">
                  <c:v>3371</c:v>
                </c:pt>
                <c:pt idx="224">
                  <c:v>36030</c:v>
                </c:pt>
                <c:pt idx="225">
                  <c:v>24966</c:v>
                </c:pt>
                <c:pt idx="226">
                  <c:v>25764</c:v>
                </c:pt>
                <c:pt idx="227">
                  <c:v>25794</c:v>
                </c:pt>
                <c:pt idx="228">
                  <c:v>27327</c:v>
                </c:pt>
                <c:pt idx="229">
                  <c:v>24637</c:v>
                </c:pt>
                <c:pt idx="230">
                  <c:v>3638</c:v>
                </c:pt>
                <c:pt idx="231">
                  <c:v>41271</c:v>
                </c:pt>
                <c:pt idx="232">
                  <c:v>29061</c:v>
                </c:pt>
                <c:pt idx="233">
                  <c:v>29526</c:v>
                </c:pt>
                <c:pt idx="234">
                  <c:v>28879</c:v>
                </c:pt>
                <c:pt idx="235">
                  <c:v>32524</c:v>
                </c:pt>
                <c:pt idx="236">
                  <c:v>29971</c:v>
                </c:pt>
                <c:pt idx="237">
                  <c:v>6924</c:v>
                </c:pt>
                <c:pt idx="238">
                  <c:v>49733</c:v>
                </c:pt>
                <c:pt idx="239">
                  <c:v>35864</c:v>
                </c:pt>
                <c:pt idx="240">
                  <c:v>35929</c:v>
                </c:pt>
                <c:pt idx="241">
                  <c:v>36679</c:v>
                </c:pt>
                <c:pt idx="242">
                  <c:v>38435</c:v>
                </c:pt>
                <c:pt idx="243">
                  <c:v>36474</c:v>
                </c:pt>
                <c:pt idx="244">
                  <c:v>5004</c:v>
                </c:pt>
                <c:pt idx="245">
                  <c:v>52907</c:v>
                </c:pt>
                <c:pt idx="246">
                  <c:v>36291</c:v>
                </c:pt>
                <c:pt idx="247">
                  <c:v>38103</c:v>
                </c:pt>
                <c:pt idx="248">
                  <c:v>37869</c:v>
                </c:pt>
                <c:pt idx="249">
                  <c:v>39917</c:v>
                </c:pt>
                <c:pt idx="250">
                  <c:v>38017</c:v>
                </c:pt>
                <c:pt idx="251">
                  <c:v>5596</c:v>
                </c:pt>
                <c:pt idx="252">
                  <c:v>65987</c:v>
                </c:pt>
                <c:pt idx="253">
                  <c:v>61837</c:v>
                </c:pt>
                <c:pt idx="254">
                  <c:v>11976</c:v>
                </c:pt>
                <c:pt idx="255">
                  <c:v>2311</c:v>
                </c:pt>
                <c:pt idx="256">
                  <c:v>7041</c:v>
                </c:pt>
                <c:pt idx="257">
                  <c:v>40664</c:v>
                </c:pt>
                <c:pt idx="258">
                  <c:v>6335</c:v>
                </c:pt>
                <c:pt idx="259">
                  <c:v>64710</c:v>
                </c:pt>
                <c:pt idx="260">
                  <c:v>39280</c:v>
                </c:pt>
                <c:pt idx="261">
                  <c:v>40044</c:v>
                </c:pt>
                <c:pt idx="262">
                  <c:v>40217</c:v>
                </c:pt>
                <c:pt idx="263">
                  <c:v>43203</c:v>
                </c:pt>
                <c:pt idx="264">
                  <c:v>40303</c:v>
                </c:pt>
                <c:pt idx="265">
                  <c:v>5219</c:v>
                </c:pt>
                <c:pt idx="266">
                  <c:v>55172</c:v>
                </c:pt>
                <c:pt idx="267">
                  <c:v>40643</c:v>
                </c:pt>
                <c:pt idx="268">
                  <c:v>42345</c:v>
                </c:pt>
                <c:pt idx="269">
                  <c:v>11191</c:v>
                </c:pt>
                <c:pt idx="270">
                  <c:v>56481</c:v>
                </c:pt>
                <c:pt idx="271">
                  <c:v>39304</c:v>
                </c:pt>
                <c:pt idx="272">
                  <c:v>6160</c:v>
                </c:pt>
                <c:pt idx="273">
                  <c:v>58627</c:v>
                </c:pt>
                <c:pt idx="274">
                  <c:v>38044</c:v>
                </c:pt>
                <c:pt idx="275">
                  <c:v>14232</c:v>
                </c:pt>
                <c:pt idx="276">
                  <c:v>49299</c:v>
                </c:pt>
                <c:pt idx="277">
                  <c:v>41881</c:v>
                </c:pt>
                <c:pt idx="278">
                  <c:v>39953</c:v>
                </c:pt>
                <c:pt idx="279">
                  <c:v>5432</c:v>
                </c:pt>
                <c:pt idx="280">
                  <c:v>59544</c:v>
                </c:pt>
                <c:pt idx="281">
                  <c:v>39973</c:v>
                </c:pt>
                <c:pt idx="282">
                  <c:v>42524</c:v>
                </c:pt>
                <c:pt idx="283">
                  <c:v>42393</c:v>
                </c:pt>
                <c:pt idx="284">
                  <c:v>45274</c:v>
                </c:pt>
                <c:pt idx="285">
                  <c:v>42836</c:v>
                </c:pt>
                <c:pt idx="286">
                  <c:v>6320</c:v>
                </c:pt>
                <c:pt idx="287">
                  <c:v>62720</c:v>
                </c:pt>
                <c:pt idx="288">
                  <c:v>43170</c:v>
                </c:pt>
                <c:pt idx="289">
                  <c:v>43105</c:v>
                </c:pt>
                <c:pt idx="290">
                  <c:v>44994</c:v>
                </c:pt>
                <c:pt idx="291">
                  <c:v>48613</c:v>
                </c:pt>
                <c:pt idx="292">
                  <c:v>45389</c:v>
                </c:pt>
                <c:pt idx="293">
                  <c:v>6208</c:v>
                </c:pt>
                <c:pt idx="294">
                  <c:v>67379</c:v>
                </c:pt>
                <c:pt idx="295">
                  <c:v>45557</c:v>
                </c:pt>
                <c:pt idx="296">
                  <c:v>44974</c:v>
                </c:pt>
                <c:pt idx="297">
                  <c:v>45086</c:v>
                </c:pt>
                <c:pt idx="298">
                  <c:v>50532</c:v>
                </c:pt>
                <c:pt idx="299">
                  <c:v>43580</c:v>
                </c:pt>
                <c:pt idx="300">
                  <c:v>6447</c:v>
                </c:pt>
                <c:pt idx="301">
                  <c:v>65138</c:v>
                </c:pt>
                <c:pt idx="302">
                  <c:v>44618</c:v>
                </c:pt>
                <c:pt idx="303">
                  <c:v>43330</c:v>
                </c:pt>
                <c:pt idx="304">
                  <c:v>45486</c:v>
                </c:pt>
                <c:pt idx="305">
                  <c:v>47634</c:v>
                </c:pt>
                <c:pt idx="306">
                  <c:v>43650</c:v>
                </c:pt>
                <c:pt idx="307">
                  <c:v>5869</c:v>
                </c:pt>
                <c:pt idx="308">
                  <c:v>63553</c:v>
                </c:pt>
                <c:pt idx="309">
                  <c:v>44147</c:v>
                </c:pt>
                <c:pt idx="310">
                  <c:v>43387</c:v>
                </c:pt>
                <c:pt idx="311">
                  <c:v>43300</c:v>
                </c:pt>
                <c:pt idx="312">
                  <c:v>46378</c:v>
                </c:pt>
                <c:pt idx="313">
                  <c:v>42618</c:v>
                </c:pt>
                <c:pt idx="314">
                  <c:v>5878</c:v>
                </c:pt>
                <c:pt idx="315">
                  <c:v>60614</c:v>
                </c:pt>
                <c:pt idx="316">
                  <c:v>43096</c:v>
                </c:pt>
                <c:pt idx="317">
                  <c:v>41829</c:v>
                </c:pt>
                <c:pt idx="318">
                  <c:v>41734</c:v>
                </c:pt>
                <c:pt idx="319">
                  <c:v>44273</c:v>
                </c:pt>
                <c:pt idx="320">
                  <c:v>40935</c:v>
                </c:pt>
                <c:pt idx="321">
                  <c:v>5419</c:v>
                </c:pt>
                <c:pt idx="322">
                  <c:v>58870</c:v>
                </c:pt>
                <c:pt idx="323">
                  <c:v>42375</c:v>
                </c:pt>
                <c:pt idx="324">
                  <c:v>39368</c:v>
                </c:pt>
                <c:pt idx="325">
                  <c:v>39845</c:v>
                </c:pt>
                <c:pt idx="326">
                  <c:v>44113</c:v>
                </c:pt>
                <c:pt idx="327">
                  <c:v>40832</c:v>
                </c:pt>
                <c:pt idx="328">
                  <c:v>8148</c:v>
                </c:pt>
                <c:pt idx="329">
                  <c:v>58320</c:v>
                </c:pt>
                <c:pt idx="330">
                  <c:v>40992</c:v>
                </c:pt>
                <c:pt idx="331">
                  <c:v>39200</c:v>
                </c:pt>
                <c:pt idx="332">
                  <c:v>40316</c:v>
                </c:pt>
                <c:pt idx="333">
                  <c:v>43357</c:v>
                </c:pt>
                <c:pt idx="334">
                  <c:v>40034</c:v>
                </c:pt>
                <c:pt idx="335">
                  <c:v>5062</c:v>
                </c:pt>
                <c:pt idx="336">
                  <c:v>52784</c:v>
                </c:pt>
                <c:pt idx="337">
                  <c:v>41780</c:v>
                </c:pt>
                <c:pt idx="338">
                  <c:v>35977</c:v>
                </c:pt>
                <c:pt idx="339">
                  <c:v>36069</c:v>
                </c:pt>
                <c:pt idx="340">
                  <c:v>39770</c:v>
                </c:pt>
                <c:pt idx="341">
                  <c:v>37526</c:v>
                </c:pt>
                <c:pt idx="342">
                  <c:v>4949</c:v>
                </c:pt>
                <c:pt idx="343">
                  <c:v>53859</c:v>
                </c:pt>
                <c:pt idx="344">
                  <c:v>38679</c:v>
                </c:pt>
                <c:pt idx="345">
                  <c:v>37702</c:v>
                </c:pt>
                <c:pt idx="346">
                  <c:v>34580</c:v>
                </c:pt>
                <c:pt idx="347">
                  <c:v>37445</c:v>
                </c:pt>
                <c:pt idx="348">
                  <c:v>36268</c:v>
                </c:pt>
                <c:pt idx="349">
                  <c:v>4477</c:v>
                </c:pt>
                <c:pt idx="350">
                  <c:v>53095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78-4188-932A-D854D75AE5B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ExSmooth_multi!$F$19:$F$369</c:f>
              <c:numCache>
                <c:formatCode>General</c:formatCode>
                <c:ptCount val="351"/>
                <c:pt idx="0">
                  <c:v>54061.284006585622</c:v>
                </c:pt>
                <c:pt idx="1">
                  <c:v>54130.976494705821</c:v>
                </c:pt>
                <c:pt idx="2">
                  <c:v>41453.957721050232</c:v>
                </c:pt>
                <c:pt idx="3">
                  <c:v>33443.964014295285</c:v>
                </c:pt>
                <c:pt idx="4">
                  <c:v>31105.248600103423</c:v>
                </c:pt>
                <c:pt idx="5">
                  <c:v>35330.585654486378</c:v>
                </c:pt>
                <c:pt idx="6">
                  <c:v>33727.110562646893</c:v>
                </c:pt>
                <c:pt idx="7">
                  <c:v>9107.9583088362124</c:v>
                </c:pt>
                <c:pt idx="8">
                  <c:v>54440.215468770533</c:v>
                </c:pt>
                <c:pt idx="9">
                  <c:v>48454.551257997424</c:v>
                </c:pt>
                <c:pt idx="10">
                  <c:v>43047.594759791842</c:v>
                </c:pt>
                <c:pt idx="11">
                  <c:v>40350.334404106325</c:v>
                </c:pt>
                <c:pt idx="12">
                  <c:v>43773.098368381354</c:v>
                </c:pt>
                <c:pt idx="13">
                  <c:v>40570.181127281277</c:v>
                </c:pt>
                <c:pt idx="14">
                  <c:v>11874.375972598669</c:v>
                </c:pt>
                <c:pt idx="15">
                  <c:v>47490.296563738455</c:v>
                </c:pt>
                <c:pt idx="16">
                  <c:v>46926.731359734011</c:v>
                </c:pt>
                <c:pt idx="17">
                  <c:v>42931.489166269937</c:v>
                </c:pt>
                <c:pt idx="18">
                  <c:v>42626.027847096666</c:v>
                </c:pt>
                <c:pt idx="19">
                  <c:v>42981.721393119173</c:v>
                </c:pt>
                <c:pt idx="20">
                  <c:v>39421.834447403031</c:v>
                </c:pt>
                <c:pt idx="21">
                  <c:v>11386.700661071505</c:v>
                </c:pt>
                <c:pt idx="22">
                  <c:v>56359.4122041105</c:v>
                </c:pt>
                <c:pt idx="23">
                  <c:v>49387.070451477965</c:v>
                </c:pt>
                <c:pt idx="24">
                  <c:v>43675.754171730106</c:v>
                </c:pt>
                <c:pt idx="25">
                  <c:v>41862.486407337106</c:v>
                </c:pt>
                <c:pt idx="26">
                  <c:v>40552.787209562106</c:v>
                </c:pt>
                <c:pt idx="27">
                  <c:v>40748.855057021407</c:v>
                </c:pt>
                <c:pt idx="28">
                  <c:v>12195.306610447275</c:v>
                </c:pt>
                <c:pt idx="29">
                  <c:v>52981.987550388818</c:v>
                </c:pt>
                <c:pt idx="30">
                  <c:v>50435.480624258103</c:v>
                </c:pt>
                <c:pt idx="31">
                  <c:v>47849.203091193893</c:v>
                </c:pt>
                <c:pt idx="32">
                  <c:v>48766.824360839302</c:v>
                </c:pt>
                <c:pt idx="33">
                  <c:v>62945.258704640233</c:v>
                </c:pt>
                <c:pt idx="34">
                  <c:v>26212.722393804877</c:v>
                </c:pt>
                <c:pt idx="35">
                  <c:v>132.21140850718035</c:v>
                </c:pt>
                <c:pt idx="36">
                  <c:v>-44414.159562875131</c:v>
                </c:pt>
                <c:pt idx="37">
                  <c:v>-14925.535885740899</c:v>
                </c:pt>
                <c:pt idx="38">
                  <c:v>2489.5818994578804</c:v>
                </c:pt>
                <c:pt idx="39">
                  <c:v>78328.463209834023</c:v>
                </c:pt>
                <c:pt idx="40">
                  <c:v>66350.338804782514</c:v>
                </c:pt>
                <c:pt idx="41">
                  <c:v>52229.144391099137</c:v>
                </c:pt>
                <c:pt idx="42">
                  <c:v>14806.932367739697</c:v>
                </c:pt>
                <c:pt idx="43">
                  <c:v>56662.789980859263</c:v>
                </c:pt>
                <c:pt idx="44">
                  <c:v>50539.397882284953</c:v>
                </c:pt>
                <c:pt idx="45">
                  <c:v>46307.491866968914</c:v>
                </c:pt>
                <c:pt idx="46">
                  <c:v>46021.405440330236</c:v>
                </c:pt>
                <c:pt idx="47">
                  <c:v>48490.455944333342</c:v>
                </c:pt>
                <c:pt idx="48">
                  <c:v>43570.815718465157</c:v>
                </c:pt>
                <c:pt idx="49">
                  <c:v>12287.604843752293</c:v>
                </c:pt>
                <c:pt idx="50">
                  <c:v>63650.933981236551</c:v>
                </c:pt>
                <c:pt idx="51">
                  <c:v>56097.725942789431</c:v>
                </c:pt>
                <c:pt idx="52">
                  <c:v>51540.09750232166</c:v>
                </c:pt>
                <c:pt idx="53">
                  <c:v>54129.081237249804</c:v>
                </c:pt>
                <c:pt idx="54">
                  <c:v>23686.36323121926</c:v>
                </c:pt>
                <c:pt idx="55">
                  <c:v>39100.538845796553</c:v>
                </c:pt>
                <c:pt idx="56">
                  <c:v>11135.610884218149</c:v>
                </c:pt>
                <c:pt idx="57">
                  <c:v>63670.730156290228</c:v>
                </c:pt>
                <c:pt idx="58">
                  <c:v>53898.69593018102</c:v>
                </c:pt>
                <c:pt idx="59">
                  <c:v>46799.002880992746</c:v>
                </c:pt>
                <c:pt idx="60">
                  <c:v>42510.120217060845</c:v>
                </c:pt>
                <c:pt idx="61">
                  <c:v>44006.329935594018</c:v>
                </c:pt>
                <c:pt idx="62">
                  <c:v>41847.580392386255</c:v>
                </c:pt>
                <c:pt idx="63">
                  <c:v>12082.493989715285</c:v>
                </c:pt>
                <c:pt idx="64">
                  <c:v>59290.962763483956</c:v>
                </c:pt>
                <c:pt idx="65">
                  <c:v>51857.217228748115</c:v>
                </c:pt>
                <c:pt idx="66">
                  <c:v>47564.315724949454</c:v>
                </c:pt>
                <c:pt idx="67">
                  <c:v>46613.186909600554</c:v>
                </c:pt>
                <c:pt idx="68">
                  <c:v>48744.645075954133</c:v>
                </c:pt>
                <c:pt idx="69">
                  <c:v>47674.615845312008</c:v>
                </c:pt>
                <c:pt idx="70">
                  <c:v>15292.88397666084</c:v>
                </c:pt>
                <c:pt idx="71">
                  <c:v>63971.935822831496</c:v>
                </c:pt>
                <c:pt idx="72">
                  <c:v>57498.931178587271</c:v>
                </c:pt>
                <c:pt idx="73">
                  <c:v>52419.354987601379</c:v>
                </c:pt>
                <c:pt idx="74">
                  <c:v>50841.195696199487</c:v>
                </c:pt>
                <c:pt idx="75">
                  <c:v>53338.195980478886</c:v>
                </c:pt>
                <c:pt idx="76">
                  <c:v>51517.232159276005</c:v>
                </c:pt>
                <c:pt idx="77">
                  <c:v>16290.911591978913</c:v>
                </c:pt>
                <c:pt idx="78">
                  <c:v>68474.128654497326</c:v>
                </c:pt>
                <c:pt idx="79">
                  <c:v>60487.86246162717</c:v>
                </c:pt>
                <c:pt idx="80">
                  <c:v>54094.218571037112</c:v>
                </c:pt>
                <c:pt idx="81">
                  <c:v>51128.405638687684</c:v>
                </c:pt>
                <c:pt idx="82">
                  <c:v>52972.067893037427</c:v>
                </c:pt>
                <c:pt idx="83">
                  <c:v>51348.723460831345</c:v>
                </c:pt>
                <c:pt idx="84">
                  <c:v>15607.153028764098</c:v>
                </c:pt>
                <c:pt idx="85">
                  <c:v>69955.863103401207</c:v>
                </c:pt>
                <c:pt idx="86">
                  <c:v>59153.415826146644</c:v>
                </c:pt>
                <c:pt idx="87">
                  <c:v>52962.882982796706</c:v>
                </c:pt>
                <c:pt idx="88">
                  <c:v>49432.785575804861</c:v>
                </c:pt>
                <c:pt idx="89">
                  <c:v>50527.45930429182</c:v>
                </c:pt>
                <c:pt idx="90">
                  <c:v>46312.836528679487</c:v>
                </c:pt>
                <c:pt idx="91">
                  <c:v>13462.391587850385</c:v>
                </c:pt>
                <c:pt idx="92">
                  <c:v>66709.073093629806</c:v>
                </c:pt>
                <c:pt idx="93">
                  <c:v>56599.834846277394</c:v>
                </c:pt>
                <c:pt idx="94">
                  <c:v>50395.94616187748</c:v>
                </c:pt>
                <c:pt idx="95">
                  <c:v>48218.670397004156</c:v>
                </c:pt>
                <c:pt idx="96">
                  <c:v>49947.50701806062</c:v>
                </c:pt>
                <c:pt idx="97">
                  <c:v>45576.058119860783</c:v>
                </c:pt>
                <c:pt idx="98">
                  <c:v>12802.198474911018</c:v>
                </c:pt>
                <c:pt idx="99">
                  <c:v>63611.376289053456</c:v>
                </c:pt>
                <c:pt idx="100">
                  <c:v>53583.540961867569</c:v>
                </c:pt>
                <c:pt idx="101">
                  <c:v>46770.909073685107</c:v>
                </c:pt>
                <c:pt idx="102">
                  <c:v>43908.936482042263</c:v>
                </c:pt>
                <c:pt idx="103">
                  <c:v>45380.242093318564</c:v>
                </c:pt>
                <c:pt idx="104">
                  <c:v>41505.271027064671</c:v>
                </c:pt>
                <c:pt idx="105">
                  <c:v>11704.875107758266</c:v>
                </c:pt>
                <c:pt idx="106">
                  <c:v>59801.993821491473</c:v>
                </c:pt>
                <c:pt idx="107">
                  <c:v>49508.698203173808</c:v>
                </c:pt>
                <c:pt idx="108">
                  <c:v>46011.334774479401</c:v>
                </c:pt>
                <c:pt idx="109">
                  <c:v>43089.266471068069</c:v>
                </c:pt>
                <c:pt idx="110">
                  <c:v>45238.088875994305</c:v>
                </c:pt>
                <c:pt idx="111">
                  <c:v>41765.82394553184</c:v>
                </c:pt>
                <c:pt idx="112">
                  <c:v>12140.006578323269</c:v>
                </c:pt>
                <c:pt idx="113">
                  <c:v>55624.076164485356</c:v>
                </c:pt>
                <c:pt idx="114">
                  <c:v>48587.555570514705</c:v>
                </c:pt>
                <c:pt idx="115">
                  <c:v>43168.257001647515</c:v>
                </c:pt>
                <c:pt idx="116">
                  <c:v>43830.788415076342</c:v>
                </c:pt>
                <c:pt idx="117">
                  <c:v>44740.204850676433</c:v>
                </c:pt>
                <c:pt idx="118">
                  <c:v>40919.139255397058</c:v>
                </c:pt>
                <c:pt idx="119">
                  <c:v>11302.183452917512</c:v>
                </c:pt>
                <c:pt idx="120">
                  <c:v>58468.619946904051</c:v>
                </c:pt>
                <c:pt idx="121">
                  <c:v>50599.183301786557</c:v>
                </c:pt>
                <c:pt idx="122">
                  <c:v>45118.545303842358</c:v>
                </c:pt>
                <c:pt idx="123">
                  <c:v>44137.50554339042</c:v>
                </c:pt>
                <c:pt idx="124">
                  <c:v>45677.361092098989</c:v>
                </c:pt>
                <c:pt idx="125">
                  <c:v>40906.044621135385</c:v>
                </c:pt>
                <c:pt idx="126">
                  <c:v>11658.663949359237</c:v>
                </c:pt>
                <c:pt idx="127">
                  <c:v>56224.674431465377</c:v>
                </c:pt>
                <c:pt idx="128">
                  <c:v>48827.685346154634</c:v>
                </c:pt>
                <c:pt idx="129">
                  <c:v>45124.2544656053</c:v>
                </c:pt>
                <c:pt idx="130">
                  <c:v>48785.907223710608</c:v>
                </c:pt>
                <c:pt idx="131">
                  <c:v>19649.765074005165</c:v>
                </c:pt>
                <c:pt idx="132">
                  <c:v>33870.115519898878</c:v>
                </c:pt>
                <c:pt idx="133">
                  <c:v>9967.558070696572</c:v>
                </c:pt>
                <c:pt idx="134">
                  <c:v>63428.051046115012</c:v>
                </c:pt>
                <c:pt idx="135">
                  <c:v>51235.547860072198</c:v>
                </c:pt>
                <c:pt idx="136">
                  <c:v>42923.151570353024</c:v>
                </c:pt>
                <c:pt idx="137">
                  <c:v>37611.042832283871</c:v>
                </c:pt>
                <c:pt idx="138">
                  <c:v>37426.525364708992</c:v>
                </c:pt>
                <c:pt idx="139">
                  <c:v>33582.271959261678</c:v>
                </c:pt>
                <c:pt idx="140">
                  <c:v>8695.1169739747238</c:v>
                </c:pt>
                <c:pt idx="141">
                  <c:v>47046.004535997905</c:v>
                </c:pt>
                <c:pt idx="142">
                  <c:v>42323.76701588877</c:v>
                </c:pt>
                <c:pt idx="143">
                  <c:v>38875.991989250608</c:v>
                </c:pt>
                <c:pt idx="144">
                  <c:v>36647.892763621137</c:v>
                </c:pt>
                <c:pt idx="145">
                  <c:v>37370.326302316666</c:v>
                </c:pt>
                <c:pt idx="146">
                  <c:v>36813.451373932447</c:v>
                </c:pt>
                <c:pt idx="147">
                  <c:v>11234.702438176264</c:v>
                </c:pt>
                <c:pt idx="148">
                  <c:v>47998.923287530677</c:v>
                </c:pt>
                <c:pt idx="149">
                  <c:v>41745.377664051623</c:v>
                </c:pt>
                <c:pt idx="150">
                  <c:v>40958.92662384735</c:v>
                </c:pt>
                <c:pt idx="151">
                  <c:v>15920.751078018086</c:v>
                </c:pt>
                <c:pt idx="152">
                  <c:v>39830.966771875326</c:v>
                </c:pt>
                <c:pt idx="153">
                  <c:v>33459.412810639842</c:v>
                </c:pt>
                <c:pt idx="154">
                  <c:v>9587.9394052929474</c:v>
                </c:pt>
                <c:pt idx="155">
                  <c:v>43913.527140019774</c:v>
                </c:pt>
                <c:pt idx="156">
                  <c:v>37683.046381314241</c:v>
                </c:pt>
                <c:pt idx="157">
                  <c:v>34176.766539870769</c:v>
                </c:pt>
                <c:pt idx="158">
                  <c:v>31431.384732986971</c:v>
                </c:pt>
                <c:pt idx="159">
                  <c:v>31787.787193711763</c:v>
                </c:pt>
                <c:pt idx="160">
                  <c:v>28086.338283832385</c:v>
                </c:pt>
                <c:pt idx="161">
                  <c:v>7422.9593066068737</c:v>
                </c:pt>
                <c:pt idx="162">
                  <c:v>41092.394090935049</c:v>
                </c:pt>
                <c:pt idx="163">
                  <c:v>33360.771212203043</c:v>
                </c:pt>
                <c:pt idx="164">
                  <c:v>30405.575133706501</c:v>
                </c:pt>
                <c:pt idx="165">
                  <c:v>27825.731848590047</c:v>
                </c:pt>
                <c:pt idx="166">
                  <c:v>28737.777795536786</c:v>
                </c:pt>
                <c:pt idx="167">
                  <c:v>26224.614186163075</c:v>
                </c:pt>
                <c:pt idx="168">
                  <c:v>7209.793516794196</c:v>
                </c:pt>
                <c:pt idx="169">
                  <c:v>39363.585512078651</c:v>
                </c:pt>
                <c:pt idx="170">
                  <c:v>33709.413398810655</c:v>
                </c:pt>
                <c:pt idx="171">
                  <c:v>30593.231843871392</c:v>
                </c:pt>
                <c:pt idx="172">
                  <c:v>28452.967273842656</c:v>
                </c:pt>
                <c:pt idx="173">
                  <c:v>28728.676911836625</c:v>
                </c:pt>
                <c:pt idx="174">
                  <c:v>25419.434278652261</c:v>
                </c:pt>
                <c:pt idx="175">
                  <c:v>6959.5146833511526</c:v>
                </c:pt>
                <c:pt idx="176">
                  <c:v>39440.545616809584</c:v>
                </c:pt>
                <c:pt idx="177">
                  <c:v>31294.863936531205</c:v>
                </c:pt>
                <c:pt idx="178">
                  <c:v>27038.402885341493</c:v>
                </c:pt>
                <c:pt idx="179">
                  <c:v>24704.657199697765</c:v>
                </c:pt>
                <c:pt idx="180">
                  <c:v>25077.249995555361</c:v>
                </c:pt>
                <c:pt idx="181">
                  <c:v>23308.200326930284</c:v>
                </c:pt>
                <c:pt idx="182">
                  <c:v>6325.281474872314</c:v>
                </c:pt>
                <c:pt idx="183">
                  <c:v>32129.548012458377</c:v>
                </c:pt>
                <c:pt idx="184">
                  <c:v>29005.446011156881</c:v>
                </c:pt>
                <c:pt idx="185">
                  <c:v>25949.218864173596</c:v>
                </c:pt>
                <c:pt idx="186">
                  <c:v>23788.656555411504</c:v>
                </c:pt>
                <c:pt idx="187">
                  <c:v>24536.509829743281</c:v>
                </c:pt>
                <c:pt idx="188">
                  <c:v>21743.070291596036</c:v>
                </c:pt>
                <c:pt idx="189">
                  <c:v>5904.9984137994479</c:v>
                </c:pt>
                <c:pt idx="190">
                  <c:v>33269.585712760498</c:v>
                </c:pt>
                <c:pt idx="191">
                  <c:v>28540.505871767695</c:v>
                </c:pt>
                <c:pt idx="192">
                  <c:v>25149.772441898254</c:v>
                </c:pt>
                <c:pt idx="193">
                  <c:v>23590.754245034572</c:v>
                </c:pt>
                <c:pt idx="194">
                  <c:v>24130.069289383224</c:v>
                </c:pt>
                <c:pt idx="195">
                  <c:v>21293.953545152126</c:v>
                </c:pt>
                <c:pt idx="196">
                  <c:v>5934.1288611527807</c:v>
                </c:pt>
                <c:pt idx="197">
                  <c:v>31138.709532557528</c:v>
                </c:pt>
                <c:pt idx="198">
                  <c:v>26433.489264539698</c:v>
                </c:pt>
                <c:pt idx="199">
                  <c:v>25258.908546553248</c:v>
                </c:pt>
                <c:pt idx="200">
                  <c:v>24587.971277011948</c:v>
                </c:pt>
                <c:pt idx="201">
                  <c:v>26169.643370386817</c:v>
                </c:pt>
                <c:pt idx="202">
                  <c:v>23103.909417784307</c:v>
                </c:pt>
                <c:pt idx="203">
                  <c:v>6699.5816089373675</c:v>
                </c:pt>
                <c:pt idx="204">
                  <c:v>32978.118199979377</c:v>
                </c:pt>
                <c:pt idx="205">
                  <c:v>28971.638514339847</c:v>
                </c:pt>
                <c:pt idx="206">
                  <c:v>26782.036748740662</c:v>
                </c:pt>
                <c:pt idx="207">
                  <c:v>24743.889011905601</c:v>
                </c:pt>
                <c:pt idx="208">
                  <c:v>23087.097356371658</c:v>
                </c:pt>
                <c:pt idx="209">
                  <c:v>17077.172142594314</c:v>
                </c:pt>
                <c:pt idx="210">
                  <c:v>3712.5693562021665</c:v>
                </c:pt>
                <c:pt idx="211">
                  <c:v>38697.490527173592</c:v>
                </c:pt>
                <c:pt idx="212">
                  <c:v>29435.058023987516</c:v>
                </c:pt>
                <c:pt idx="213">
                  <c:v>24385.850339347155</c:v>
                </c:pt>
                <c:pt idx="214">
                  <c:v>21252.818422692308</c:v>
                </c:pt>
                <c:pt idx="215">
                  <c:v>21433.879573436257</c:v>
                </c:pt>
                <c:pt idx="216">
                  <c:v>17895.683705350726</c:v>
                </c:pt>
                <c:pt idx="217">
                  <c:v>4107.7190604879988</c:v>
                </c:pt>
                <c:pt idx="218">
                  <c:v>32470.859372140389</c:v>
                </c:pt>
                <c:pt idx="219">
                  <c:v>27221.981525169689</c:v>
                </c:pt>
                <c:pt idx="220">
                  <c:v>25829.779007909834</c:v>
                </c:pt>
                <c:pt idx="221">
                  <c:v>9488.8148239916318</c:v>
                </c:pt>
                <c:pt idx="222">
                  <c:v>25238.270544323652</c:v>
                </c:pt>
                <c:pt idx="223">
                  <c:v>20784.360569371453</c:v>
                </c:pt>
                <c:pt idx="224">
                  <c:v>6220.1123444213426</c:v>
                </c:pt>
                <c:pt idx="225">
                  <c:v>35105.325770075469</c:v>
                </c:pt>
                <c:pt idx="226">
                  <c:v>30451.249253963681</c:v>
                </c:pt>
                <c:pt idx="227">
                  <c:v>27784.542999300338</c:v>
                </c:pt>
                <c:pt idx="228">
                  <c:v>26212.060719725505</c:v>
                </c:pt>
                <c:pt idx="229">
                  <c:v>26776.390288132941</c:v>
                </c:pt>
                <c:pt idx="230">
                  <c:v>24864.578317851938</c:v>
                </c:pt>
                <c:pt idx="231">
                  <c:v>7598.683383842862</c:v>
                </c:pt>
                <c:pt idx="232">
                  <c:v>39566.291562752354</c:v>
                </c:pt>
                <c:pt idx="233">
                  <c:v>35035.276398312526</c:v>
                </c:pt>
                <c:pt idx="234">
                  <c:v>32024.388363656759</c:v>
                </c:pt>
                <c:pt idx="235">
                  <c:v>29622.870859990424</c:v>
                </c:pt>
                <c:pt idx="236">
                  <c:v>31575.220679309154</c:v>
                </c:pt>
                <c:pt idx="237">
                  <c:v>30414.208856042707</c:v>
                </c:pt>
                <c:pt idx="238">
                  <c:v>11621.308672037885</c:v>
                </c:pt>
                <c:pt idx="239">
                  <c:v>45945.860964032378</c:v>
                </c:pt>
                <c:pt idx="240">
                  <c:v>42636.151241636035</c:v>
                </c:pt>
                <c:pt idx="241">
                  <c:v>39601.646250656915</c:v>
                </c:pt>
                <c:pt idx="242">
                  <c:v>38063.688841001407</c:v>
                </c:pt>
                <c:pt idx="243">
                  <c:v>38584.620424327361</c:v>
                </c:pt>
                <c:pt idx="244">
                  <c:v>37095.585941860816</c:v>
                </c:pt>
                <c:pt idx="245">
                  <c:v>11691.259971979171</c:v>
                </c:pt>
                <c:pt idx="246">
                  <c:v>47427.385046396885</c:v>
                </c:pt>
                <c:pt idx="247">
                  <c:v>41811.412006676866</c:v>
                </c:pt>
                <c:pt idx="248">
                  <c:v>39610.748141960736</c:v>
                </c:pt>
                <c:pt idx="249">
                  <c:v>38143.909063633299</c:v>
                </c:pt>
                <c:pt idx="250">
                  <c:v>39229.619892775256</c:v>
                </c:pt>
                <c:pt idx="251">
                  <c:v>38219.384621274628</c:v>
                </c:pt>
                <c:pt idx="252">
                  <c:v>12317.763232526609</c:v>
                </c:pt>
                <c:pt idx="253">
                  <c:v>64391.075393773957</c:v>
                </c:pt>
                <c:pt idx="254">
                  <c:v>70375.029437568854</c:v>
                </c:pt>
                <c:pt idx="255">
                  <c:v>31258.455790720593</c:v>
                </c:pt>
                <c:pt idx="256">
                  <c:v>2765.4226033314308</c:v>
                </c:pt>
                <c:pt idx="257">
                  <c:v>-7496.6645704051271</c:v>
                </c:pt>
                <c:pt idx="258">
                  <c:v>5530.1672381050639</c:v>
                </c:pt>
                <c:pt idx="259">
                  <c:v>5817.553354986193</c:v>
                </c:pt>
                <c:pt idx="260">
                  <c:v>100184.55709481478</c:v>
                </c:pt>
                <c:pt idx="261">
                  <c:v>78638.51991384702</c:v>
                </c:pt>
                <c:pt idx="262">
                  <c:v>59754.07025346408</c:v>
                </c:pt>
                <c:pt idx="263">
                  <c:v>46843.109906465135</c:v>
                </c:pt>
                <c:pt idx="264">
                  <c:v>42273.842600429089</c:v>
                </c:pt>
                <c:pt idx="265">
                  <c:v>38217.358772801912</c:v>
                </c:pt>
                <c:pt idx="266">
                  <c:v>9675.6338919969821</c:v>
                </c:pt>
                <c:pt idx="267">
                  <c:v>49444.234979251421</c:v>
                </c:pt>
                <c:pt idx="268">
                  <c:v>43823.326837790497</c:v>
                </c:pt>
                <c:pt idx="269">
                  <c:v>42153.401421148053</c:v>
                </c:pt>
                <c:pt idx="270">
                  <c:v>16813.309478828782</c:v>
                </c:pt>
                <c:pt idx="271">
                  <c:v>47786.386285247885</c:v>
                </c:pt>
                <c:pt idx="272">
                  <c:v>43138.087935467171</c:v>
                </c:pt>
                <c:pt idx="273">
                  <c:v>14418.530942970239</c:v>
                </c:pt>
                <c:pt idx="274">
                  <c:v>51555.241397951824</c:v>
                </c:pt>
                <c:pt idx="275">
                  <c:v>44070.048639689994</c:v>
                </c:pt>
                <c:pt idx="276">
                  <c:v>20637.27732268229</c:v>
                </c:pt>
                <c:pt idx="277">
                  <c:v>40536.864360263899</c:v>
                </c:pt>
                <c:pt idx="278">
                  <c:v>42397.320761471834</c:v>
                </c:pt>
                <c:pt idx="279">
                  <c:v>41375.900190820888</c:v>
                </c:pt>
                <c:pt idx="280">
                  <c:v>13565.52782374567</c:v>
                </c:pt>
                <c:pt idx="281">
                  <c:v>53884.275877974149</c:v>
                </c:pt>
                <c:pt idx="282">
                  <c:v>47141.303810771671</c:v>
                </c:pt>
                <c:pt idx="283">
                  <c:v>44660.784506966287</c:v>
                </c:pt>
                <c:pt idx="284">
                  <c:v>43007.697797750407</c:v>
                </c:pt>
                <c:pt idx="285">
                  <c:v>44643.266509668043</c:v>
                </c:pt>
                <c:pt idx="286">
                  <c:v>43381.301102278376</c:v>
                </c:pt>
                <c:pt idx="287">
                  <c:v>14088.069384728205</c:v>
                </c:pt>
                <c:pt idx="288">
                  <c:v>56394.074398416291</c:v>
                </c:pt>
                <c:pt idx="289">
                  <c:v>50008.187935446957</c:v>
                </c:pt>
                <c:pt idx="290">
                  <c:v>45586.221165333292</c:v>
                </c:pt>
                <c:pt idx="291">
                  <c:v>44756.135713883232</c:v>
                </c:pt>
                <c:pt idx="292">
                  <c:v>47580.165843020121</c:v>
                </c:pt>
                <c:pt idx="293">
                  <c:v>46216.264514732371</c:v>
                </c:pt>
                <c:pt idx="294">
                  <c:v>14757.250073606825</c:v>
                </c:pt>
                <c:pt idx="295">
                  <c:v>61097.483562650785</c:v>
                </c:pt>
                <c:pt idx="296">
                  <c:v>53432.747619786212</c:v>
                </c:pt>
                <c:pt idx="297">
                  <c:v>47782.013457479705</c:v>
                </c:pt>
                <c:pt idx="298">
                  <c:v>44862.99639300222</c:v>
                </c:pt>
                <c:pt idx="299">
                  <c:v>48409.819777534831</c:v>
                </c:pt>
                <c:pt idx="300">
                  <c:v>44449.123307979462</c:v>
                </c:pt>
                <c:pt idx="301">
                  <c:v>13590.111459939411</c:v>
                </c:pt>
                <c:pt idx="302">
                  <c:v>58715.304143348687</c:v>
                </c:pt>
                <c:pt idx="303">
                  <c:v>51300.608664038649</c:v>
                </c:pt>
                <c:pt idx="304">
                  <c:v>45479.336538214222</c:v>
                </c:pt>
                <c:pt idx="305">
                  <c:v>44384.15756713842</c:v>
                </c:pt>
                <c:pt idx="306">
                  <c:v>46057.144976889685</c:v>
                </c:pt>
                <c:pt idx="307">
                  <c:v>43733.200956714049</c:v>
                </c:pt>
                <c:pt idx="308">
                  <c:v>13198.099640953462</c:v>
                </c:pt>
                <c:pt idx="309">
                  <c:v>57345.371372559035</c:v>
                </c:pt>
                <c:pt idx="310">
                  <c:v>50583.305087101318</c:v>
                </c:pt>
                <c:pt idx="311">
                  <c:v>45534.003828122091</c:v>
                </c:pt>
                <c:pt idx="312">
                  <c:v>42864.453295747211</c:v>
                </c:pt>
                <c:pt idx="313">
                  <c:v>44526.999785921893</c:v>
                </c:pt>
                <c:pt idx="314">
                  <c:v>42452.478773131457</c:v>
                </c:pt>
                <c:pt idx="315">
                  <c:v>12874.634767043466</c:v>
                </c:pt>
                <c:pt idx="316">
                  <c:v>54106.207328613476</c:v>
                </c:pt>
                <c:pt idx="317">
                  <c:v>48576.556756414284</c:v>
                </c:pt>
                <c:pt idx="318">
                  <c:v>43862.4813852117</c:v>
                </c:pt>
                <c:pt idx="319">
                  <c:v>41352.070786456483</c:v>
                </c:pt>
                <c:pt idx="320">
                  <c:v>42603.100490229372</c:v>
                </c:pt>
                <c:pt idx="321">
                  <c:v>40680.273778169132</c:v>
                </c:pt>
                <c:pt idx="322">
                  <c:v>12155.467423544906</c:v>
                </c:pt>
                <c:pt idx="323">
                  <c:v>53012.269286300725</c:v>
                </c:pt>
                <c:pt idx="324">
                  <c:v>47905.065875089917</c:v>
                </c:pt>
                <c:pt idx="325">
                  <c:v>41910.276590658606</c:v>
                </c:pt>
                <c:pt idx="326">
                  <c:v>39218.480743757311</c:v>
                </c:pt>
                <c:pt idx="327">
                  <c:v>41948.724200541394</c:v>
                </c:pt>
                <c:pt idx="328">
                  <c:v>40765.358990138535</c:v>
                </c:pt>
                <c:pt idx="329">
                  <c:v>14524.324402010074</c:v>
                </c:pt>
                <c:pt idx="330">
                  <c:v>51274.639506802836</c:v>
                </c:pt>
                <c:pt idx="331">
                  <c:v>46481.425826832405</c:v>
                </c:pt>
                <c:pt idx="332">
                  <c:v>41631.082576961504</c:v>
                </c:pt>
                <c:pt idx="333">
                  <c:v>39979.558786328598</c:v>
                </c:pt>
                <c:pt idx="334">
                  <c:v>41999.928073535208</c:v>
                </c:pt>
                <c:pt idx="335">
                  <c:v>40315.52447267258</c:v>
                </c:pt>
                <c:pt idx="336">
                  <c:v>12197.162069335276</c:v>
                </c:pt>
                <c:pt idx="337">
                  <c:v>45486.559521373689</c:v>
                </c:pt>
                <c:pt idx="338">
                  <c:v>44525.365145817144</c:v>
                </c:pt>
                <c:pt idx="339">
                  <c:v>38606.030226662602</c:v>
                </c:pt>
                <c:pt idx="340">
                  <c:v>35595.416380339266</c:v>
                </c:pt>
                <c:pt idx="341">
                  <c:v>37666.246336016156</c:v>
                </c:pt>
                <c:pt idx="342">
                  <c:v>37088.84709523512</c:v>
                </c:pt>
                <c:pt idx="343">
                  <c:v>11408.286920837718</c:v>
                </c:pt>
                <c:pt idx="344">
                  <c:v>48650.847150445843</c:v>
                </c:pt>
                <c:pt idx="345">
                  <c:v>44122.752113176823</c:v>
                </c:pt>
                <c:pt idx="346">
                  <c:v>40068.320747184429</c:v>
                </c:pt>
                <c:pt idx="347">
                  <c:v>35214.338885985475</c:v>
                </c:pt>
                <c:pt idx="348">
                  <c:v>35512.294946152426</c:v>
                </c:pt>
                <c:pt idx="349">
                  <c:v>35106.115552856478</c:v>
                </c:pt>
                <c:pt idx="350">
                  <c:v>10290.258181736781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78-4188-932A-D854D75AE5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344014736"/>
        <c:axId val="-1344011984"/>
      </c:lineChart>
      <c:catAx>
        <c:axId val="-1344014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1344011984"/>
        <c:crosses val="autoZero"/>
        <c:auto val="1"/>
        <c:lblAlgn val="ctr"/>
        <c:lblOffset val="100"/>
        <c:noMultiLvlLbl val="0"/>
      </c:catAx>
      <c:valAx>
        <c:axId val="-134401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1344014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Y~X1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PACF!$O$13</c:f>
              <c:strCache>
                <c:ptCount val="1"/>
                <c:pt idx="0">
                  <c:v>Y_hat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PACF!$O$14:$O$148</c:f>
              <c:numCache>
                <c:formatCode>General</c:formatCode>
                <c:ptCount val="135"/>
                <c:pt idx="0">
                  <c:v>127.75155841047501</c:v>
                </c:pt>
                <c:pt idx="1">
                  <c:v>141.12927226203885</c:v>
                </c:pt>
                <c:pt idx="2">
                  <c:v>138.26261929384657</c:v>
                </c:pt>
                <c:pt idx="3">
                  <c:v>130.61821137866727</c:v>
                </c:pt>
                <c:pt idx="4">
                  <c:v>143.99592523023108</c:v>
                </c:pt>
                <c:pt idx="5">
                  <c:v>156.41808809239748</c:v>
                </c:pt>
                <c:pt idx="6">
                  <c:v>156.41808809239748</c:v>
                </c:pt>
                <c:pt idx="7">
                  <c:v>144.95147621962849</c:v>
                </c:pt>
                <c:pt idx="8">
                  <c:v>128.70710939987242</c:v>
                </c:pt>
                <c:pt idx="9">
                  <c:v>114.3738445589112</c:v>
                </c:pt>
                <c:pt idx="10">
                  <c:v>127.75155841047501</c:v>
                </c:pt>
                <c:pt idx="11">
                  <c:v>124.88490544228277</c:v>
                </c:pt>
                <c:pt idx="12">
                  <c:v>135.39596632565434</c:v>
                </c:pt>
                <c:pt idx="13">
                  <c:v>149.72923116661559</c:v>
                </c:pt>
                <c:pt idx="14">
                  <c:v>143.99592523023108</c:v>
                </c:pt>
                <c:pt idx="15">
                  <c:v>134.44041533625693</c:v>
                </c:pt>
                <c:pt idx="16">
                  <c:v>157.37363908179492</c:v>
                </c:pt>
                <c:pt idx="17">
                  <c:v>177.44020985914065</c:v>
                </c:pt>
                <c:pt idx="18">
                  <c:v>177.44020985914065</c:v>
                </c:pt>
                <c:pt idx="19">
                  <c:v>165.97359798637166</c:v>
                </c:pt>
                <c:pt idx="20">
                  <c:v>142.08482325143626</c:v>
                </c:pt>
                <c:pt idx="21">
                  <c:v>123.92935445288535</c:v>
                </c:pt>
                <c:pt idx="22">
                  <c:v>148.77368017721815</c:v>
                </c:pt>
                <c:pt idx="23">
                  <c:v>153.55143512420526</c:v>
                </c:pt>
                <c:pt idx="24">
                  <c:v>158.32919007119233</c:v>
                </c:pt>
                <c:pt idx="25">
                  <c:v>185.08461777431995</c:v>
                </c:pt>
                <c:pt idx="26">
                  <c:v>170.75135293335873</c:v>
                </c:pt>
                <c:pt idx="27">
                  <c:v>179.35131183793547</c:v>
                </c:pt>
                <c:pt idx="28">
                  <c:v>185.08461777431995</c:v>
                </c:pt>
                <c:pt idx="29">
                  <c:v>205.15118855166568</c:v>
                </c:pt>
                <c:pt idx="30">
                  <c:v>205.15118855166568</c:v>
                </c:pt>
                <c:pt idx="31">
                  <c:v>190.81792371070446</c:v>
                </c:pt>
                <c:pt idx="32">
                  <c:v>169.79580194396132</c:v>
                </c:pt>
                <c:pt idx="33">
                  <c:v>154.50698611360266</c:v>
                </c:pt>
                <c:pt idx="34">
                  <c:v>173.61800590155099</c:v>
                </c:pt>
                <c:pt idx="35">
                  <c:v>178.39576084853806</c:v>
                </c:pt>
                <c:pt idx="36">
                  <c:v>186.9957197531148</c:v>
                </c:pt>
                <c:pt idx="37">
                  <c:v>199.4178826152812</c:v>
                </c:pt>
                <c:pt idx="38">
                  <c:v>187.95127074251221</c:v>
                </c:pt>
                <c:pt idx="39">
                  <c:v>189.86237272130705</c:v>
                </c:pt>
                <c:pt idx="40">
                  <c:v>223.3066573502166</c:v>
                </c:pt>
                <c:pt idx="41">
                  <c:v>234.77326922298559</c:v>
                </c:pt>
                <c:pt idx="42">
                  <c:v>246.23988109575458</c:v>
                </c:pt>
                <c:pt idx="43">
                  <c:v>214.70669844563986</c:v>
                </c:pt>
                <c:pt idx="44">
                  <c:v>197.50678063648638</c:v>
                </c:pt>
                <c:pt idx="45">
                  <c:v>179.35131183793547</c:v>
                </c:pt>
                <c:pt idx="46">
                  <c:v>200.37343360467861</c:v>
                </c:pt>
                <c:pt idx="47">
                  <c:v>202.28453558347346</c:v>
                </c:pt>
                <c:pt idx="48">
                  <c:v>202.28453558347346</c:v>
                </c:pt>
                <c:pt idx="49">
                  <c:v>240.50657515937007</c:v>
                </c:pt>
                <c:pt idx="50">
                  <c:v>239.55102416997266</c:v>
                </c:pt>
                <c:pt idx="51">
                  <c:v>233.81771823358818</c:v>
                </c:pt>
                <c:pt idx="52">
                  <c:v>247.19543208515199</c:v>
                </c:pt>
                <c:pt idx="53">
                  <c:v>267.26200286249775</c:v>
                </c:pt>
                <c:pt idx="54">
                  <c:v>274.90641077767702</c:v>
                </c:pt>
                <c:pt idx="55">
                  <c:v>241.46212614876748</c:v>
                </c:pt>
                <c:pt idx="56">
                  <c:v>216.61780042443468</c:v>
                </c:pt>
                <c:pt idx="57">
                  <c:v>186.9957197531148</c:v>
                </c:pt>
                <c:pt idx="58">
                  <c:v>207.06229053046053</c:v>
                </c:pt>
                <c:pt idx="59">
                  <c:v>209.92894349865279</c:v>
                </c:pt>
                <c:pt idx="60">
                  <c:v>194.64012766829413</c:v>
                </c:pt>
                <c:pt idx="61">
                  <c:v>239.55102416997266</c:v>
                </c:pt>
                <c:pt idx="62">
                  <c:v>231.90661625479333</c:v>
                </c:pt>
                <c:pt idx="63">
                  <c:v>238.59547318057525</c:v>
                </c:pt>
                <c:pt idx="64">
                  <c:v>267.26200286249775</c:v>
                </c:pt>
                <c:pt idx="65">
                  <c:v>303.57294045959952</c:v>
                </c:pt>
                <c:pt idx="66">
                  <c:v>294.97298155502278</c:v>
                </c:pt>
                <c:pt idx="67">
                  <c:v>262.48424791551065</c:v>
                </c:pt>
                <c:pt idx="68">
                  <c:v>233.81771823358818</c:v>
                </c:pt>
                <c:pt idx="69">
                  <c:v>208.97339250925535</c:v>
                </c:pt>
                <c:pt idx="70">
                  <c:v>233.81771823358818</c:v>
                </c:pt>
                <c:pt idx="71">
                  <c:v>246.23988109575458</c:v>
                </c:pt>
                <c:pt idx="72">
                  <c:v>237.63992219117785</c:v>
                </c:pt>
                <c:pt idx="73">
                  <c:v>270.12865583068998</c:v>
                </c:pt>
                <c:pt idx="74">
                  <c:v>272.0397578094848</c:v>
                </c:pt>
                <c:pt idx="75">
                  <c:v>272.99530879888221</c:v>
                </c:pt>
                <c:pt idx="76">
                  <c:v>315.99510332176595</c:v>
                </c:pt>
                <c:pt idx="77">
                  <c:v>362.81710180223928</c:v>
                </c:pt>
                <c:pt idx="78">
                  <c:v>346.57273498248321</c:v>
                </c:pt>
                <c:pt idx="79">
                  <c:v>313.12845035357367</c:v>
                </c:pt>
                <c:pt idx="80">
                  <c:v>276.8175127564719</c:v>
                </c:pt>
                <c:pt idx="81">
                  <c:v>241.46212614876748</c:v>
                </c:pt>
                <c:pt idx="82">
                  <c:v>280.63971671406154</c:v>
                </c:pt>
                <c:pt idx="83">
                  <c:v>286.37302265044605</c:v>
                </c:pt>
                <c:pt idx="84">
                  <c:v>279.68416572466413</c:v>
                </c:pt>
                <c:pt idx="85">
                  <c:v>317.90620530056077</c:v>
                </c:pt>
                <c:pt idx="86">
                  <c:v>314.08400134297108</c:v>
                </c:pt>
                <c:pt idx="87">
                  <c:v>318.86175628995818</c:v>
                </c:pt>
                <c:pt idx="88">
                  <c:v>372.37261169621348</c:v>
                </c:pt>
                <c:pt idx="89">
                  <c:v>409.63910028271266</c:v>
                </c:pt>
                <c:pt idx="90">
                  <c:v>401.99469236753333</c:v>
                </c:pt>
                <c:pt idx="91">
                  <c:v>354.21714289766254</c:v>
                </c:pt>
                <c:pt idx="92">
                  <c:v>307.39514441718916</c:v>
                </c:pt>
                <c:pt idx="93">
                  <c:v>273.95085978827962</c:v>
                </c:pt>
                <c:pt idx="94">
                  <c:v>307.39514441718916</c:v>
                </c:pt>
                <c:pt idx="95">
                  <c:v>315.99510332176595</c:v>
                </c:pt>
                <c:pt idx="96">
                  <c:v>302.61738947020211</c:v>
                </c:pt>
                <c:pt idx="97">
                  <c:v>355.17269388705995</c:v>
                </c:pt>
                <c:pt idx="98">
                  <c:v>347.52828597188062</c:v>
                </c:pt>
                <c:pt idx="99">
                  <c:v>354.21714289766254</c:v>
                </c:pt>
                <c:pt idx="100">
                  <c:v>418.2390591872894</c:v>
                </c:pt>
                <c:pt idx="101">
                  <c:v>459.32775173137827</c:v>
                </c:pt>
                <c:pt idx="102">
                  <c:v>461.23885371017315</c:v>
                </c:pt>
                <c:pt idx="103">
                  <c:v>401.03914137813592</c:v>
                </c:pt>
                <c:pt idx="104">
                  <c:v>346.57273498248321</c:v>
                </c:pt>
                <c:pt idx="105">
                  <c:v>306.43959342779175</c:v>
                </c:pt>
                <c:pt idx="106">
                  <c:v>336.06167409911166</c:v>
                </c:pt>
                <c:pt idx="107">
                  <c:v>339.88387805670135</c:v>
                </c:pt>
                <c:pt idx="108">
                  <c:v>318.86175628995818</c:v>
                </c:pt>
                <c:pt idx="109">
                  <c:v>360.90599982344446</c:v>
                </c:pt>
                <c:pt idx="110">
                  <c:v>347.52828597188062</c:v>
                </c:pt>
                <c:pt idx="111">
                  <c:v>361.86155081284187</c:v>
                </c:pt>
                <c:pt idx="112">
                  <c:v>430.66122204945583</c:v>
                </c:pt>
                <c:pt idx="113">
                  <c:v>484.17207745571108</c:v>
                </c:pt>
                <c:pt idx="114">
                  <c:v>497.54979130727492</c:v>
                </c:pt>
                <c:pt idx="115">
                  <c:v>401.03914137813592</c:v>
                </c:pt>
                <c:pt idx="116">
                  <c:v>358.03934685525223</c:v>
                </c:pt>
                <c:pt idx="117">
                  <c:v>311.21734837477885</c:v>
                </c:pt>
                <c:pt idx="118">
                  <c:v>337.01722508850906</c:v>
                </c:pt>
                <c:pt idx="119">
                  <c:v>358.99489784464964</c:v>
                </c:pt>
                <c:pt idx="120">
                  <c:v>341.79498003549617</c:v>
                </c:pt>
                <c:pt idx="121">
                  <c:v>402.95024335693074</c:v>
                </c:pt>
                <c:pt idx="122">
                  <c:v>393.39473346295659</c:v>
                </c:pt>
                <c:pt idx="123">
                  <c:v>416.32795720849458</c:v>
                </c:pt>
                <c:pt idx="124">
                  <c:v>466.01660865716019</c:v>
                </c:pt>
                <c:pt idx="125">
                  <c:v>538.63848385136384</c:v>
                </c:pt>
                <c:pt idx="126">
                  <c:v>549.1495447347354</c:v>
                </c:pt>
                <c:pt idx="127">
                  <c:v>457.41664975258345</c:v>
                </c:pt>
                <c:pt idx="128">
                  <c:v>403.90579434632815</c:v>
                </c:pt>
                <c:pt idx="129">
                  <c:v>360.90599982344446</c:v>
                </c:pt>
                <c:pt idx="130">
                  <c:v>401.99469236753333</c:v>
                </c:pt>
                <c:pt idx="131">
                  <c:v>413.46130424030235</c:v>
                </c:pt>
                <c:pt idx="132">
                  <c:v>388.61697851596955</c:v>
                </c:pt>
                <c:pt idx="133">
                  <c:v>415.37240621909717</c:v>
                </c:pt>
                <c:pt idx="134">
                  <c:v>455.50554777378863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43-49A6-A0D1-8808B0A7E7D5}"/>
            </c:ext>
          </c:extLst>
        </c:ser>
        <c:ser>
          <c:idx val="1"/>
          <c:order val="1"/>
          <c:tx>
            <c:strRef>
              <c:f>PACF!$P$13</c:f>
              <c:strCache>
                <c:ptCount val="1"/>
                <c:pt idx="0">
                  <c:v>err(Y ~ X1)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PACF!$P$14:$P$148</c:f>
              <c:numCache>
                <c:formatCode>General</c:formatCode>
                <c:ptCount val="135"/>
                <c:pt idx="0">
                  <c:v>-4.2484415895249867</c:v>
                </c:pt>
                <c:pt idx="1">
                  <c:v>12.129272262038853</c:v>
                </c:pt>
                <c:pt idx="2">
                  <c:v>17.262619293846569</c:v>
                </c:pt>
                <c:pt idx="3">
                  <c:v>-4.3817886213327313</c:v>
                </c:pt>
                <c:pt idx="4">
                  <c:v>-4.0040747697689199</c:v>
                </c:pt>
                <c:pt idx="5">
                  <c:v>8.4180880923974826</c:v>
                </c:pt>
                <c:pt idx="6">
                  <c:v>20.418088092397483</c:v>
                </c:pt>
                <c:pt idx="7">
                  <c:v>25.951476219628489</c:v>
                </c:pt>
                <c:pt idx="8">
                  <c:v>24.707109399872422</c:v>
                </c:pt>
                <c:pt idx="9">
                  <c:v>-3.6261554410887982</c:v>
                </c:pt>
                <c:pt idx="10">
                  <c:v>12.751558410475013</c:v>
                </c:pt>
                <c:pt idx="11">
                  <c:v>-1.115094557717228</c:v>
                </c:pt>
                <c:pt idx="12">
                  <c:v>-5.6040336743456578</c:v>
                </c:pt>
                <c:pt idx="13">
                  <c:v>14.729231166615591</c:v>
                </c:pt>
                <c:pt idx="14">
                  <c:v>18.99592523023108</c:v>
                </c:pt>
                <c:pt idx="15">
                  <c:v>-14.559584663743067</c:v>
                </c:pt>
                <c:pt idx="16">
                  <c:v>-12.62636091820508</c:v>
                </c:pt>
                <c:pt idx="17">
                  <c:v>7.4402098591406514</c:v>
                </c:pt>
                <c:pt idx="18">
                  <c:v>19.440209859140651</c:v>
                </c:pt>
                <c:pt idx="19">
                  <c:v>32.973597986371658</c:v>
                </c:pt>
                <c:pt idx="20">
                  <c:v>28.084823251436262</c:v>
                </c:pt>
                <c:pt idx="21">
                  <c:v>-16.070645547114651</c:v>
                </c:pt>
                <c:pt idx="22">
                  <c:v>3.7736801772181536</c:v>
                </c:pt>
                <c:pt idx="23">
                  <c:v>3.5514351242052555</c:v>
                </c:pt>
                <c:pt idx="24">
                  <c:v>-19.670809928807671</c:v>
                </c:pt>
                <c:pt idx="25">
                  <c:v>22.084617774319952</c:v>
                </c:pt>
                <c:pt idx="26">
                  <c:v>-1.2486470666412686</c:v>
                </c:pt>
                <c:pt idx="27">
                  <c:v>1.3513118379354694</c:v>
                </c:pt>
                <c:pt idx="28">
                  <c:v>-13.915382225680048</c:v>
                </c:pt>
                <c:pt idx="29">
                  <c:v>6.1511885516656832</c:v>
                </c:pt>
                <c:pt idx="30">
                  <c:v>21.151188551665683</c:v>
                </c:pt>
                <c:pt idx="31">
                  <c:v>28.817923710704463</c:v>
                </c:pt>
                <c:pt idx="32">
                  <c:v>23.795801943961322</c:v>
                </c:pt>
                <c:pt idx="33">
                  <c:v>-11.493013886397335</c:v>
                </c:pt>
                <c:pt idx="34">
                  <c:v>2.6180059015509869</c:v>
                </c:pt>
                <c:pt idx="35">
                  <c:v>-1.6042391514619396</c:v>
                </c:pt>
                <c:pt idx="36">
                  <c:v>-6.0042802468852017</c:v>
                </c:pt>
                <c:pt idx="37">
                  <c:v>18.417882615281201</c:v>
                </c:pt>
                <c:pt idx="38">
                  <c:v>4.9512707425122073</c:v>
                </c:pt>
                <c:pt idx="39">
                  <c:v>-28.137627278692946</c:v>
                </c:pt>
                <c:pt idx="40">
                  <c:v>-6.6933426497834034</c:v>
                </c:pt>
                <c:pt idx="41">
                  <c:v>-7.22673077701441</c:v>
                </c:pt>
                <c:pt idx="42">
                  <c:v>37.239881095754583</c:v>
                </c:pt>
                <c:pt idx="43">
                  <c:v>23.706698445639859</c:v>
                </c:pt>
                <c:pt idx="44">
                  <c:v>25.506780636486383</c:v>
                </c:pt>
                <c:pt idx="45">
                  <c:v>-14.648688162064531</c:v>
                </c:pt>
                <c:pt idx="46">
                  <c:v>4.3734336046786098</c:v>
                </c:pt>
                <c:pt idx="47">
                  <c:v>6.2845355834734562</c:v>
                </c:pt>
                <c:pt idx="48">
                  <c:v>-33.715464416526544</c:v>
                </c:pt>
                <c:pt idx="49">
                  <c:v>5.5065751593700725</c:v>
                </c:pt>
                <c:pt idx="50">
                  <c:v>10.551024169972663</c:v>
                </c:pt>
                <c:pt idx="51">
                  <c:v>-9.182281766411819</c:v>
                </c:pt>
                <c:pt idx="52">
                  <c:v>-16.804567914848008</c:v>
                </c:pt>
                <c:pt idx="53">
                  <c:v>-4.7379971375022478</c:v>
                </c:pt>
                <c:pt idx="54">
                  <c:v>37.906410777677024</c:v>
                </c:pt>
                <c:pt idx="55">
                  <c:v>30.462126148767481</c:v>
                </c:pt>
                <c:pt idx="56">
                  <c:v>36.617800424434677</c:v>
                </c:pt>
                <c:pt idx="57">
                  <c:v>-14.004280246885202</c:v>
                </c:pt>
                <c:pt idx="58">
                  <c:v>3.0622905304605297</c:v>
                </c:pt>
                <c:pt idx="59">
                  <c:v>21.928943498652785</c:v>
                </c:pt>
                <c:pt idx="60">
                  <c:v>-40.359872331705873</c:v>
                </c:pt>
                <c:pt idx="61">
                  <c:v>12.551024169972663</c:v>
                </c:pt>
                <c:pt idx="62">
                  <c:v>-2.0933837452066655</c:v>
                </c:pt>
                <c:pt idx="63">
                  <c:v>-25.404526819424746</c:v>
                </c:pt>
                <c:pt idx="64">
                  <c:v>-34.737997137502248</c:v>
                </c:pt>
                <c:pt idx="65">
                  <c:v>10.572940459599522</c:v>
                </c:pt>
                <c:pt idx="66">
                  <c:v>35.972981555022784</c:v>
                </c:pt>
                <c:pt idx="67">
                  <c:v>33.48424791551065</c:v>
                </c:pt>
                <c:pt idx="68">
                  <c:v>30.817718233588181</c:v>
                </c:pt>
                <c:pt idx="69">
                  <c:v>-20.026607490744652</c:v>
                </c:pt>
                <c:pt idx="70">
                  <c:v>-8.182281766411819</c:v>
                </c:pt>
                <c:pt idx="71">
                  <c:v>13.239881095754583</c:v>
                </c:pt>
                <c:pt idx="72">
                  <c:v>-29.360077808822155</c:v>
                </c:pt>
                <c:pt idx="73">
                  <c:v>1.1286558306899792</c:v>
                </c:pt>
                <c:pt idx="74">
                  <c:v>2.0397578094847972</c:v>
                </c:pt>
                <c:pt idx="75">
                  <c:v>-42.004691201117794</c:v>
                </c:pt>
                <c:pt idx="76">
                  <c:v>-48.004896678234047</c:v>
                </c:pt>
                <c:pt idx="77">
                  <c:v>15.817101802239279</c:v>
                </c:pt>
                <c:pt idx="78">
                  <c:v>34.572734982483212</c:v>
                </c:pt>
                <c:pt idx="79">
                  <c:v>39.128450353573669</c:v>
                </c:pt>
                <c:pt idx="80">
                  <c:v>39.817512756471899</c:v>
                </c:pt>
                <c:pt idx="81">
                  <c:v>-36.537873851232519</c:v>
                </c:pt>
                <c:pt idx="82">
                  <c:v>-3.3602832859384648</c:v>
                </c:pt>
                <c:pt idx="83">
                  <c:v>9.3730226504460461</c:v>
                </c:pt>
                <c:pt idx="84">
                  <c:v>-37.315834275335874</c:v>
                </c:pt>
                <c:pt idx="85">
                  <c:v>4.9062053005607709</c:v>
                </c:pt>
                <c:pt idx="86">
                  <c:v>-3.915998657028922</c:v>
                </c:pt>
                <c:pt idx="87">
                  <c:v>-55.13824371004182</c:v>
                </c:pt>
                <c:pt idx="88">
                  <c:v>-40.627388303786518</c:v>
                </c:pt>
                <c:pt idx="89">
                  <c:v>4.6391002827126613</c:v>
                </c:pt>
                <c:pt idx="90">
                  <c:v>46.994692367533332</c:v>
                </c:pt>
                <c:pt idx="91">
                  <c:v>48.217142897662541</c:v>
                </c:pt>
                <c:pt idx="92">
                  <c:v>36.395144417189158</c:v>
                </c:pt>
                <c:pt idx="93">
                  <c:v>-32.049140211720385</c:v>
                </c:pt>
                <c:pt idx="94">
                  <c:v>-7.604855582810842</c:v>
                </c:pt>
                <c:pt idx="95">
                  <c:v>14.995103321765953</c:v>
                </c:pt>
                <c:pt idx="96">
                  <c:v>-53.382610529797887</c:v>
                </c:pt>
                <c:pt idx="97">
                  <c:v>7.1726938870599497</c:v>
                </c:pt>
                <c:pt idx="98">
                  <c:v>-7.4717140281193792</c:v>
                </c:pt>
                <c:pt idx="99">
                  <c:v>-67.782857102337459</c:v>
                </c:pt>
                <c:pt idx="100">
                  <c:v>-46.760940812710601</c:v>
                </c:pt>
                <c:pt idx="101">
                  <c:v>-7.672248268621729</c:v>
                </c:pt>
                <c:pt idx="102">
                  <c:v>57.238853710173146</c:v>
                </c:pt>
                <c:pt idx="103">
                  <c:v>54.039141378135923</c:v>
                </c:pt>
                <c:pt idx="104">
                  <c:v>41.572734982483212</c:v>
                </c:pt>
                <c:pt idx="105">
                  <c:v>-29.560406572208251</c:v>
                </c:pt>
                <c:pt idx="106">
                  <c:v>-3.9383259008883442</c:v>
                </c:pt>
                <c:pt idx="107">
                  <c:v>21.883878056701349</c:v>
                </c:pt>
                <c:pt idx="108">
                  <c:v>-43.13824371004182</c:v>
                </c:pt>
                <c:pt idx="109">
                  <c:v>12.905999823444461</c:v>
                </c:pt>
                <c:pt idx="110">
                  <c:v>-15.471714028119379</c:v>
                </c:pt>
                <c:pt idx="111">
                  <c:v>-73.13844918715813</c:v>
                </c:pt>
                <c:pt idx="112">
                  <c:v>-60.33877795054417</c:v>
                </c:pt>
                <c:pt idx="113">
                  <c:v>-20.827922544288924</c:v>
                </c:pt>
                <c:pt idx="114">
                  <c:v>93.549791307274916</c:v>
                </c:pt>
                <c:pt idx="115">
                  <c:v>42.039141378135923</c:v>
                </c:pt>
                <c:pt idx="116">
                  <c:v>48.039346855252234</c:v>
                </c:pt>
                <c:pt idx="117">
                  <c:v>-25.782651625221149</c:v>
                </c:pt>
                <c:pt idx="118">
                  <c:v>-22.982774911490935</c:v>
                </c:pt>
                <c:pt idx="119">
                  <c:v>16.994897844649643</c:v>
                </c:pt>
                <c:pt idx="120">
                  <c:v>-64.205019964503833</c:v>
                </c:pt>
                <c:pt idx="121">
                  <c:v>6.9502433569307414</c:v>
                </c:pt>
                <c:pt idx="122">
                  <c:v>-26.605266537043406</c:v>
                </c:pt>
                <c:pt idx="123">
                  <c:v>-55.672042791505419</c:v>
                </c:pt>
                <c:pt idx="124">
                  <c:v>-81.983391342839809</c:v>
                </c:pt>
                <c:pt idx="125">
                  <c:v>-20.361516148636156</c:v>
                </c:pt>
                <c:pt idx="126">
                  <c:v>86.1495447347354</c:v>
                </c:pt>
                <c:pt idx="127">
                  <c:v>50.416649752583453</c:v>
                </c:pt>
                <c:pt idx="128">
                  <c:v>41.90579434632815</c:v>
                </c:pt>
                <c:pt idx="129">
                  <c:v>-44.094000176555539</c:v>
                </c:pt>
                <c:pt idx="130">
                  <c:v>-15.005307632466668</c:v>
                </c:pt>
                <c:pt idx="131">
                  <c:v>22.461304240302354</c:v>
                </c:pt>
                <c:pt idx="132">
                  <c:v>-30.383021484030451</c:v>
                </c:pt>
                <c:pt idx="133">
                  <c:v>-45.627593780902828</c:v>
                </c:pt>
                <c:pt idx="134">
                  <c:v>-16.494452226211365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43-49A6-A0D1-8808B0A7E7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345289888"/>
        <c:axId val="-1345287136"/>
      </c:lineChart>
      <c:catAx>
        <c:axId val="-1345289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1345287136"/>
        <c:crosses val="autoZero"/>
        <c:auto val="1"/>
        <c:lblAlgn val="ctr"/>
        <c:lblOffset val="100"/>
        <c:noMultiLvlLbl val="0"/>
      </c:catAx>
      <c:valAx>
        <c:axId val="-134528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1345289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X2 ~ X1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PACF!$Q$13</c:f>
              <c:strCache>
                <c:ptCount val="1"/>
                <c:pt idx="0">
                  <c:v>X2_hat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PACF!$Q$14:$Q$148</c:f>
              <c:numCache>
                <c:formatCode>General</c:formatCode>
                <c:ptCount val="135"/>
                <c:pt idx="0">
                  <c:v>123.1561135696336</c:v>
                </c:pt>
                <c:pt idx="1">
                  <c:v>136.58406658615911</c:v>
                </c:pt>
                <c:pt idx="2">
                  <c:v>133.7066480826179</c:v>
                </c:pt>
                <c:pt idx="3">
                  <c:v>126.03353207317478</c:v>
                </c:pt>
                <c:pt idx="4">
                  <c:v>139.46148508970029</c:v>
                </c:pt>
                <c:pt idx="5">
                  <c:v>151.93029860504538</c:v>
                </c:pt>
                <c:pt idx="6">
                  <c:v>151.93029860504538</c:v>
                </c:pt>
                <c:pt idx="7">
                  <c:v>140.42062459088066</c:v>
                </c:pt>
                <c:pt idx="8">
                  <c:v>124.11525307081399</c:v>
                </c:pt>
                <c:pt idx="9">
                  <c:v>109.7281605531081</c:v>
                </c:pt>
                <c:pt idx="10">
                  <c:v>123.1561135696336</c:v>
                </c:pt>
                <c:pt idx="11">
                  <c:v>120.27869506609242</c:v>
                </c:pt>
                <c:pt idx="12">
                  <c:v>130.82922957907675</c:v>
                </c:pt>
                <c:pt idx="13">
                  <c:v>145.21632209678265</c:v>
                </c:pt>
                <c:pt idx="14">
                  <c:v>139.46148508970029</c:v>
                </c:pt>
                <c:pt idx="15">
                  <c:v>129.87009007789635</c:v>
                </c:pt>
                <c:pt idx="16">
                  <c:v>152.88943810622578</c:v>
                </c:pt>
                <c:pt idx="17">
                  <c:v>173.03136763101404</c:v>
                </c:pt>
                <c:pt idx="18">
                  <c:v>173.03136763101404</c:v>
                </c:pt>
                <c:pt idx="19">
                  <c:v>161.52169361684932</c:v>
                </c:pt>
                <c:pt idx="20">
                  <c:v>137.54320608733951</c:v>
                </c:pt>
                <c:pt idx="21">
                  <c:v>119.31955556491202</c:v>
                </c:pt>
                <c:pt idx="22">
                  <c:v>144.25718259560225</c:v>
                </c:pt>
                <c:pt idx="23">
                  <c:v>149.0528801015042</c:v>
                </c:pt>
                <c:pt idx="24">
                  <c:v>153.84857760740618</c:v>
                </c:pt>
                <c:pt idx="25">
                  <c:v>180.70448364045717</c:v>
                </c:pt>
                <c:pt idx="26">
                  <c:v>166.31739112275127</c:v>
                </c:pt>
                <c:pt idx="27">
                  <c:v>174.94964663337481</c:v>
                </c:pt>
                <c:pt idx="28">
                  <c:v>180.70448364045717</c:v>
                </c:pt>
                <c:pt idx="29">
                  <c:v>200.84641316524542</c:v>
                </c:pt>
                <c:pt idx="30">
                  <c:v>200.84641316524542</c:v>
                </c:pt>
                <c:pt idx="31">
                  <c:v>186.45932064753953</c:v>
                </c:pt>
                <c:pt idx="32">
                  <c:v>165.3582516215709</c:v>
                </c:pt>
                <c:pt idx="33">
                  <c:v>150.0120196026846</c:v>
                </c:pt>
                <c:pt idx="34">
                  <c:v>169.19480962629245</c:v>
                </c:pt>
                <c:pt idx="35">
                  <c:v>173.99050713219444</c:v>
                </c:pt>
                <c:pt idx="36">
                  <c:v>182.62276264281797</c:v>
                </c:pt>
                <c:pt idx="37">
                  <c:v>195.09157615816306</c:v>
                </c:pt>
                <c:pt idx="38">
                  <c:v>183.58190214399835</c:v>
                </c:pt>
                <c:pt idx="39">
                  <c:v>185.50018114635915</c:v>
                </c:pt>
                <c:pt idx="40">
                  <c:v>219.0700636876729</c:v>
                </c:pt>
                <c:pt idx="41">
                  <c:v>230.57973770183762</c:v>
                </c:pt>
                <c:pt idx="42">
                  <c:v>242.08941171600233</c:v>
                </c:pt>
                <c:pt idx="43">
                  <c:v>210.43780817704936</c:v>
                </c:pt>
                <c:pt idx="44">
                  <c:v>193.17329715580229</c:v>
                </c:pt>
                <c:pt idx="45">
                  <c:v>174.94964663337481</c:v>
                </c:pt>
                <c:pt idx="46">
                  <c:v>196.05071565934347</c:v>
                </c:pt>
                <c:pt idx="47">
                  <c:v>197.96899466170424</c:v>
                </c:pt>
                <c:pt idx="48">
                  <c:v>197.96899466170424</c:v>
                </c:pt>
                <c:pt idx="49">
                  <c:v>236.33457470891997</c:v>
                </c:pt>
                <c:pt idx="50">
                  <c:v>235.37543520773957</c:v>
                </c:pt>
                <c:pt idx="51">
                  <c:v>229.62059820065721</c:v>
                </c:pt>
                <c:pt idx="52">
                  <c:v>243.04855121718271</c:v>
                </c:pt>
                <c:pt idx="53">
                  <c:v>263.19048074197099</c:v>
                </c:pt>
                <c:pt idx="54">
                  <c:v>270.86359675141409</c:v>
                </c:pt>
                <c:pt idx="55">
                  <c:v>237.29371421010035</c:v>
                </c:pt>
                <c:pt idx="56">
                  <c:v>212.35608717941014</c:v>
                </c:pt>
                <c:pt idx="57">
                  <c:v>182.62276264281797</c:v>
                </c:pt>
                <c:pt idx="58">
                  <c:v>202.7646921676062</c:v>
                </c:pt>
                <c:pt idx="59">
                  <c:v>205.64211067114738</c:v>
                </c:pt>
                <c:pt idx="60">
                  <c:v>190.29587865226111</c:v>
                </c:pt>
                <c:pt idx="61">
                  <c:v>235.37543520773957</c:v>
                </c:pt>
                <c:pt idx="62">
                  <c:v>227.70231919829644</c:v>
                </c:pt>
                <c:pt idx="63">
                  <c:v>234.41629570655917</c:v>
                </c:pt>
                <c:pt idx="64">
                  <c:v>263.19048074197099</c:v>
                </c:pt>
                <c:pt idx="65">
                  <c:v>299.63778178682588</c:v>
                </c:pt>
                <c:pt idx="66">
                  <c:v>291.00552627620237</c:v>
                </c:pt>
                <c:pt idx="67">
                  <c:v>258.39478323606897</c:v>
                </c:pt>
                <c:pt idx="68">
                  <c:v>229.62059820065721</c:v>
                </c:pt>
                <c:pt idx="69">
                  <c:v>204.682971169967</c:v>
                </c:pt>
                <c:pt idx="70">
                  <c:v>229.62059820065721</c:v>
                </c:pt>
                <c:pt idx="71">
                  <c:v>242.08941171600233</c:v>
                </c:pt>
                <c:pt idx="72">
                  <c:v>233.45715620537879</c:v>
                </c:pt>
                <c:pt idx="73">
                  <c:v>266.06789924551214</c:v>
                </c:pt>
                <c:pt idx="74">
                  <c:v>267.98617824787294</c:v>
                </c:pt>
                <c:pt idx="75">
                  <c:v>268.94531774905334</c:v>
                </c:pt>
                <c:pt idx="76">
                  <c:v>312.106595302171</c:v>
                </c:pt>
                <c:pt idx="77">
                  <c:v>359.10443086001027</c:v>
                </c:pt>
                <c:pt idx="78">
                  <c:v>342.7990593399436</c:v>
                </c:pt>
                <c:pt idx="79">
                  <c:v>309.22917679862985</c:v>
                </c:pt>
                <c:pt idx="80">
                  <c:v>272.7818757537749</c:v>
                </c:pt>
                <c:pt idx="81">
                  <c:v>237.29371421010035</c:v>
                </c:pt>
                <c:pt idx="82">
                  <c:v>276.61843375849645</c:v>
                </c:pt>
                <c:pt idx="83">
                  <c:v>282.37327076557881</c:v>
                </c:pt>
                <c:pt idx="84">
                  <c:v>275.65929425731605</c:v>
                </c:pt>
                <c:pt idx="85">
                  <c:v>314.02487430453181</c:v>
                </c:pt>
                <c:pt idx="86">
                  <c:v>310.1883162998102</c:v>
                </c:pt>
                <c:pt idx="87">
                  <c:v>314.98401380571221</c:v>
                </c:pt>
                <c:pt idx="88">
                  <c:v>368.69582587181418</c:v>
                </c:pt>
                <c:pt idx="89">
                  <c:v>406.10226641784953</c:v>
                </c:pt>
                <c:pt idx="90">
                  <c:v>398.42915040840637</c:v>
                </c:pt>
                <c:pt idx="91">
                  <c:v>350.4721753493867</c:v>
                </c:pt>
                <c:pt idx="92">
                  <c:v>303.47433979154749</c:v>
                </c:pt>
                <c:pt idx="93">
                  <c:v>269.90445725023369</c:v>
                </c:pt>
                <c:pt idx="94">
                  <c:v>303.47433979154749</c:v>
                </c:pt>
                <c:pt idx="95">
                  <c:v>312.106595302171</c:v>
                </c:pt>
                <c:pt idx="96">
                  <c:v>298.67864228564548</c:v>
                </c:pt>
                <c:pt idx="97">
                  <c:v>351.43131485056711</c:v>
                </c:pt>
                <c:pt idx="98">
                  <c:v>343.758198841124</c:v>
                </c:pt>
                <c:pt idx="99">
                  <c:v>350.4721753493867</c:v>
                </c:pt>
                <c:pt idx="100">
                  <c:v>414.73452192847304</c:v>
                </c:pt>
                <c:pt idx="101">
                  <c:v>455.97752047922995</c:v>
                </c:pt>
                <c:pt idx="102">
                  <c:v>457.89579948159076</c:v>
                </c:pt>
                <c:pt idx="103">
                  <c:v>397.47001090722597</c:v>
                </c:pt>
                <c:pt idx="104">
                  <c:v>342.7990593399436</c:v>
                </c:pt>
                <c:pt idx="105">
                  <c:v>302.51520029036709</c:v>
                </c:pt>
                <c:pt idx="106">
                  <c:v>332.24852482695928</c:v>
                </c:pt>
                <c:pt idx="107">
                  <c:v>336.08508283168084</c:v>
                </c:pt>
                <c:pt idx="108">
                  <c:v>314.98401380571221</c:v>
                </c:pt>
                <c:pt idx="109">
                  <c:v>357.18615185764946</c:v>
                </c:pt>
                <c:pt idx="110">
                  <c:v>343.758198841124</c:v>
                </c:pt>
                <c:pt idx="111">
                  <c:v>358.14529135882987</c:v>
                </c:pt>
                <c:pt idx="112">
                  <c:v>427.20333544381816</c:v>
                </c:pt>
                <c:pt idx="113">
                  <c:v>480.91514750992019</c:v>
                </c:pt>
                <c:pt idx="114">
                  <c:v>494.34310052644565</c:v>
                </c:pt>
                <c:pt idx="115">
                  <c:v>397.47001090722597</c:v>
                </c:pt>
                <c:pt idx="116">
                  <c:v>354.30873335410831</c:v>
                </c:pt>
                <c:pt idx="117">
                  <c:v>307.31089779626905</c:v>
                </c:pt>
                <c:pt idx="118">
                  <c:v>333.20766432813963</c:v>
                </c:pt>
                <c:pt idx="119">
                  <c:v>355.26787285528872</c:v>
                </c:pt>
                <c:pt idx="120">
                  <c:v>338.00336183404164</c:v>
                </c:pt>
                <c:pt idx="121">
                  <c:v>399.38828990958677</c:v>
                </c:pt>
                <c:pt idx="122">
                  <c:v>389.79689489778281</c:v>
                </c:pt>
                <c:pt idx="123">
                  <c:v>412.81624292611224</c:v>
                </c:pt>
                <c:pt idx="124">
                  <c:v>462.69149698749271</c:v>
                </c:pt>
                <c:pt idx="125">
                  <c:v>535.58609907720256</c:v>
                </c:pt>
                <c:pt idx="126">
                  <c:v>546.13663359018688</c:v>
                </c:pt>
                <c:pt idx="127">
                  <c:v>454.05924147686915</c:v>
                </c:pt>
                <c:pt idx="128">
                  <c:v>400.34742941076718</c:v>
                </c:pt>
                <c:pt idx="129">
                  <c:v>357.18615185764946</c:v>
                </c:pt>
                <c:pt idx="130">
                  <c:v>398.42915040840637</c:v>
                </c:pt>
                <c:pt idx="131">
                  <c:v>409.93882442257109</c:v>
                </c:pt>
                <c:pt idx="132">
                  <c:v>385.00119739188085</c:v>
                </c:pt>
                <c:pt idx="133">
                  <c:v>411.85710342493189</c:v>
                </c:pt>
                <c:pt idx="134">
                  <c:v>452.1409624745084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07-48F2-BD9B-DB5754290FCD}"/>
            </c:ext>
          </c:extLst>
        </c:ser>
        <c:ser>
          <c:idx val="1"/>
          <c:order val="1"/>
          <c:tx>
            <c:strRef>
              <c:f>PACF!$R$13</c:f>
              <c:strCache>
                <c:ptCount val="1"/>
                <c:pt idx="0">
                  <c:v>err(X2 ~ X1)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PACF!$R$14:$R$148</c:f>
              <c:numCache>
                <c:formatCode>General</c:formatCode>
                <c:ptCount val="135"/>
                <c:pt idx="0">
                  <c:v>11.156113569633604</c:v>
                </c:pt>
                <c:pt idx="1">
                  <c:v>18.584066586159111</c:v>
                </c:pt>
                <c:pt idx="2">
                  <c:v>1.7066480826179031</c:v>
                </c:pt>
                <c:pt idx="3">
                  <c:v>-2.9664679268252172</c:v>
                </c:pt>
                <c:pt idx="4">
                  <c:v>18.46148508970029</c:v>
                </c:pt>
                <c:pt idx="5">
                  <c:v>16.93029860504538</c:v>
                </c:pt>
                <c:pt idx="6">
                  <c:v>3.9302986050453796</c:v>
                </c:pt>
                <c:pt idx="7">
                  <c:v>-7.5793754091193364</c:v>
                </c:pt>
                <c:pt idx="8">
                  <c:v>-11.884746929186008</c:v>
                </c:pt>
                <c:pt idx="9">
                  <c:v>-9.271839446891903</c:v>
                </c:pt>
                <c:pt idx="10">
                  <c:v>19.156113569633604</c:v>
                </c:pt>
                <c:pt idx="11">
                  <c:v>2.2786950660924248</c:v>
                </c:pt>
                <c:pt idx="12">
                  <c:v>15.829229579076753</c:v>
                </c:pt>
                <c:pt idx="13">
                  <c:v>19.216322096782648</c:v>
                </c:pt>
                <c:pt idx="14">
                  <c:v>-1.5385149102997104</c:v>
                </c:pt>
                <c:pt idx="15">
                  <c:v>-5.1299099221036499</c:v>
                </c:pt>
                <c:pt idx="16">
                  <c:v>27.889438106225782</c:v>
                </c:pt>
                <c:pt idx="17">
                  <c:v>24.031367631014035</c:v>
                </c:pt>
                <c:pt idx="18">
                  <c:v>3.0313676310140352</c:v>
                </c:pt>
                <c:pt idx="19">
                  <c:v>-8.4783063831506809</c:v>
                </c:pt>
                <c:pt idx="20">
                  <c:v>-20.456793912660487</c:v>
                </c:pt>
                <c:pt idx="21">
                  <c:v>-13.680444435087978</c:v>
                </c:pt>
                <c:pt idx="22">
                  <c:v>30.257182595602245</c:v>
                </c:pt>
                <c:pt idx="23">
                  <c:v>9.0528801015042006</c:v>
                </c:pt>
                <c:pt idx="24">
                  <c:v>8.8485776074061846</c:v>
                </c:pt>
                <c:pt idx="25">
                  <c:v>30.70448364045717</c:v>
                </c:pt>
                <c:pt idx="26">
                  <c:v>-11.682608877248725</c:v>
                </c:pt>
                <c:pt idx="27">
                  <c:v>11.949646633374812</c:v>
                </c:pt>
                <c:pt idx="28">
                  <c:v>8.7044836404571697</c:v>
                </c:pt>
                <c:pt idx="29">
                  <c:v>22.846413165245423</c:v>
                </c:pt>
                <c:pt idx="30">
                  <c:v>1.8464131652454228</c:v>
                </c:pt>
                <c:pt idx="31">
                  <c:v>-12.540679352460472</c:v>
                </c:pt>
                <c:pt idx="32">
                  <c:v>-18.641748378429099</c:v>
                </c:pt>
                <c:pt idx="33">
                  <c:v>-11.987980397315397</c:v>
                </c:pt>
                <c:pt idx="34">
                  <c:v>23.194809626292454</c:v>
                </c:pt>
                <c:pt idx="35">
                  <c:v>7.9905071321944376</c:v>
                </c:pt>
                <c:pt idx="36">
                  <c:v>11.622762642817975</c:v>
                </c:pt>
                <c:pt idx="37">
                  <c:v>15.091576158163065</c:v>
                </c:pt>
                <c:pt idx="38">
                  <c:v>-9.4180978560016513</c:v>
                </c:pt>
                <c:pt idx="39">
                  <c:v>4.5001811463591537</c:v>
                </c:pt>
                <c:pt idx="40">
                  <c:v>36.070063687672899</c:v>
                </c:pt>
                <c:pt idx="41">
                  <c:v>12.579737701837615</c:v>
                </c:pt>
                <c:pt idx="42">
                  <c:v>12.089411716002331</c:v>
                </c:pt>
                <c:pt idx="43">
                  <c:v>-31.562191822950638</c:v>
                </c:pt>
                <c:pt idx="44">
                  <c:v>-15.826702844197712</c:v>
                </c:pt>
                <c:pt idx="45">
                  <c:v>-16.050353366625188</c:v>
                </c:pt>
                <c:pt idx="46">
                  <c:v>24.050715659343467</c:v>
                </c:pt>
                <c:pt idx="47">
                  <c:v>3.9689946617042438</c:v>
                </c:pt>
                <c:pt idx="48">
                  <c:v>1.9689946617042438</c:v>
                </c:pt>
                <c:pt idx="49">
                  <c:v>40.334574708919973</c:v>
                </c:pt>
                <c:pt idx="50">
                  <c:v>-0.62456479226042916</c:v>
                </c:pt>
                <c:pt idx="51">
                  <c:v>-5.3794017993427872</c:v>
                </c:pt>
                <c:pt idx="52">
                  <c:v>14.048551217182705</c:v>
                </c:pt>
                <c:pt idx="53">
                  <c:v>20.190480741970987</c:v>
                </c:pt>
                <c:pt idx="54">
                  <c:v>6.863596751414093</c:v>
                </c:pt>
                <c:pt idx="55">
                  <c:v>-34.706285789899653</c:v>
                </c:pt>
                <c:pt idx="56">
                  <c:v>-24.643912820589861</c:v>
                </c:pt>
                <c:pt idx="57">
                  <c:v>-28.377237357182025</c:v>
                </c:pt>
                <c:pt idx="58">
                  <c:v>22.764692167606199</c:v>
                </c:pt>
                <c:pt idx="59">
                  <c:v>4.6421106711473783</c:v>
                </c:pt>
                <c:pt idx="60">
                  <c:v>-13.704121347738891</c:v>
                </c:pt>
                <c:pt idx="61">
                  <c:v>47.375435207739571</c:v>
                </c:pt>
                <c:pt idx="62">
                  <c:v>-7.2976808017035637</c:v>
                </c:pt>
                <c:pt idx="63">
                  <c:v>7.4162957065591684</c:v>
                </c:pt>
                <c:pt idx="64">
                  <c:v>29.190480741970987</c:v>
                </c:pt>
                <c:pt idx="65">
                  <c:v>35.637781786825883</c:v>
                </c:pt>
                <c:pt idx="66">
                  <c:v>-10.994473723797626</c:v>
                </c:pt>
                <c:pt idx="67">
                  <c:v>-34.605216763931026</c:v>
                </c:pt>
                <c:pt idx="68">
                  <c:v>-29.379401799342787</c:v>
                </c:pt>
                <c:pt idx="69">
                  <c:v>-24.317028830032996</c:v>
                </c:pt>
                <c:pt idx="70">
                  <c:v>26.620598200657213</c:v>
                </c:pt>
                <c:pt idx="71">
                  <c:v>13.089411716002331</c:v>
                </c:pt>
                <c:pt idx="72">
                  <c:v>-8.5428437946212057</c:v>
                </c:pt>
                <c:pt idx="73">
                  <c:v>33.067899245512137</c:v>
                </c:pt>
                <c:pt idx="74">
                  <c:v>0.98617824787294239</c:v>
                </c:pt>
                <c:pt idx="75">
                  <c:v>-5.4682250946655131E-2</c:v>
                </c:pt>
                <c:pt idx="76">
                  <c:v>42.106595302171002</c:v>
                </c:pt>
                <c:pt idx="77">
                  <c:v>44.104430860010268</c:v>
                </c:pt>
                <c:pt idx="78">
                  <c:v>-21.200940660056403</c:v>
                </c:pt>
                <c:pt idx="79">
                  <c:v>-37.770823201370149</c:v>
                </c:pt>
                <c:pt idx="80">
                  <c:v>-39.218124246225102</c:v>
                </c:pt>
                <c:pt idx="81">
                  <c:v>-36.706285789899653</c:v>
                </c:pt>
                <c:pt idx="82">
                  <c:v>39.618433758496451</c:v>
                </c:pt>
                <c:pt idx="83">
                  <c:v>4.373270765578809</c:v>
                </c:pt>
                <c:pt idx="84">
                  <c:v>-8.3407057426839515</c:v>
                </c:pt>
                <c:pt idx="85">
                  <c:v>37.024874304531807</c:v>
                </c:pt>
                <c:pt idx="86">
                  <c:v>-6.8116837001898034</c:v>
                </c:pt>
                <c:pt idx="87">
                  <c:v>1.984013805712209</c:v>
                </c:pt>
                <c:pt idx="88">
                  <c:v>50.695825871814179</c:v>
                </c:pt>
                <c:pt idx="89">
                  <c:v>32.102266417849535</c:v>
                </c:pt>
                <c:pt idx="90">
                  <c:v>-14.570849591593628</c:v>
                </c:pt>
                <c:pt idx="91">
                  <c:v>-54.527824650613297</c:v>
                </c:pt>
                <c:pt idx="92">
                  <c:v>-51.525660208452507</c:v>
                </c:pt>
                <c:pt idx="93">
                  <c:v>-36.095542749766309</c:v>
                </c:pt>
                <c:pt idx="94">
                  <c:v>32.474339791547493</c:v>
                </c:pt>
                <c:pt idx="95">
                  <c:v>6.1065953021710015</c:v>
                </c:pt>
                <c:pt idx="96">
                  <c:v>-16.321357714354519</c:v>
                </c:pt>
                <c:pt idx="97">
                  <c:v>50.431314850567105</c:v>
                </c:pt>
                <c:pt idx="98">
                  <c:v>-12.241801158876001</c:v>
                </c:pt>
                <c:pt idx="99">
                  <c:v>2.4721753493867027</c:v>
                </c:pt>
                <c:pt idx="100">
                  <c:v>59.734521928473043</c:v>
                </c:pt>
                <c:pt idx="101">
                  <c:v>33.977520479229952</c:v>
                </c:pt>
                <c:pt idx="102">
                  <c:v>-7.1042005184092432</c:v>
                </c:pt>
                <c:pt idx="103">
                  <c:v>-69.529989092774031</c:v>
                </c:pt>
                <c:pt idx="104">
                  <c:v>-61.200940660056403</c:v>
                </c:pt>
                <c:pt idx="105">
                  <c:v>-44.48479970963291</c:v>
                </c:pt>
                <c:pt idx="106">
                  <c:v>27.248524826959283</c:v>
                </c:pt>
                <c:pt idx="107">
                  <c:v>8.508283168083608E-2</c:v>
                </c:pt>
                <c:pt idx="108">
                  <c:v>-25.015986194287791</c:v>
                </c:pt>
                <c:pt idx="109">
                  <c:v>39.186151857649463</c:v>
                </c:pt>
                <c:pt idx="110">
                  <c:v>-18.241801158876001</c:v>
                </c:pt>
                <c:pt idx="111">
                  <c:v>10.145291358829866</c:v>
                </c:pt>
                <c:pt idx="112">
                  <c:v>64.203335443818162</c:v>
                </c:pt>
                <c:pt idx="113">
                  <c:v>45.915147509920189</c:v>
                </c:pt>
                <c:pt idx="114">
                  <c:v>3.343100526445653</c:v>
                </c:pt>
                <c:pt idx="115">
                  <c:v>-107.52998909277403</c:v>
                </c:pt>
                <c:pt idx="116">
                  <c:v>-49.691266645891687</c:v>
                </c:pt>
                <c:pt idx="117">
                  <c:v>-51.689102203730954</c:v>
                </c:pt>
                <c:pt idx="118">
                  <c:v>23.207664328139629</c:v>
                </c:pt>
                <c:pt idx="119">
                  <c:v>18.267872855288715</c:v>
                </c:pt>
                <c:pt idx="120">
                  <c:v>-21.996638165958359</c:v>
                </c:pt>
                <c:pt idx="121">
                  <c:v>57.388289909586774</c:v>
                </c:pt>
                <c:pt idx="122">
                  <c:v>-16.203105102217194</c:v>
                </c:pt>
                <c:pt idx="123">
                  <c:v>16.816242926112238</c:v>
                </c:pt>
                <c:pt idx="124">
                  <c:v>42.691496987492712</c:v>
                </c:pt>
                <c:pt idx="125">
                  <c:v>63.586099077202562</c:v>
                </c:pt>
                <c:pt idx="126">
                  <c:v>-1.8633664098131248</c:v>
                </c:pt>
                <c:pt idx="127">
                  <c:v>-104.94075852313085</c:v>
                </c:pt>
                <c:pt idx="128">
                  <c:v>-62.652570589232823</c:v>
                </c:pt>
                <c:pt idx="129">
                  <c:v>-49.813848142350537</c:v>
                </c:pt>
                <c:pt idx="130">
                  <c:v>36.429150408406372</c:v>
                </c:pt>
                <c:pt idx="131">
                  <c:v>4.9388244225710878</c:v>
                </c:pt>
                <c:pt idx="132">
                  <c:v>-31.998802608119149</c:v>
                </c:pt>
                <c:pt idx="133">
                  <c:v>20.857103424931893</c:v>
                </c:pt>
                <c:pt idx="134">
                  <c:v>33.140962474508399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07-48F2-BD9B-DB5754290F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347373616"/>
        <c:axId val="-1347371296"/>
      </c:lineChart>
      <c:catAx>
        <c:axId val="-1347373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1347371296"/>
        <c:crosses val="autoZero"/>
        <c:auto val="1"/>
        <c:lblAlgn val="ctr"/>
        <c:lblOffset val="100"/>
        <c:noMultiLvlLbl val="0"/>
      </c:catAx>
      <c:valAx>
        <c:axId val="-134737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1347373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/>
              <a:t>오차 </a:t>
            </a:r>
            <a:r>
              <a:rPr lang="en-US"/>
              <a:t>err(Y~X1), err(X2, X1) </a:t>
            </a:r>
            <a:r>
              <a:rPr lang="ko-KR"/>
              <a:t>산점도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PACF!$P$14:$P$148</c:f>
              <c:numCache>
                <c:formatCode>General</c:formatCode>
                <c:ptCount val="135"/>
                <c:pt idx="0">
                  <c:v>-4.2484415895249867</c:v>
                </c:pt>
                <c:pt idx="1">
                  <c:v>12.129272262038853</c:v>
                </c:pt>
                <c:pt idx="2">
                  <c:v>17.262619293846569</c:v>
                </c:pt>
                <c:pt idx="3">
                  <c:v>-4.3817886213327313</c:v>
                </c:pt>
                <c:pt idx="4">
                  <c:v>-4.0040747697689199</c:v>
                </c:pt>
                <c:pt idx="5">
                  <c:v>8.4180880923974826</c:v>
                </c:pt>
                <c:pt idx="6">
                  <c:v>20.418088092397483</c:v>
                </c:pt>
                <c:pt idx="7">
                  <c:v>25.951476219628489</c:v>
                </c:pt>
                <c:pt idx="8">
                  <c:v>24.707109399872422</c:v>
                </c:pt>
                <c:pt idx="9">
                  <c:v>-3.6261554410887982</c:v>
                </c:pt>
                <c:pt idx="10">
                  <c:v>12.751558410475013</c:v>
                </c:pt>
                <c:pt idx="11">
                  <c:v>-1.115094557717228</c:v>
                </c:pt>
                <c:pt idx="12">
                  <c:v>-5.6040336743456578</c:v>
                </c:pt>
                <c:pt idx="13">
                  <c:v>14.729231166615591</c:v>
                </c:pt>
                <c:pt idx="14">
                  <c:v>18.99592523023108</c:v>
                </c:pt>
                <c:pt idx="15">
                  <c:v>-14.559584663743067</c:v>
                </c:pt>
                <c:pt idx="16">
                  <c:v>-12.62636091820508</c:v>
                </c:pt>
                <c:pt idx="17">
                  <c:v>7.4402098591406514</c:v>
                </c:pt>
                <c:pt idx="18">
                  <c:v>19.440209859140651</c:v>
                </c:pt>
                <c:pt idx="19">
                  <c:v>32.973597986371658</c:v>
                </c:pt>
                <c:pt idx="20">
                  <c:v>28.084823251436262</c:v>
                </c:pt>
                <c:pt idx="21">
                  <c:v>-16.070645547114651</c:v>
                </c:pt>
                <c:pt idx="22">
                  <c:v>3.7736801772181536</c:v>
                </c:pt>
                <c:pt idx="23">
                  <c:v>3.5514351242052555</c:v>
                </c:pt>
                <c:pt idx="24">
                  <c:v>-19.670809928807671</c:v>
                </c:pt>
                <c:pt idx="25">
                  <c:v>22.084617774319952</c:v>
                </c:pt>
                <c:pt idx="26">
                  <c:v>-1.2486470666412686</c:v>
                </c:pt>
                <c:pt idx="27">
                  <c:v>1.3513118379354694</c:v>
                </c:pt>
                <c:pt idx="28">
                  <c:v>-13.915382225680048</c:v>
                </c:pt>
                <c:pt idx="29">
                  <c:v>6.1511885516656832</c:v>
                </c:pt>
                <c:pt idx="30">
                  <c:v>21.151188551665683</c:v>
                </c:pt>
                <c:pt idx="31">
                  <c:v>28.817923710704463</c:v>
                </c:pt>
                <c:pt idx="32">
                  <c:v>23.795801943961322</c:v>
                </c:pt>
                <c:pt idx="33">
                  <c:v>-11.493013886397335</c:v>
                </c:pt>
                <c:pt idx="34">
                  <c:v>2.6180059015509869</c:v>
                </c:pt>
                <c:pt idx="35">
                  <c:v>-1.6042391514619396</c:v>
                </c:pt>
                <c:pt idx="36">
                  <c:v>-6.0042802468852017</c:v>
                </c:pt>
                <c:pt idx="37">
                  <c:v>18.417882615281201</c:v>
                </c:pt>
                <c:pt idx="38">
                  <c:v>4.9512707425122073</c:v>
                </c:pt>
                <c:pt idx="39">
                  <c:v>-28.137627278692946</c:v>
                </c:pt>
                <c:pt idx="40">
                  <c:v>-6.6933426497834034</c:v>
                </c:pt>
                <c:pt idx="41">
                  <c:v>-7.22673077701441</c:v>
                </c:pt>
                <c:pt idx="42">
                  <c:v>37.239881095754583</c:v>
                </c:pt>
                <c:pt idx="43">
                  <c:v>23.706698445639859</c:v>
                </c:pt>
                <c:pt idx="44">
                  <c:v>25.506780636486383</c:v>
                </c:pt>
                <c:pt idx="45">
                  <c:v>-14.648688162064531</c:v>
                </c:pt>
                <c:pt idx="46">
                  <c:v>4.3734336046786098</c:v>
                </c:pt>
                <c:pt idx="47">
                  <c:v>6.2845355834734562</c:v>
                </c:pt>
                <c:pt idx="48">
                  <c:v>-33.715464416526544</c:v>
                </c:pt>
                <c:pt idx="49">
                  <c:v>5.5065751593700725</c:v>
                </c:pt>
                <c:pt idx="50">
                  <c:v>10.551024169972663</c:v>
                </c:pt>
                <c:pt idx="51">
                  <c:v>-9.182281766411819</c:v>
                </c:pt>
                <c:pt idx="52">
                  <c:v>-16.804567914848008</c:v>
                </c:pt>
                <c:pt idx="53">
                  <c:v>-4.7379971375022478</c:v>
                </c:pt>
                <c:pt idx="54">
                  <c:v>37.906410777677024</c:v>
                </c:pt>
                <c:pt idx="55">
                  <c:v>30.462126148767481</c:v>
                </c:pt>
                <c:pt idx="56">
                  <c:v>36.617800424434677</c:v>
                </c:pt>
                <c:pt idx="57">
                  <c:v>-14.004280246885202</c:v>
                </c:pt>
                <c:pt idx="58">
                  <c:v>3.0622905304605297</c:v>
                </c:pt>
                <c:pt idx="59">
                  <c:v>21.928943498652785</c:v>
                </c:pt>
                <c:pt idx="60">
                  <c:v>-40.359872331705873</c:v>
                </c:pt>
                <c:pt idx="61">
                  <c:v>12.551024169972663</c:v>
                </c:pt>
                <c:pt idx="62">
                  <c:v>-2.0933837452066655</c:v>
                </c:pt>
                <c:pt idx="63">
                  <c:v>-25.404526819424746</c:v>
                </c:pt>
                <c:pt idx="64">
                  <c:v>-34.737997137502248</c:v>
                </c:pt>
                <c:pt idx="65">
                  <c:v>10.572940459599522</c:v>
                </c:pt>
                <c:pt idx="66">
                  <c:v>35.972981555022784</c:v>
                </c:pt>
                <c:pt idx="67">
                  <c:v>33.48424791551065</c:v>
                </c:pt>
                <c:pt idx="68">
                  <c:v>30.817718233588181</c:v>
                </c:pt>
                <c:pt idx="69">
                  <c:v>-20.026607490744652</c:v>
                </c:pt>
                <c:pt idx="70">
                  <c:v>-8.182281766411819</c:v>
                </c:pt>
                <c:pt idx="71">
                  <c:v>13.239881095754583</c:v>
                </c:pt>
                <c:pt idx="72">
                  <c:v>-29.360077808822155</c:v>
                </c:pt>
                <c:pt idx="73">
                  <c:v>1.1286558306899792</c:v>
                </c:pt>
                <c:pt idx="74">
                  <c:v>2.0397578094847972</c:v>
                </c:pt>
                <c:pt idx="75">
                  <c:v>-42.004691201117794</c:v>
                </c:pt>
                <c:pt idx="76">
                  <c:v>-48.004896678234047</c:v>
                </c:pt>
                <c:pt idx="77">
                  <c:v>15.817101802239279</c:v>
                </c:pt>
                <c:pt idx="78">
                  <c:v>34.572734982483212</c:v>
                </c:pt>
                <c:pt idx="79">
                  <c:v>39.128450353573669</c:v>
                </c:pt>
                <c:pt idx="80">
                  <c:v>39.817512756471899</c:v>
                </c:pt>
                <c:pt idx="81">
                  <c:v>-36.537873851232519</c:v>
                </c:pt>
                <c:pt idx="82">
                  <c:v>-3.3602832859384648</c:v>
                </c:pt>
                <c:pt idx="83">
                  <c:v>9.3730226504460461</c:v>
                </c:pt>
                <c:pt idx="84">
                  <c:v>-37.315834275335874</c:v>
                </c:pt>
                <c:pt idx="85">
                  <c:v>4.9062053005607709</c:v>
                </c:pt>
                <c:pt idx="86">
                  <c:v>-3.915998657028922</c:v>
                </c:pt>
                <c:pt idx="87">
                  <c:v>-55.13824371004182</c:v>
                </c:pt>
                <c:pt idx="88">
                  <c:v>-40.627388303786518</c:v>
                </c:pt>
                <c:pt idx="89">
                  <c:v>4.6391002827126613</c:v>
                </c:pt>
                <c:pt idx="90">
                  <c:v>46.994692367533332</c:v>
                </c:pt>
                <c:pt idx="91">
                  <c:v>48.217142897662541</c:v>
                </c:pt>
                <c:pt idx="92">
                  <c:v>36.395144417189158</c:v>
                </c:pt>
                <c:pt idx="93">
                  <c:v>-32.049140211720385</c:v>
                </c:pt>
                <c:pt idx="94">
                  <c:v>-7.604855582810842</c:v>
                </c:pt>
                <c:pt idx="95">
                  <c:v>14.995103321765953</c:v>
                </c:pt>
                <c:pt idx="96">
                  <c:v>-53.382610529797887</c:v>
                </c:pt>
                <c:pt idx="97">
                  <c:v>7.1726938870599497</c:v>
                </c:pt>
                <c:pt idx="98">
                  <c:v>-7.4717140281193792</c:v>
                </c:pt>
                <c:pt idx="99">
                  <c:v>-67.782857102337459</c:v>
                </c:pt>
                <c:pt idx="100">
                  <c:v>-46.760940812710601</c:v>
                </c:pt>
                <c:pt idx="101">
                  <c:v>-7.672248268621729</c:v>
                </c:pt>
                <c:pt idx="102">
                  <c:v>57.238853710173146</c:v>
                </c:pt>
                <c:pt idx="103">
                  <c:v>54.039141378135923</c:v>
                </c:pt>
                <c:pt idx="104">
                  <c:v>41.572734982483212</c:v>
                </c:pt>
                <c:pt idx="105">
                  <c:v>-29.560406572208251</c:v>
                </c:pt>
                <c:pt idx="106">
                  <c:v>-3.9383259008883442</c:v>
                </c:pt>
                <c:pt idx="107">
                  <c:v>21.883878056701349</c:v>
                </c:pt>
                <c:pt idx="108">
                  <c:v>-43.13824371004182</c:v>
                </c:pt>
                <c:pt idx="109">
                  <c:v>12.905999823444461</c:v>
                </c:pt>
                <c:pt idx="110">
                  <c:v>-15.471714028119379</c:v>
                </c:pt>
                <c:pt idx="111">
                  <c:v>-73.13844918715813</c:v>
                </c:pt>
                <c:pt idx="112">
                  <c:v>-60.33877795054417</c:v>
                </c:pt>
                <c:pt idx="113">
                  <c:v>-20.827922544288924</c:v>
                </c:pt>
                <c:pt idx="114">
                  <c:v>93.549791307274916</c:v>
                </c:pt>
                <c:pt idx="115">
                  <c:v>42.039141378135923</c:v>
                </c:pt>
                <c:pt idx="116">
                  <c:v>48.039346855252234</c:v>
                </c:pt>
                <c:pt idx="117">
                  <c:v>-25.782651625221149</c:v>
                </c:pt>
                <c:pt idx="118">
                  <c:v>-22.982774911490935</c:v>
                </c:pt>
                <c:pt idx="119">
                  <c:v>16.994897844649643</c:v>
                </c:pt>
                <c:pt idx="120">
                  <c:v>-64.205019964503833</c:v>
                </c:pt>
                <c:pt idx="121">
                  <c:v>6.9502433569307414</c:v>
                </c:pt>
                <c:pt idx="122">
                  <c:v>-26.605266537043406</c:v>
                </c:pt>
                <c:pt idx="123">
                  <c:v>-55.672042791505419</c:v>
                </c:pt>
                <c:pt idx="124">
                  <c:v>-81.983391342839809</c:v>
                </c:pt>
                <c:pt idx="125">
                  <c:v>-20.361516148636156</c:v>
                </c:pt>
                <c:pt idx="126">
                  <c:v>86.1495447347354</c:v>
                </c:pt>
                <c:pt idx="127">
                  <c:v>50.416649752583453</c:v>
                </c:pt>
                <c:pt idx="128">
                  <c:v>41.90579434632815</c:v>
                </c:pt>
                <c:pt idx="129">
                  <c:v>-44.094000176555539</c:v>
                </c:pt>
                <c:pt idx="130">
                  <c:v>-15.005307632466668</c:v>
                </c:pt>
                <c:pt idx="131">
                  <c:v>22.461304240302354</c:v>
                </c:pt>
                <c:pt idx="132">
                  <c:v>-30.383021484030451</c:v>
                </c:pt>
                <c:pt idx="133">
                  <c:v>-45.627593780902828</c:v>
                </c:pt>
                <c:pt idx="134">
                  <c:v>-16.494452226211365</c:v>
                </c:pt>
              </c:numCache>
            </c:numRef>
          </c:xVal>
          <c:yVal>
            <c:numRef>
              <c:f>PACF!$R$14:$R$148</c:f>
              <c:numCache>
                <c:formatCode>General</c:formatCode>
                <c:ptCount val="135"/>
                <c:pt idx="0">
                  <c:v>11.156113569633604</c:v>
                </c:pt>
                <c:pt idx="1">
                  <c:v>18.584066586159111</c:v>
                </c:pt>
                <c:pt idx="2">
                  <c:v>1.7066480826179031</c:v>
                </c:pt>
                <c:pt idx="3">
                  <c:v>-2.9664679268252172</c:v>
                </c:pt>
                <c:pt idx="4">
                  <c:v>18.46148508970029</c:v>
                </c:pt>
                <c:pt idx="5">
                  <c:v>16.93029860504538</c:v>
                </c:pt>
                <c:pt idx="6">
                  <c:v>3.9302986050453796</c:v>
                </c:pt>
                <c:pt idx="7">
                  <c:v>-7.5793754091193364</c:v>
                </c:pt>
                <c:pt idx="8">
                  <c:v>-11.884746929186008</c:v>
                </c:pt>
                <c:pt idx="9">
                  <c:v>-9.271839446891903</c:v>
                </c:pt>
                <c:pt idx="10">
                  <c:v>19.156113569633604</c:v>
                </c:pt>
                <c:pt idx="11">
                  <c:v>2.2786950660924248</c:v>
                </c:pt>
                <c:pt idx="12">
                  <c:v>15.829229579076753</c:v>
                </c:pt>
                <c:pt idx="13">
                  <c:v>19.216322096782648</c:v>
                </c:pt>
                <c:pt idx="14">
                  <c:v>-1.5385149102997104</c:v>
                </c:pt>
                <c:pt idx="15">
                  <c:v>-5.1299099221036499</c:v>
                </c:pt>
                <c:pt idx="16">
                  <c:v>27.889438106225782</c:v>
                </c:pt>
                <c:pt idx="17">
                  <c:v>24.031367631014035</c:v>
                </c:pt>
                <c:pt idx="18">
                  <c:v>3.0313676310140352</c:v>
                </c:pt>
                <c:pt idx="19">
                  <c:v>-8.4783063831506809</c:v>
                </c:pt>
                <c:pt idx="20">
                  <c:v>-20.456793912660487</c:v>
                </c:pt>
                <c:pt idx="21">
                  <c:v>-13.680444435087978</c:v>
                </c:pt>
                <c:pt idx="22">
                  <c:v>30.257182595602245</c:v>
                </c:pt>
                <c:pt idx="23">
                  <c:v>9.0528801015042006</c:v>
                </c:pt>
                <c:pt idx="24">
                  <c:v>8.8485776074061846</c:v>
                </c:pt>
                <c:pt idx="25">
                  <c:v>30.70448364045717</c:v>
                </c:pt>
                <c:pt idx="26">
                  <c:v>-11.682608877248725</c:v>
                </c:pt>
                <c:pt idx="27">
                  <c:v>11.949646633374812</c:v>
                </c:pt>
                <c:pt idx="28">
                  <c:v>8.7044836404571697</c:v>
                </c:pt>
                <c:pt idx="29">
                  <c:v>22.846413165245423</c:v>
                </c:pt>
                <c:pt idx="30">
                  <c:v>1.8464131652454228</c:v>
                </c:pt>
                <c:pt idx="31">
                  <c:v>-12.540679352460472</c:v>
                </c:pt>
                <c:pt idx="32">
                  <c:v>-18.641748378429099</c:v>
                </c:pt>
                <c:pt idx="33">
                  <c:v>-11.987980397315397</c:v>
                </c:pt>
                <c:pt idx="34">
                  <c:v>23.194809626292454</c:v>
                </c:pt>
                <c:pt idx="35">
                  <c:v>7.9905071321944376</c:v>
                </c:pt>
                <c:pt idx="36">
                  <c:v>11.622762642817975</c:v>
                </c:pt>
                <c:pt idx="37">
                  <c:v>15.091576158163065</c:v>
                </c:pt>
                <c:pt idx="38">
                  <c:v>-9.4180978560016513</c:v>
                </c:pt>
                <c:pt idx="39">
                  <c:v>4.5001811463591537</c:v>
                </c:pt>
                <c:pt idx="40">
                  <c:v>36.070063687672899</c:v>
                </c:pt>
                <c:pt idx="41">
                  <c:v>12.579737701837615</c:v>
                </c:pt>
                <c:pt idx="42">
                  <c:v>12.089411716002331</c:v>
                </c:pt>
                <c:pt idx="43">
                  <c:v>-31.562191822950638</c:v>
                </c:pt>
                <c:pt idx="44">
                  <c:v>-15.826702844197712</c:v>
                </c:pt>
                <c:pt idx="45">
                  <c:v>-16.050353366625188</c:v>
                </c:pt>
                <c:pt idx="46">
                  <c:v>24.050715659343467</c:v>
                </c:pt>
                <c:pt idx="47">
                  <c:v>3.9689946617042438</c:v>
                </c:pt>
                <c:pt idx="48">
                  <c:v>1.9689946617042438</c:v>
                </c:pt>
                <c:pt idx="49">
                  <c:v>40.334574708919973</c:v>
                </c:pt>
                <c:pt idx="50">
                  <c:v>-0.62456479226042916</c:v>
                </c:pt>
                <c:pt idx="51">
                  <c:v>-5.3794017993427872</c:v>
                </c:pt>
                <c:pt idx="52">
                  <c:v>14.048551217182705</c:v>
                </c:pt>
                <c:pt idx="53">
                  <c:v>20.190480741970987</c:v>
                </c:pt>
                <c:pt idx="54">
                  <c:v>6.863596751414093</c:v>
                </c:pt>
                <c:pt idx="55">
                  <c:v>-34.706285789899653</c:v>
                </c:pt>
                <c:pt idx="56">
                  <c:v>-24.643912820589861</c:v>
                </c:pt>
                <c:pt idx="57">
                  <c:v>-28.377237357182025</c:v>
                </c:pt>
                <c:pt idx="58">
                  <c:v>22.764692167606199</c:v>
                </c:pt>
                <c:pt idx="59">
                  <c:v>4.6421106711473783</c:v>
                </c:pt>
                <c:pt idx="60">
                  <c:v>-13.704121347738891</c:v>
                </c:pt>
                <c:pt idx="61">
                  <c:v>47.375435207739571</c:v>
                </c:pt>
                <c:pt idx="62">
                  <c:v>-7.2976808017035637</c:v>
                </c:pt>
                <c:pt idx="63">
                  <c:v>7.4162957065591684</c:v>
                </c:pt>
                <c:pt idx="64">
                  <c:v>29.190480741970987</c:v>
                </c:pt>
                <c:pt idx="65">
                  <c:v>35.637781786825883</c:v>
                </c:pt>
                <c:pt idx="66">
                  <c:v>-10.994473723797626</c:v>
                </c:pt>
                <c:pt idx="67">
                  <c:v>-34.605216763931026</c:v>
                </c:pt>
                <c:pt idx="68">
                  <c:v>-29.379401799342787</c:v>
                </c:pt>
                <c:pt idx="69">
                  <c:v>-24.317028830032996</c:v>
                </c:pt>
                <c:pt idx="70">
                  <c:v>26.620598200657213</c:v>
                </c:pt>
                <c:pt idx="71">
                  <c:v>13.089411716002331</c:v>
                </c:pt>
                <c:pt idx="72">
                  <c:v>-8.5428437946212057</c:v>
                </c:pt>
                <c:pt idx="73">
                  <c:v>33.067899245512137</c:v>
                </c:pt>
                <c:pt idx="74">
                  <c:v>0.98617824787294239</c:v>
                </c:pt>
                <c:pt idx="75">
                  <c:v>-5.4682250946655131E-2</c:v>
                </c:pt>
                <c:pt idx="76">
                  <c:v>42.106595302171002</c:v>
                </c:pt>
                <c:pt idx="77">
                  <c:v>44.104430860010268</c:v>
                </c:pt>
                <c:pt idx="78">
                  <c:v>-21.200940660056403</c:v>
                </c:pt>
                <c:pt idx="79">
                  <c:v>-37.770823201370149</c:v>
                </c:pt>
                <c:pt idx="80">
                  <c:v>-39.218124246225102</c:v>
                </c:pt>
                <c:pt idx="81">
                  <c:v>-36.706285789899653</c:v>
                </c:pt>
                <c:pt idx="82">
                  <c:v>39.618433758496451</c:v>
                </c:pt>
                <c:pt idx="83">
                  <c:v>4.373270765578809</c:v>
                </c:pt>
                <c:pt idx="84">
                  <c:v>-8.3407057426839515</c:v>
                </c:pt>
                <c:pt idx="85">
                  <c:v>37.024874304531807</c:v>
                </c:pt>
                <c:pt idx="86">
                  <c:v>-6.8116837001898034</c:v>
                </c:pt>
                <c:pt idx="87">
                  <c:v>1.984013805712209</c:v>
                </c:pt>
                <c:pt idx="88">
                  <c:v>50.695825871814179</c:v>
                </c:pt>
                <c:pt idx="89">
                  <c:v>32.102266417849535</c:v>
                </c:pt>
                <c:pt idx="90">
                  <c:v>-14.570849591593628</c:v>
                </c:pt>
                <c:pt idx="91">
                  <c:v>-54.527824650613297</c:v>
                </c:pt>
                <c:pt idx="92">
                  <c:v>-51.525660208452507</c:v>
                </c:pt>
                <c:pt idx="93">
                  <c:v>-36.095542749766309</c:v>
                </c:pt>
                <c:pt idx="94">
                  <c:v>32.474339791547493</c:v>
                </c:pt>
                <c:pt idx="95">
                  <c:v>6.1065953021710015</c:v>
                </c:pt>
                <c:pt idx="96">
                  <c:v>-16.321357714354519</c:v>
                </c:pt>
                <c:pt idx="97">
                  <c:v>50.431314850567105</c:v>
                </c:pt>
                <c:pt idx="98">
                  <c:v>-12.241801158876001</c:v>
                </c:pt>
                <c:pt idx="99">
                  <c:v>2.4721753493867027</c:v>
                </c:pt>
                <c:pt idx="100">
                  <c:v>59.734521928473043</c:v>
                </c:pt>
                <c:pt idx="101">
                  <c:v>33.977520479229952</c:v>
                </c:pt>
                <c:pt idx="102">
                  <c:v>-7.1042005184092432</c:v>
                </c:pt>
                <c:pt idx="103">
                  <c:v>-69.529989092774031</c:v>
                </c:pt>
                <c:pt idx="104">
                  <c:v>-61.200940660056403</c:v>
                </c:pt>
                <c:pt idx="105">
                  <c:v>-44.48479970963291</c:v>
                </c:pt>
                <c:pt idx="106">
                  <c:v>27.248524826959283</c:v>
                </c:pt>
                <c:pt idx="107">
                  <c:v>8.508283168083608E-2</c:v>
                </c:pt>
                <c:pt idx="108">
                  <c:v>-25.015986194287791</c:v>
                </c:pt>
                <c:pt idx="109">
                  <c:v>39.186151857649463</c:v>
                </c:pt>
                <c:pt idx="110">
                  <c:v>-18.241801158876001</c:v>
                </c:pt>
                <c:pt idx="111">
                  <c:v>10.145291358829866</c:v>
                </c:pt>
                <c:pt idx="112">
                  <c:v>64.203335443818162</c:v>
                </c:pt>
                <c:pt idx="113">
                  <c:v>45.915147509920189</c:v>
                </c:pt>
                <c:pt idx="114">
                  <c:v>3.343100526445653</c:v>
                </c:pt>
                <c:pt idx="115">
                  <c:v>-107.52998909277403</c:v>
                </c:pt>
                <c:pt idx="116">
                  <c:v>-49.691266645891687</c:v>
                </c:pt>
                <c:pt idx="117">
                  <c:v>-51.689102203730954</c:v>
                </c:pt>
                <c:pt idx="118">
                  <c:v>23.207664328139629</c:v>
                </c:pt>
                <c:pt idx="119">
                  <c:v>18.267872855288715</c:v>
                </c:pt>
                <c:pt idx="120">
                  <c:v>-21.996638165958359</c:v>
                </c:pt>
                <c:pt idx="121">
                  <c:v>57.388289909586774</c:v>
                </c:pt>
                <c:pt idx="122">
                  <c:v>-16.203105102217194</c:v>
                </c:pt>
                <c:pt idx="123">
                  <c:v>16.816242926112238</c:v>
                </c:pt>
                <c:pt idx="124">
                  <c:v>42.691496987492712</c:v>
                </c:pt>
                <c:pt idx="125">
                  <c:v>63.586099077202562</c:v>
                </c:pt>
                <c:pt idx="126">
                  <c:v>-1.8633664098131248</c:v>
                </c:pt>
                <c:pt idx="127">
                  <c:v>-104.94075852313085</c:v>
                </c:pt>
                <c:pt idx="128">
                  <c:v>-62.652570589232823</c:v>
                </c:pt>
                <c:pt idx="129">
                  <c:v>-49.813848142350537</c:v>
                </c:pt>
                <c:pt idx="130">
                  <c:v>36.429150408406372</c:v>
                </c:pt>
                <c:pt idx="131">
                  <c:v>4.9388244225710878</c:v>
                </c:pt>
                <c:pt idx="132">
                  <c:v>-31.998802608119149</c:v>
                </c:pt>
                <c:pt idx="133">
                  <c:v>20.857103424931893</c:v>
                </c:pt>
                <c:pt idx="134">
                  <c:v>33.140962474508399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47-4471-8DA0-EE43F9EE92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47337984"/>
        <c:axId val="-1347335504"/>
      </c:scatterChart>
      <c:valAx>
        <c:axId val="-1347337984"/>
        <c:scaling>
          <c:orientation val="minMax"/>
          <c:max val="120"/>
          <c:min val="-12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1347335504"/>
        <c:crosses val="autoZero"/>
        <c:crossBetween val="midCat"/>
      </c:valAx>
      <c:valAx>
        <c:axId val="-1347335504"/>
        <c:scaling>
          <c:orientation val="minMax"/>
          <c:max val="120"/>
          <c:min val="-12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1347337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MA!$N$15</c:f>
              <c:strCache>
                <c:ptCount val="1"/>
                <c:pt idx="0">
                  <c:v>MA(3)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MA!$N$16:$N$26</c:f>
              <c:numCache>
                <c:formatCode>General</c:formatCode>
                <c:ptCount val="11"/>
                <c:pt idx="1">
                  <c:v>8421</c:v>
                </c:pt>
                <c:pt idx="2">
                  <c:v>9005.6666666666661</c:v>
                </c:pt>
                <c:pt idx="3">
                  <c:v>9946</c:v>
                </c:pt>
                <c:pt idx="4">
                  <c:v>9715</c:v>
                </c:pt>
                <c:pt idx="5">
                  <c:v>10917.666666666666</c:v>
                </c:pt>
                <c:pt idx="6">
                  <c:v>12710.666666666666</c:v>
                </c:pt>
                <c:pt idx="7">
                  <c:v>13889.333333333334</c:v>
                </c:pt>
                <c:pt idx="8">
                  <c:v>12257.666666666666</c:v>
                </c:pt>
                <c:pt idx="9">
                  <c:v>10831.333333333334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9D-44AD-B0AF-96A54193B6D8}"/>
            </c:ext>
          </c:extLst>
        </c:ser>
        <c:ser>
          <c:idx val="1"/>
          <c:order val="1"/>
          <c:tx>
            <c:strRef>
              <c:f>MA!$O$15</c:f>
              <c:strCache>
                <c:ptCount val="1"/>
                <c:pt idx="0">
                  <c:v>Salary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MA!$O$16:$O$26</c:f>
              <c:numCache>
                <c:formatCode>General</c:formatCode>
                <c:ptCount val="11"/>
                <c:pt idx="0">
                  <c:v>8938</c:v>
                </c:pt>
                <c:pt idx="1">
                  <c:v>6892</c:v>
                </c:pt>
                <c:pt idx="2">
                  <c:v>9433</c:v>
                </c:pt>
                <c:pt idx="3">
                  <c:v>10692</c:v>
                </c:pt>
                <c:pt idx="4">
                  <c:v>9713</c:v>
                </c:pt>
                <c:pt idx="5">
                  <c:v>8740</c:v>
                </c:pt>
                <c:pt idx="6">
                  <c:v>14300</c:v>
                </c:pt>
                <c:pt idx="7">
                  <c:v>15092</c:v>
                </c:pt>
                <c:pt idx="8">
                  <c:v>12276</c:v>
                </c:pt>
                <c:pt idx="9">
                  <c:v>9405</c:v>
                </c:pt>
                <c:pt idx="10">
                  <c:v>10813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9D-44AD-B0AF-96A54193B6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347292864"/>
        <c:axId val="-1347290112"/>
      </c:lineChart>
      <c:catAx>
        <c:axId val="-1347292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1347290112"/>
        <c:crosses val="autoZero"/>
        <c:auto val="1"/>
        <c:lblAlgn val="ctr"/>
        <c:lblOffset val="100"/>
        <c:noMultiLvlLbl val="0"/>
      </c:catAx>
      <c:valAx>
        <c:axId val="-134729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1347292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moving average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MA!$A$31</c:f>
              <c:strCache>
                <c:ptCount val="1"/>
                <c:pt idx="0">
                  <c:v>천식환자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MA!$A$32:$A$394</c:f>
              <c:numCache>
                <c:formatCode>General</c:formatCode>
                <c:ptCount val="363"/>
                <c:pt idx="0">
                  <c:v>8074</c:v>
                </c:pt>
                <c:pt idx="1">
                  <c:v>50134</c:v>
                </c:pt>
                <c:pt idx="2">
                  <c:v>38309</c:v>
                </c:pt>
                <c:pt idx="3">
                  <c:v>42135</c:v>
                </c:pt>
                <c:pt idx="4">
                  <c:v>36690</c:v>
                </c:pt>
                <c:pt idx="5">
                  <c:v>4124</c:v>
                </c:pt>
                <c:pt idx="6">
                  <c:v>53596</c:v>
                </c:pt>
                <c:pt idx="7">
                  <c:v>38416</c:v>
                </c:pt>
                <c:pt idx="8">
                  <c:v>36003</c:v>
                </c:pt>
                <c:pt idx="9">
                  <c:v>36337</c:v>
                </c:pt>
                <c:pt idx="10">
                  <c:v>40769</c:v>
                </c:pt>
                <c:pt idx="11">
                  <c:v>35472</c:v>
                </c:pt>
                <c:pt idx="12">
                  <c:v>4313</c:v>
                </c:pt>
                <c:pt idx="13">
                  <c:v>55915</c:v>
                </c:pt>
                <c:pt idx="14">
                  <c:v>41119</c:v>
                </c:pt>
                <c:pt idx="15">
                  <c:v>39827</c:v>
                </c:pt>
                <c:pt idx="16">
                  <c:v>40217</c:v>
                </c:pt>
                <c:pt idx="17">
                  <c:v>45520</c:v>
                </c:pt>
                <c:pt idx="18">
                  <c:v>39635</c:v>
                </c:pt>
                <c:pt idx="19">
                  <c:v>4825</c:v>
                </c:pt>
                <c:pt idx="20">
                  <c:v>54423</c:v>
                </c:pt>
                <c:pt idx="21">
                  <c:v>43927</c:v>
                </c:pt>
                <c:pt idx="22">
                  <c:v>40334</c:v>
                </c:pt>
                <c:pt idx="23">
                  <c:v>42673</c:v>
                </c:pt>
                <c:pt idx="24">
                  <c:v>43221</c:v>
                </c:pt>
                <c:pt idx="25">
                  <c:v>38759</c:v>
                </c:pt>
                <c:pt idx="26">
                  <c:v>4895</c:v>
                </c:pt>
                <c:pt idx="27">
                  <c:v>60485</c:v>
                </c:pt>
                <c:pt idx="28">
                  <c:v>42190</c:v>
                </c:pt>
                <c:pt idx="29">
                  <c:v>40979</c:v>
                </c:pt>
                <c:pt idx="30">
                  <c:v>42405</c:v>
                </c:pt>
                <c:pt idx="31">
                  <c:v>41559</c:v>
                </c:pt>
                <c:pt idx="32">
                  <c:v>42110</c:v>
                </c:pt>
                <c:pt idx="33">
                  <c:v>5219</c:v>
                </c:pt>
                <c:pt idx="34">
                  <c:v>58768</c:v>
                </c:pt>
                <c:pt idx="35">
                  <c:v>45308</c:v>
                </c:pt>
                <c:pt idx="36">
                  <c:v>45011</c:v>
                </c:pt>
                <c:pt idx="37">
                  <c:v>48176</c:v>
                </c:pt>
                <c:pt idx="38">
                  <c:v>64144</c:v>
                </c:pt>
                <c:pt idx="39">
                  <c:v>10843</c:v>
                </c:pt>
                <c:pt idx="40">
                  <c:v>1627</c:v>
                </c:pt>
                <c:pt idx="41">
                  <c:v>6802</c:v>
                </c:pt>
                <c:pt idx="42">
                  <c:v>74768</c:v>
                </c:pt>
                <c:pt idx="43">
                  <c:v>45243</c:v>
                </c:pt>
                <c:pt idx="44">
                  <c:v>45951</c:v>
                </c:pt>
                <c:pt idx="45">
                  <c:v>49919</c:v>
                </c:pt>
                <c:pt idx="46">
                  <c:v>43892</c:v>
                </c:pt>
                <c:pt idx="47">
                  <c:v>5635</c:v>
                </c:pt>
                <c:pt idx="48">
                  <c:v>66466</c:v>
                </c:pt>
                <c:pt idx="49">
                  <c:v>47180</c:v>
                </c:pt>
                <c:pt idx="50">
                  <c:v>46125</c:v>
                </c:pt>
                <c:pt idx="51">
                  <c:v>47858</c:v>
                </c:pt>
                <c:pt idx="52">
                  <c:v>50338</c:v>
                </c:pt>
                <c:pt idx="53">
                  <c:v>42808</c:v>
                </c:pt>
                <c:pt idx="54">
                  <c:v>5487</c:v>
                </c:pt>
                <c:pt idx="55">
                  <c:v>67819</c:v>
                </c:pt>
                <c:pt idx="56">
                  <c:v>48122</c:v>
                </c:pt>
                <c:pt idx="57">
                  <c:v>48824</c:v>
                </c:pt>
                <c:pt idx="58">
                  <c:v>54852</c:v>
                </c:pt>
                <c:pt idx="59">
                  <c:v>15198</c:v>
                </c:pt>
                <c:pt idx="60">
                  <c:v>50287</c:v>
                </c:pt>
                <c:pt idx="61">
                  <c:v>5911</c:v>
                </c:pt>
                <c:pt idx="62">
                  <c:v>65832</c:v>
                </c:pt>
                <c:pt idx="63">
                  <c:v>44494</c:v>
                </c:pt>
                <c:pt idx="64">
                  <c:v>43708</c:v>
                </c:pt>
                <c:pt idx="65">
                  <c:v>42988</c:v>
                </c:pt>
                <c:pt idx="66">
                  <c:v>46632</c:v>
                </c:pt>
                <c:pt idx="67">
                  <c:v>42632</c:v>
                </c:pt>
                <c:pt idx="68">
                  <c:v>5476</c:v>
                </c:pt>
                <c:pt idx="69">
                  <c:v>63973</c:v>
                </c:pt>
                <c:pt idx="70">
                  <c:v>44565</c:v>
                </c:pt>
                <c:pt idx="71">
                  <c:v>45318</c:v>
                </c:pt>
                <c:pt idx="72">
                  <c:v>46927</c:v>
                </c:pt>
                <c:pt idx="73">
                  <c:v>49776</c:v>
                </c:pt>
                <c:pt idx="74">
                  <c:v>47220</c:v>
                </c:pt>
                <c:pt idx="75">
                  <c:v>6630</c:v>
                </c:pt>
                <c:pt idx="76">
                  <c:v>70323</c:v>
                </c:pt>
                <c:pt idx="77">
                  <c:v>49443</c:v>
                </c:pt>
                <c:pt idx="78">
                  <c:v>49002</c:v>
                </c:pt>
                <c:pt idx="79">
                  <c:v>50609</c:v>
                </c:pt>
                <c:pt idx="80">
                  <c:v>54344</c:v>
                </c:pt>
                <c:pt idx="81">
                  <c:v>50736</c:v>
                </c:pt>
                <c:pt idx="82">
                  <c:v>6960</c:v>
                </c:pt>
                <c:pt idx="83">
                  <c:v>75441</c:v>
                </c:pt>
                <c:pt idx="84">
                  <c:v>51888</c:v>
                </c:pt>
                <c:pt idx="85">
                  <c:v>50786</c:v>
                </c:pt>
                <c:pt idx="86">
                  <c:v>51354</c:v>
                </c:pt>
                <c:pt idx="87">
                  <c:v>54848</c:v>
                </c:pt>
                <c:pt idx="88">
                  <c:v>51530</c:v>
                </c:pt>
                <c:pt idx="89">
                  <c:v>6689</c:v>
                </c:pt>
                <c:pt idx="90">
                  <c:v>76432</c:v>
                </c:pt>
                <c:pt idx="91">
                  <c:v>49881</c:v>
                </c:pt>
                <c:pt idx="92">
                  <c:v>50656</c:v>
                </c:pt>
                <c:pt idx="93">
                  <c:v>50146</c:v>
                </c:pt>
                <c:pt idx="94">
                  <c:v>52888</c:v>
                </c:pt>
                <c:pt idx="95">
                  <c:v>46700</c:v>
                </c:pt>
                <c:pt idx="96">
                  <c:v>6765</c:v>
                </c:pt>
                <c:pt idx="97">
                  <c:v>71937</c:v>
                </c:pt>
                <c:pt idx="98">
                  <c:v>48111</c:v>
                </c:pt>
                <c:pt idx="99">
                  <c:v>48277</c:v>
                </c:pt>
                <c:pt idx="100">
                  <c:v>49325</c:v>
                </c:pt>
                <c:pt idx="101">
                  <c:v>52047</c:v>
                </c:pt>
                <c:pt idx="102">
                  <c:v>45449</c:v>
                </c:pt>
                <c:pt idx="103">
                  <c:v>5768</c:v>
                </c:pt>
                <c:pt idx="104">
                  <c:v>68882</c:v>
                </c:pt>
                <c:pt idx="105">
                  <c:v>45795</c:v>
                </c:pt>
                <c:pt idx="106">
                  <c:v>44969</c:v>
                </c:pt>
                <c:pt idx="107">
                  <c:v>45410</c:v>
                </c:pt>
                <c:pt idx="108">
                  <c:v>48037</c:v>
                </c:pt>
                <c:pt idx="109">
                  <c:v>41996</c:v>
                </c:pt>
                <c:pt idx="110">
                  <c:v>5720</c:v>
                </c:pt>
                <c:pt idx="111">
                  <c:v>64282</c:v>
                </c:pt>
                <c:pt idx="112">
                  <c:v>41803</c:v>
                </c:pt>
                <c:pt idx="113">
                  <c:v>45085</c:v>
                </c:pt>
                <c:pt idx="114">
                  <c:v>43572</c:v>
                </c:pt>
                <c:pt idx="115">
                  <c:v>47321</c:v>
                </c:pt>
                <c:pt idx="116">
                  <c:v>41607</c:v>
                </c:pt>
                <c:pt idx="117">
                  <c:v>5546</c:v>
                </c:pt>
                <c:pt idx="118">
                  <c:v>61347</c:v>
                </c:pt>
                <c:pt idx="119">
                  <c:v>42492</c:v>
                </c:pt>
                <c:pt idx="120">
                  <c:v>41319</c:v>
                </c:pt>
                <c:pt idx="121">
                  <c:v>45254</c:v>
                </c:pt>
                <c:pt idx="122">
                  <c:v>45596</c:v>
                </c:pt>
                <c:pt idx="123">
                  <c:v>40386</c:v>
                </c:pt>
                <c:pt idx="124">
                  <c:v>4540</c:v>
                </c:pt>
                <c:pt idx="125">
                  <c:v>62446</c:v>
                </c:pt>
                <c:pt idx="126">
                  <c:v>43236</c:v>
                </c:pt>
                <c:pt idx="127">
                  <c:v>42804</c:v>
                </c:pt>
                <c:pt idx="128">
                  <c:v>44980</c:v>
                </c:pt>
                <c:pt idx="129">
                  <c:v>46996</c:v>
                </c:pt>
                <c:pt idx="130">
                  <c:v>40221</c:v>
                </c:pt>
                <c:pt idx="131">
                  <c:v>5426</c:v>
                </c:pt>
                <c:pt idx="132">
                  <c:v>61343</c:v>
                </c:pt>
                <c:pt idx="133">
                  <c:v>42440</c:v>
                </c:pt>
                <c:pt idx="134">
                  <c:v>43601</c:v>
                </c:pt>
                <c:pt idx="135">
                  <c:v>50092</c:v>
                </c:pt>
                <c:pt idx="136">
                  <c:v>11250</c:v>
                </c:pt>
                <c:pt idx="137">
                  <c:v>44318</c:v>
                </c:pt>
                <c:pt idx="138">
                  <c:v>6029</c:v>
                </c:pt>
                <c:pt idx="139">
                  <c:v>63001</c:v>
                </c:pt>
                <c:pt idx="140">
                  <c:v>39775</c:v>
                </c:pt>
                <c:pt idx="141">
                  <c:v>39425</c:v>
                </c:pt>
                <c:pt idx="142">
                  <c:v>38213</c:v>
                </c:pt>
                <c:pt idx="143">
                  <c:v>40353</c:v>
                </c:pt>
                <c:pt idx="144">
                  <c:v>35041</c:v>
                </c:pt>
                <c:pt idx="145">
                  <c:v>4717</c:v>
                </c:pt>
                <c:pt idx="146">
                  <c:v>51033</c:v>
                </c:pt>
                <c:pt idx="147">
                  <c:v>38298</c:v>
                </c:pt>
                <c:pt idx="148">
                  <c:v>37705</c:v>
                </c:pt>
                <c:pt idx="149">
                  <c:v>37069</c:v>
                </c:pt>
                <c:pt idx="150">
                  <c:v>38845</c:v>
                </c:pt>
                <c:pt idx="151">
                  <c:v>37424</c:v>
                </c:pt>
                <c:pt idx="152">
                  <c:v>4915</c:v>
                </c:pt>
                <c:pt idx="153">
                  <c:v>53260</c:v>
                </c:pt>
                <c:pt idx="154">
                  <c:v>36151</c:v>
                </c:pt>
                <c:pt idx="155">
                  <c:v>39983</c:v>
                </c:pt>
                <c:pt idx="156">
                  <c:v>9014</c:v>
                </c:pt>
                <c:pt idx="157">
                  <c:v>48312</c:v>
                </c:pt>
                <c:pt idx="158">
                  <c:v>30797</c:v>
                </c:pt>
                <c:pt idx="159">
                  <c:v>4258</c:v>
                </c:pt>
                <c:pt idx="160">
                  <c:v>48591</c:v>
                </c:pt>
                <c:pt idx="161">
                  <c:v>32910</c:v>
                </c:pt>
                <c:pt idx="162">
                  <c:v>33240</c:v>
                </c:pt>
                <c:pt idx="163">
                  <c:v>31947</c:v>
                </c:pt>
                <c:pt idx="164">
                  <c:v>33514</c:v>
                </c:pt>
                <c:pt idx="165">
                  <c:v>28450</c:v>
                </c:pt>
                <c:pt idx="166">
                  <c:v>3762</c:v>
                </c:pt>
                <c:pt idx="167">
                  <c:v>43794</c:v>
                </c:pt>
                <c:pt idx="168">
                  <c:v>28298</c:v>
                </c:pt>
                <c:pt idx="169">
                  <c:v>30153</c:v>
                </c:pt>
                <c:pt idx="170">
                  <c:v>28584</c:v>
                </c:pt>
                <c:pt idx="171">
                  <c:v>30647</c:v>
                </c:pt>
                <c:pt idx="172">
                  <c:v>26697</c:v>
                </c:pt>
                <c:pt idx="173">
                  <c:v>3511</c:v>
                </c:pt>
                <c:pt idx="174">
                  <c:v>41619</c:v>
                </c:pt>
                <c:pt idx="175">
                  <c:v>28682</c:v>
                </c:pt>
                <c:pt idx="176">
                  <c:v>29284</c:v>
                </c:pt>
                <c:pt idx="177">
                  <c:v>28637</c:v>
                </c:pt>
                <c:pt idx="178">
                  <c:v>29921</c:v>
                </c:pt>
                <c:pt idx="179">
                  <c:v>25512</c:v>
                </c:pt>
                <c:pt idx="180">
                  <c:v>3543</c:v>
                </c:pt>
                <c:pt idx="181">
                  <c:v>41270</c:v>
                </c:pt>
                <c:pt idx="182">
                  <c:v>25523</c:v>
                </c:pt>
                <c:pt idx="183">
                  <c:v>26263</c:v>
                </c:pt>
                <c:pt idx="184">
                  <c:v>25784</c:v>
                </c:pt>
                <c:pt idx="185">
                  <c:v>27005</c:v>
                </c:pt>
                <c:pt idx="186">
                  <c:v>24187</c:v>
                </c:pt>
                <c:pt idx="187">
                  <c:v>3113</c:v>
                </c:pt>
                <c:pt idx="188">
                  <c:v>35017</c:v>
                </c:pt>
                <c:pt idx="189">
                  <c:v>25947</c:v>
                </c:pt>
                <c:pt idx="190">
                  <c:v>24745</c:v>
                </c:pt>
                <c:pt idx="191">
                  <c:v>24015</c:v>
                </c:pt>
                <c:pt idx="192">
                  <c:v>25848</c:v>
                </c:pt>
                <c:pt idx="193">
                  <c:v>21801</c:v>
                </c:pt>
                <c:pt idx="194">
                  <c:v>2928</c:v>
                </c:pt>
                <c:pt idx="195">
                  <c:v>34925</c:v>
                </c:pt>
                <c:pt idx="196">
                  <c:v>24261</c:v>
                </c:pt>
                <c:pt idx="197">
                  <c:v>23842</c:v>
                </c:pt>
                <c:pt idx="198">
                  <c:v>24026</c:v>
                </c:pt>
                <c:pt idx="199">
                  <c:v>25266</c:v>
                </c:pt>
                <c:pt idx="200">
                  <c:v>21313</c:v>
                </c:pt>
                <c:pt idx="201">
                  <c:v>3103</c:v>
                </c:pt>
                <c:pt idx="202">
                  <c:v>33375</c:v>
                </c:pt>
                <c:pt idx="203">
                  <c:v>22658</c:v>
                </c:pt>
                <c:pt idx="204">
                  <c:v>24729</c:v>
                </c:pt>
                <c:pt idx="205">
                  <c:v>24653</c:v>
                </c:pt>
                <c:pt idx="206">
                  <c:v>26797</c:v>
                </c:pt>
                <c:pt idx="207">
                  <c:v>22225</c:v>
                </c:pt>
                <c:pt idx="208">
                  <c:v>3052</c:v>
                </c:pt>
                <c:pt idx="209">
                  <c:v>35507</c:v>
                </c:pt>
                <c:pt idx="210">
                  <c:v>24875</c:v>
                </c:pt>
                <c:pt idx="211">
                  <c:v>25480</c:v>
                </c:pt>
                <c:pt idx="212">
                  <c:v>24502</c:v>
                </c:pt>
                <c:pt idx="213">
                  <c:v>23586</c:v>
                </c:pt>
                <c:pt idx="214">
                  <c:v>16979</c:v>
                </c:pt>
                <c:pt idx="215">
                  <c:v>2939</c:v>
                </c:pt>
                <c:pt idx="216">
                  <c:v>34329</c:v>
                </c:pt>
                <c:pt idx="217">
                  <c:v>22717</c:v>
                </c:pt>
                <c:pt idx="218">
                  <c:v>23390</c:v>
                </c:pt>
                <c:pt idx="219">
                  <c:v>22418</c:v>
                </c:pt>
                <c:pt idx="220">
                  <c:v>23773</c:v>
                </c:pt>
                <c:pt idx="221">
                  <c:v>18807</c:v>
                </c:pt>
                <c:pt idx="222">
                  <c:v>2659</c:v>
                </c:pt>
                <c:pt idx="223">
                  <c:v>31619</c:v>
                </c:pt>
                <c:pt idx="224">
                  <c:v>23034</c:v>
                </c:pt>
                <c:pt idx="225">
                  <c:v>25249</c:v>
                </c:pt>
                <c:pt idx="226">
                  <c:v>5415</c:v>
                </c:pt>
                <c:pt idx="227">
                  <c:v>30839</c:v>
                </c:pt>
                <c:pt idx="228">
                  <c:v>19256</c:v>
                </c:pt>
                <c:pt idx="229">
                  <c:v>3371</c:v>
                </c:pt>
                <c:pt idx="230">
                  <c:v>36030</c:v>
                </c:pt>
                <c:pt idx="231">
                  <c:v>24966</c:v>
                </c:pt>
                <c:pt idx="232">
                  <c:v>25764</c:v>
                </c:pt>
                <c:pt idx="233">
                  <c:v>25794</c:v>
                </c:pt>
                <c:pt idx="234">
                  <c:v>27327</c:v>
                </c:pt>
                <c:pt idx="235">
                  <c:v>24637</c:v>
                </c:pt>
                <c:pt idx="236">
                  <c:v>3638</c:v>
                </c:pt>
                <c:pt idx="237">
                  <c:v>41271</c:v>
                </c:pt>
                <c:pt idx="238">
                  <c:v>29061</c:v>
                </c:pt>
                <c:pt idx="239">
                  <c:v>29526</c:v>
                </c:pt>
                <c:pt idx="240">
                  <c:v>28879</c:v>
                </c:pt>
                <c:pt idx="241">
                  <c:v>32524</c:v>
                </c:pt>
                <c:pt idx="242">
                  <c:v>29971</c:v>
                </c:pt>
                <c:pt idx="243">
                  <c:v>6924</c:v>
                </c:pt>
                <c:pt idx="244">
                  <c:v>49733</c:v>
                </c:pt>
                <c:pt idx="245">
                  <c:v>35864</c:v>
                </c:pt>
                <c:pt idx="246">
                  <c:v>35929</c:v>
                </c:pt>
                <c:pt idx="247">
                  <c:v>36679</c:v>
                </c:pt>
                <c:pt idx="248">
                  <c:v>38435</c:v>
                </c:pt>
                <c:pt idx="249">
                  <c:v>36474</c:v>
                </c:pt>
                <c:pt idx="250">
                  <c:v>5004</c:v>
                </c:pt>
                <c:pt idx="251">
                  <c:v>52907</c:v>
                </c:pt>
                <c:pt idx="252">
                  <c:v>36291</c:v>
                </c:pt>
                <c:pt idx="253">
                  <c:v>38103</c:v>
                </c:pt>
                <c:pt idx="254">
                  <c:v>37869</c:v>
                </c:pt>
                <c:pt idx="255">
                  <c:v>39917</c:v>
                </c:pt>
                <c:pt idx="256">
                  <c:v>38017</c:v>
                </c:pt>
                <c:pt idx="257">
                  <c:v>5596</c:v>
                </c:pt>
                <c:pt idx="258">
                  <c:v>65987</c:v>
                </c:pt>
                <c:pt idx="259">
                  <c:v>61837</c:v>
                </c:pt>
                <c:pt idx="260">
                  <c:v>11976</c:v>
                </c:pt>
                <c:pt idx="261">
                  <c:v>2311</c:v>
                </c:pt>
                <c:pt idx="262">
                  <c:v>7041</c:v>
                </c:pt>
                <c:pt idx="263">
                  <c:v>40664</c:v>
                </c:pt>
                <c:pt idx="264">
                  <c:v>6335</c:v>
                </c:pt>
                <c:pt idx="265">
                  <c:v>64710</c:v>
                </c:pt>
                <c:pt idx="266">
                  <c:v>39280</c:v>
                </c:pt>
                <c:pt idx="267">
                  <c:v>40044</c:v>
                </c:pt>
                <c:pt idx="268">
                  <c:v>40217</c:v>
                </c:pt>
                <c:pt idx="269">
                  <c:v>43203</c:v>
                </c:pt>
                <c:pt idx="270">
                  <c:v>40303</c:v>
                </c:pt>
                <c:pt idx="271">
                  <c:v>5219</c:v>
                </c:pt>
                <c:pt idx="272">
                  <c:v>55172</c:v>
                </c:pt>
                <c:pt idx="273">
                  <c:v>40643</c:v>
                </c:pt>
                <c:pt idx="274">
                  <c:v>42345</c:v>
                </c:pt>
                <c:pt idx="275">
                  <c:v>11191</c:v>
                </c:pt>
                <c:pt idx="276">
                  <c:v>56481</c:v>
                </c:pt>
                <c:pt idx="277">
                  <c:v>39304</c:v>
                </c:pt>
                <c:pt idx="278">
                  <c:v>6160</c:v>
                </c:pt>
                <c:pt idx="279">
                  <c:v>58627</c:v>
                </c:pt>
                <c:pt idx="280">
                  <c:v>38044</c:v>
                </c:pt>
                <c:pt idx="281">
                  <c:v>14232</c:v>
                </c:pt>
                <c:pt idx="282">
                  <c:v>49299</c:v>
                </c:pt>
                <c:pt idx="283">
                  <c:v>41881</c:v>
                </c:pt>
                <c:pt idx="284">
                  <c:v>39953</c:v>
                </c:pt>
                <c:pt idx="285">
                  <c:v>5432</c:v>
                </c:pt>
                <c:pt idx="286">
                  <c:v>59544</c:v>
                </c:pt>
                <c:pt idx="287">
                  <c:v>39973</c:v>
                </c:pt>
                <c:pt idx="288">
                  <c:v>42524</c:v>
                </c:pt>
                <c:pt idx="289">
                  <c:v>42393</c:v>
                </c:pt>
                <c:pt idx="290">
                  <c:v>45274</c:v>
                </c:pt>
                <c:pt idx="291">
                  <c:v>42836</c:v>
                </c:pt>
                <c:pt idx="292">
                  <c:v>6320</c:v>
                </c:pt>
                <c:pt idx="293">
                  <c:v>62720</c:v>
                </c:pt>
                <c:pt idx="294">
                  <c:v>43170</c:v>
                </c:pt>
                <c:pt idx="295">
                  <c:v>43105</c:v>
                </c:pt>
                <c:pt idx="296">
                  <c:v>44994</c:v>
                </c:pt>
                <c:pt idx="297">
                  <c:v>48613</c:v>
                </c:pt>
                <c:pt idx="298">
                  <c:v>45389</c:v>
                </c:pt>
                <c:pt idx="299">
                  <c:v>6208</c:v>
                </c:pt>
                <c:pt idx="300">
                  <c:v>67379</c:v>
                </c:pt>
                <c:pt idx="301">
                  <c:v>45557</c:v>
                </c:pt>
                <c:pt idx="302">
                  <c:v>44974</c:v>
                </c:pt>
                <c:pt idx="303">
                  <c:v>45086</c:v>
                </c:pt>
                <c:pt idx="304">
                  <c:v>50532</c:v>
                </c:pt>
                <c:pt idx="305">
                  <c:v>43580</c:v>
                </c:pt>
                <c:pt idx="306">
                  <c:v>6447</c:v>
                </c:pt>
                <c:pt idx="307">
                  <c:v>65138</c:v>
                </c:pt>
                <c:pt idx="308">
                  <c:v>44618</c:v>
                </c:pt>
                <c:pt idx="309">
                  <c:v>43330</c:v>
                </c:pt>
                <c:pt idx="310">
                  <c:v>45486</c:v>
                </c:pt>
                <c:pt idx="311">
                  <c:v>47634</c:v>
                </c:pt>
                <c:pt idx="312">
                  <c:v>43650</c:v>
                </c:pt>
                <c:pt idx="313">
                  <c:v>5869</c:v>
                </c:pt>
                <c:pt idx="314">
                  <c:v>63553</c:v>
                </c:pt>
                <c:pt idx="315">
                  <c:v>44147</c:v>
                </c:pt>
                <c:pt idx="316">
                  <c:v>43387</c:v>
                </c:pt>
                <c:pt idx="317">
                  <c:v>43300</c:v>
                </c:pt>
                <c:pt idx="318">
                  <c:v>46378</c:v>
                </c:pt>
                <c:pt idx="319">
                  <c:v>42618</c:v>
                </c:pt>
                <c:pt idx="320">
                  <c:v>5878</c:v>
                </c:pt>
                <c:pt idx="321">
                  <c:v>60614</c:v>
                </c:pt>
                <c:pt idx="322">
                  <c:v>43096</c:v>
                </c:pt>
                <c:pt idx="323">
                  <c:v>41829</c:v>
                </c:pt>
                <c:pt idx="324">
                  <c:v>41734</c:v>
                </c:pt>
                <c:pt idx="325">
                  <c:v>44273</c:v>
                </c:pt>
                <c:pt idx="326">
                  <c:v>40935</c:v>
                </c:pt>
                <c:pt idx="327">
                  <c:v>5419</c:v>
                </c:pt>
                <c:pt idx="328">
                  <c:v>58870</c:v>
                </c:pt>
                <c:pt idx="329">
                  <c:v>42375</c:v>
                </c:pt>
                <c:pt idx="330">
                  <c:v>39368</c:v>
                </c:pt>
                <c:pt idx="331">
                  <c:v>39845</c:v>
                </c:pt>
                <c:pt idx="332">
                  <c:v>44113</c:v>
                </c:pt>
                <c:pt idx="333">
                  <c:v>40832</c:v>
                </c:pt>
                <c:pt idx="334">
                  <c:v>8148</c:v>
                </c:pt>
                <c:pt idx="335">
                  <c:v>58320</c:v>
                </c:pt>
                <c:pt idx="336">
                  <c:v>40992</c:v>
                </c:pt>
                <c:pt idx="337">
                  <c:v>39200</c:v>
                </c:pt>
                <c:pt idx="338">
                  <c:v>40316</c:v>
                </c:pt>
                <c:pt idx="339">
                  <c:v>43357</c:v>
                </c:pt>
                <c:pt idx="340">
                  <c:v>40034</c:v>
                </c:pt>
                <c:pt idx="341">
                  <c:v>5062</c:v>
                </c:pt>
                <c:pt idx="342">
                  <c:v>52784</c:v>
                </c:pt>
                <c:pt idx="343">
                  <c:v>41780</c:v>
                </c:pt>
                <c:pt idx="344">
                  <c:v>35977</c:v>
                </c:pt>
                <c:pt idx="345">
                  <c:v>36069</c:v>
                </c:pt>
                <c:pt idx="346">
                  <c:v>39770</c:v>
                </c:pt>
                <c:pt idx="347">
                  <c:v>37526</c:v>
                </c:pt>
                <c:pt idx="348">
                  <c:v>4949</c:v>
                </c:pt>
                <c:pt idx="349">
                  <c:v>53859</c:v>
                </c:pt>
                <c:pt idx="350">
                  <c:v>38679</c:v>
                </c:pt>
                <c:pt idx="351">
                  <c:v>37702</c:v>
                </c:pt>
                <c:pt idx="352">
                  <c:v>34580</c:v>
                </c:pt>
                <c:pt idx="353">
                  <c:v>37445</c:v>
                </c:pt>
                <c:pt idx="354">
                  <c:v>36268</c:v>
                </c:pt>
                <c:pt idx="355">
                  <c:v>4477</c:v>
                </c:pt>
                <c:pt idx="356">
                  <c:v>53095</c:v>
                </c:pt>
                <c:pt idx="357">
                  <c:v>40836</c:v>
                </c:pt>
                <c:pt idx="358">
                  <c:v>6571</c:v>
                </c:pt>
                <c:pt idx="359">
                  <c:v>50170</c:v>
                </c:pt>
                <c:pt idx="360">
                  <c:v>40262</c:v>
                </c:pt>
                <c:pt idx="361">
                  <c:v>35772</c:v>
                </c:pt>
                <c:pt idx="362">
                  <c:v>4367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20-4A7F-B278-6AE46111807A}"/>
            </c:ext>
          </c:extLst>
        </c:ser>
        <c:ser>
          <c:idx val="1"/>
          <c:order val="1"/>
          <c:tx>
            <c:strRef>
              <c:f>MA!$B$31</c:f>
              <c:strCache>
                <c:ptCount val="1"/>
                <c:pt idx="0">
                  <c:v>MA(3)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MA!$B$32:$B$394</c:f>
              <c:numCache>
                <c:formatCode>General</c:formatCode>
                <c:ptCount val="363"/>
                <c:pt idx="1">
                  <c:v>32172.333333333332</c:v>
                </c:pt>
                <c:pt idx="2">
                  <c:v>43526</c:v>
                </c:pt>
                <c:pt idx="3">
                  <c:v>39044.666666666664</c:v>
                </c:pt>
                <c:pt idx="4">
                  <c:v>27649.666666666668</c:v>
                </c:pt>
                <c:pt idx="5">
                  <c:v>31470</c:v>
                </c:pt>
                <c:pt idx="6">
                  <c:v>32045.333333333332</c:v>
                </c:pt>
                <c:pt idx="7">
                  <c:v>42671.666666666664</c:v>
                </c:pt>
                <c:pt idx="8">
                  <c:v>36918.666666666664</c:v>
                </c:pt>
                <c:pt idx="9">
                  <c:v>37703</c:v>
                </c:pt>
                <c:pt idx="10">
                  <c:v>37526</c:v>
                </c:pt>
                <c:pt idx="11">
                  <c:v>26851.333333333332</c:v>
                </c:pt>
                <c:pt idx="12">
                  <c:v>31900</c:v>
                </c:pt>
                <c:pt idx="13">
                  <c:v>33782.333333333336</c:v>
                </c:pt>
                <c:pt idx="14">
                  <c:v>45620.333333333336</c:v>
                </c:pt>
                <c:pt idx="15">
                  <c:v>40387.666666666664</c:v>
                </c:pt>
                <c:pt idx="16">
                  <c:v>41854.666666666664</c:v>
                </c:pt>
                <c:pt idx="17">
                  <c:v>41790.666666666664</c:v>
                </c:pt>
                <c:pt idx="18">
                  <c:v>29993.333333333332</c:v>
                </c:pt>
                <c:pt idx="19">
                  <c:v>32961</c:v>
                </c:pt>
                <c:pt idx="20">
                  <c:v>34391.666666666664</c:v>
                </c:pt>
                <c:pt idx="21">
                  <c:v>46228</c:v>
                </c:pt>
                <c:pt idx="22">
                  <c:v>42311.333333333336</c:v>
                </c:pt>
                <c:pt idx="23">
                  <c:v>42076</c:v>
                </c:pt>
                <c:pt idx="24">
                  <c:v>41551</c:v>
                </c:pt>
                <c:pt idx="25">
                  <c:v>28958.333333333332</c:v>
                </c:pt>
                <c:pt idx="26">
                  <c:v>34713</c:v>
                </c:pt>
                <c:pt idx="27">
                  <c:v>35856.666666666664</c:v>
                </c:pt>
                <c:pt idx="28">
                  <c:v>47884.666666666664</c:v>
                </c:pt>
                <c:pt idx="29">
                  <c:v>41858</c:v>
                </c:pt>
                <c:pt idx="30">
                  <c:v>41647.666666666664</c:v>
                </c:pt>
                <c:pt idx="31">
                  <c:v>42024.666666666664</c:v>
                </c:pt>
                <c:pt idx="32">
                  <c:v>29629.333333333332</c:v>
                </c:pt>
                <c:pt idx="33">
                  <c:v>35365.666666666664</c:v>
                </c:pt>
                <c:pt idx="34">
                  <c:v>36431.666666666664</c:v>
                </c:pt>
                <c:pt idx="35">
                  <c:v>49695.666666666664</c:v>
                </c:pt>
                <c:pt idx="36">
                  <c:v>46165</c:v>
                </c:pt>
                <c:pt idx="37">
                  <c:v>52443.666666666664</c:v>
                </c:pt>
                <c:pt idx="38">
                  <c:v>41054.333333333336</c:v>
                </c:pt>
                <c:pt idx="39">
                  <c:v>25538</c:v>
                </c:pt>
                <c:pt idx="40">
                  <c:v>6424</c:v>
                </c:pt>
                <c:pt idx="41">
                  <c:v>27732.333333333332</c:v>
                </c:pt>
                <c:pt idx="42">
                  <c:v>42271</c:v>
                </c:pt>
                <c:pt idx="43">
                  <c:v>55320.666666666664</c:v>
                </c:pt>
                <c:pt idx="44">
                  <c:v>47037.666666666664</c:v>
                </c:pt>
                <c:pt idx="45">
                  <c:v>46587.333333333336</c:v>
                </c:pt>
                <c:pt idx="46">
                  <c:v>33148.666666666664</c:v>
                </c:pt>
                <c:pt idx="47">
                  <c:v>38664.333333333336</c:v>
                </c:pt>
                <c:pt idx="48">
                  <c:v>39760.333333333336</c:v>
                </c:pt>
                <c:pt idx="49">
                  <c:v>53257</c:v>
                </c:pt>
                <c:pt idx="50">
                  <c:v>47054.333333333336</c:v>
                </c:pt>
                <c:pt idx="51">
                  <c:v>48107</c:v>
                </c:pt>
                <c:pt idx="52">
                  <c:v>47001.333333333336</c:v>
                </c:pt>
                <c:pt idx="53">
                  <c:v>32877.666666666664</c:v>
                </c:pt>
                <c:pt idx="54">
                  <c:v>38704.666666666664</c:v>
                </c:pt>
                <c:pt idx="55">
                  <c:v>40476</c:v>
                </c:pt>
                <c:pt idx="56">
                  <c:v>54921.666666666664</c:v>
                </c:pt>
                <c:pt idx="57">
                  <c:v>50599.333333333336</c:v>
                </c:pt>
                <c:pt idx="58">
                  <c:v>39624.666666666664</c:v>
                </c:pt>
                <c:pt idx="59">
                  <c:v>40112.333333333336</c:v>
                </c:pt>
                <c:pt idx="60">
                  <c:v>23798.666666666668</c:v>
                </c:pt>
                <c:pt idx="61">
                  <c:v>40676.666666666664</c:v>
                </c:pt>
                <c:pt idx="62">
                  <c:v>38745.666666666664</c:v>
                </c:pt>
                <c:pt idx="63">
                  <c:v>51344.666666666664</c:v>
                </c:pt>
                <c:pt idx="64">
                  <c:v>43730</c:v>
                </c:pt>
                <c:pt idx="65">
                  <c:v>44442.666666666664</c:v>
                </c:pt>
                <c:pt idx="66">
                  <c:v>44084</c:v>
                </c:pt>
                <c:pt idx="67">
                  <c:v>31580</c:v>
                </c:pt>
                <c:pt idx="68">
                  <c:v>37360.333333333336</c:v>
                </c:pt>
                <c:pt idx="69">
                  <c:v>38004.666666666664</c:v>
                </c:pt>
                <c:pt idx="70">
                  <c:v>51285.333333333336</c:v>
                </c:pt>
                <c:pt idx="71">
                  <c:v>45603.333333333336</c:v>
                </c:pt>
                <c:pt idx="72">
                  <c:v>47340.333333333336</c:v>
                </c:pt>
                <c:pt idx="73">
                  <c:v>47974.333333333336</c:v>
                </c:pt>
                <c:pt idx="74">
                  <c:v>34542</c:v>
                </c:pt>
                <c:pt idx="75">
                  <c:v>41391</c:v>
                </c:pt>
                <c:pt idx="76">
                  <c:v>42132</c:v>
                </c:pt>
                <c:pt idx="77">
                  <c:v>56256</c:v>
                </c:pt>
                <c:pt idx="78">
                  <c:v>49684.666666666664</c:v>
                </c:pt>
                <c:pt idx="79">
                  <c:v>51318.333333333336</c:v>
                </c:pt>
                <c:pt idx="80">
                  <c:v>51896.333333333336</c:v>
                </c:pt>
                <c:pt idx="81">
                  <c:v>37346.666666666664</c:v>
                </c:pt>
                <c:pt idx="82">
                  <c:v>44379</c:v>
                </c:pt>
                <c:pt idx="83">
                  <c:v>44763</c:v>
                </c:pt>
                <c:pt idx="84">
                  <c:v>59371.666666666664</c:v>
                </c:pt>
                <c:pt idx="85">
                  <c:v>51342.666666666664</c:v>
                </c:pt>
                <c:pt idx="86">
                  <c:v>52329.333333333336</c:v>
                </c:pt>
                <c:pt idx="87">
                  <c:v>52577.333333333336</c:v>
                </c:pt>
                <c:pt idx="88">
                  <c:v>37689</c:v>
                </c:pt>
                <c:pt idx="89">
                  <c:v>44883.666666666664</c:v>
                </c:pt>
                <c:pt idx="90">
                  <c:v>44334</c:v>
                </c:pt>
                <c:pt idx="91">
                  <c:v>58989.666666666664</c:v>
                </c:pt>
                <c:pt idx="92">
                  <c:v>50227.666666666664</c:v>
                </c:pt>
                <c:pt idx="93">
                  <c:v>51230</c:v>
                </c:pt>
                <c:pt idx="94">
                  <c:v>49911.333333333336</c:v>
                </c:pt>
                <c:pt idx="95">
                  <c:v>35451</c:v>
                </c:pt>
                <c:pt idx="96">
                  <c:v>41800.666666666664</c:v>
                </c:pt>
                <c:pt idx="97">
                  <c:v>42271</c:v>
                </c:pt>
                <c:pt idx="98">
                  <c:v>56108.333333333336</c:v>
                </c:pt>
                <c:pt idx="99">
                  <c:v>48571</c:v>
                </c:pt>
                <c:pt idx="100">
                  <c:v>49883</c:v>
                </c:pt>
                <c:pt idx="101">
                  <c:v>48940.333333333336</c:v>
                </c:pt>
                <c:pt idx="102">
                  <c:v>34421.333333333336</c:v>
                </c:pt>
                <c:pt idx="103">
                  <c:v>40033</c:v>
                </c:pt>
                <c:pt idx="104">
                  <c:v>40148.333333333336</c:v>
                </c:pt>
                <c:pt idx="105">
                  <c:v>53215.333333333336</c:v>
                </c:pt>
                <c:pt idx="106">
                  <c:v>45391.333333333336</c:v>
                </c:pt>
                <c:pt idx="107">
                  <c:v>46138.666666666664</c:v>
                </c:pt>
                <c:pt idx="108">
                  <c:v>45147.666666666664</c:v>
                </c:pt>
                <c:pt idx="109">
                  <c:v>31917.666666666668</c:v>
                </c:pt>
                <c:pt idx="110">
                  <c:v>37332.666666666664</c:v>
                </c:pt>
                <c:pt idx="111">
                  <c:v>37268.333333333336</c:v>
                </c:pt>
                <c:pt idx="112">
                  <c:v>50390</c:v>
                </c:pt>
                <c:pt idx="113">
                  <c:v>43486.666666666664</c:v>
                </c:pt>
                <c:pt idx="114">
                  <c:v>45326</c:v>
                </c:pt>
                <c:pt idx="115">
                  <c:v>44166.666666666664</c:v>
                </c:pt>
                <c:pt idx="116">
                  <c:v>31491.333333333332</c:v>
                </c:pt>
                <c:pt idx="117">
                  <c:v>36166.666666666664</c:v>
                </c:pt>
                <c:pt idx="118">
                  <c:v>36461.666666666664</c:v>
                </c:pt>
                <c:pt idx="119">
                  <c:v>48386</c:v>
                </c:pt>
                <c:pt idx="120">
                  <c:v>43021.666666666664</c:v>
                </c:pt>
                <c:pt idx="121">
                  <c:v>44056.333333333336</c:v>
                </c:pt>
                <c:pt idx="122">
                  <c:v>43745.333333333336</c:v>
                </c:pt>
                <c:pt idx="123">
                  <c:v>30174</c:v>
                </c:pt>
                <c:pt idx="124">
                  <c:v>35790.666666666664</c:v>
                </c:pt>
                <c:pt idx="125">
                  <c:v>36740.666666666664</c:v>
                </c:pt>
                <c:pt idx="126">
                  <c:v>49495.333333333336</c:v>
                </c:pt>
                <c:pt idx="127">
                  <c:v>43673.333333333336</c:v>
                </c:pt>
                <c:pt idx="128">
                  <c:v>44926.666666666664</c:v>
                </c:pt>
                <c:pt idx="129">
                  <c:v>44065.666666666664</c:v>
                </c:pt>
                <c:pt idx="130">
                  <c:v>30881</c:v>
                </c:pt>
                <c:pt idx="131">
                  <c:v>35663.333333333336</c:v>
                </c:pt>
                <c:pt idx="132">
                  <c:v>36403</c:v>
                </c:pt>
                <c:pt idx="133">
                  <c:v>49128</c:v>
                </c:pt>
                <c:pt idx="134">
                  <c:v>45377.666666666664</c:v>
                </c:pt>
                <c:pt idx="135">
                  <c:v>34981</c:v>
                </c:pt>
                <c:pt idx="136">
                  <c:v>35220</c:v>
                </c:pt>
                <c:pt idx="137">
                  <c:v>20532.333333333332</c:v>
                </c:pt>
                <c:pt idx="138">
                  <c:v>37782.666666666664</c:v>
                </c:pt>
                <c:pt idx="139">
                  <c:v>36268.333333333336</c:v>
                </c:pt>
                <c:pt idx="140">
                  <c:v>47400.333333333336</c:v>
                </c:pt>
                <c:pt idx="141">
                  <c:v>39137.666666666664</c:v>
                </c:pt>
                <c:pt idx="142">
                  <c:v>39330.333333333336</c:v>
                </c:pt>
                <c:pt idx="143">
                  <c:v>37869</c:v>
                </c:pt>
                <c:pt idx="144">
                  <c:v>26703.666666666668</c:v>
                </c:pt>
                <c:pt idx="145">
                  <c:v>30263.666666666668</c:v>
                </c:pt>
                <c:pt idx="146">
                  <c:v>31349.333333333332</c:v>
                </c:pt>
                <c:pt idx="147">
                  <c:v>42345.333333333336</c:v>
                </c:pt>
                <c:pt idx="148">
                  <c:v>37690.666666666664</c:v>
                </c:pt>
                <c:pt idx="149">
                  <c:v>37873</c:v>
                </c:pt>
                <c:pt idx="150">
                  <c:v>37779.333333333336</c:v>
                </c:pt>
                <c:pt idx="151">
                  <c:v>27061.333333333332</c:v>
                </c:pt>
                <c:pt idx="152">
                  <c:v>31866.333333333332</c:v>
                </c:pt>
                <c:pt idx="153">
                  <c:v>31442</c:v>
                </c:pt>
                <c:pt idx="154">
                  <c:v>43131.333333333336</c:v>
                </c:pt>
                <c:pt idx="155">
                  <c:v>28382.666666666668</c:v>
                </c:pt>
                <c:pt idx="156">
                  <c:v>32436.333333333332</c:v>
                </c:pt>
                <c:pt idx="157">
                  <c:v>29374.333333333332</c:v>
                </c:pt>
                <c:pt idx="158">
                  <c:v>27789</c:v>
                </c:pt>
                <c:pt idx="159">
                  <c:v>27882</c:v>
                </c:pt>
                <c:pt idx="160">
                  <c:v>28586.333333333332</c:v>
                </c:pt>
                <c:pt idx="161">
                  <c:v>38247</c:v>
                </c:pt>
                <c:pt idx="162">
                  <c:v>32699</c:v>
                </c:pt>
                <c:pt idx="163">
                  <c:v>32900.333333333336</c:v>
                </c:pt>
                <c:pt idx="164">
                  <c:v>31303.666666666668</c:v>
                </c:pt>
                <c:pt idx="165">
                  <c:v>21908.666666666668</c:v>
                </c:pt>
                <c:pt idx="166">
                  <c:v>25335.333333333332</c:v>
                </c:pt>
                <c:pt idx="167">
                  <c:v>25284.666666666668</c:v>
                </c:pt>
                <c:pt idx="168">
                  <c:v>34081.666666666664</c:v>
                </c:pt>
                <c:pt idx="169">
                  <c:v>29011.666666666668</c:v>
                </c:pt>
                <c:pt idx="170">
                  <c:v>29794.666666666668</c:v>
                </c:pt>
                <c:pt idx="171">
                  <c:v>28642.666666666668</c:v>
                </c:pt>
                <c:pt idx="172">
                  <c:v>20285</c:v>
                </c:pt>
                <c:pt idx="173">
                  <c:v>23942.333333333332</c:v>
                </c:pt>
                <c:pt idx="174">
                  <c:v>24604</c:v>
                </c:pt>
                <c:pt idx="175">
                  <c:v>33195</c:v>
                </c:pt>
                <c:pt idx="176">
                  <c:v>28867.666666666668</c:v>
                </c:pt>
                <c:pt idx="177">
                  <c:v>29280.666666666668</c:v>
                </c:pt>
                <c:pt idx="178">
                  <c:v>28023.333333333332</c:v>
                </c:pt>
                <c:pt idx="179">
                  <c:v>19658.666666666668</c:v>
                </c:pt>
                <c:pt idx="180">
                  <c:v>23441.666666666668</c:v>
                </c:pt>
                <c:pt idx="181">
                  <c:v>23445.333333333332</c:v>
                </c:pt>
                <c:pt idx="182">
                  <c:v>31018.666666666668</c:v>
                </c:pt>
                <c:pt idx="183">
                  <c:v>25856.666666666668</c:v>
                </c:pt>
                <c:pt idx="184">
                  <c:v>26350.666666666668</c:v>
                </c:pt>
                <c:pt idx="185">
                  <c:v>25658.666666666668</c:v>
                </c:pt>
                <c:pt idx="186">
                  <c:v>18101.666666666668</c:v>
                </c:pt>
                <c:pt idx="187">
                  <c:v>20772.333333333332</c:v>
                </c:pt>
                <c:pt idx="188">
                  <c:v>21359</c:v>
                </c:pt>
                <c:pt idx="189">
                  <c:v>28569.666666666668</c:v>
                </c:pt>
                <c:pt idx="190">
                  <c:v>24902.333333333332</c:v>
                </c:pt>
                <c:pt idx="191">
                  <c:v>24869.333333333332</c:v>
                </c:pt>
                <c:pt idx="192">
                  <c:v>23888</c:v>
                </c:pt>
                <c:pt idx="193">
                  <c:v>16859</c:v>
                </c:pt>
                <c:pt idx="194">
                  <c:v>19884.666666666668</c:v>
                </c:pt>
                <c:pt idx="195">
                  <c:v>20704.666666666668</c:v>
                </c:pt>
                <c:pt idx="196">
                  <c:v>27676</c:v>
                </c:pt>
                <c:pt idx="197">
                  <c:v>24043</c:v>
                </c:pt>
                <c:pt idx="198">
                  <c:v>24378</c:v>
                </c:pt>
                <c:pt idx="199">
                  <c:v>23535</c:v>
                </c:pt>
                <c:pt idx="200">
                  <c:v>16560.666666666668</c:v>
                </c:pt>
                <c:pt idx="201">
                  <c:v>19263.666666666668</c:v>
                </c:pt>
                <c:pt idx="202">
                  <c:v>19712</c:v>
                </c:pt>
                <c:pt idx="203">
                  <c:v>26920.666666666668</c:v>
                </c:pt>
                <c:pt idx="204">
                  <c:v>24013.333333333332</c:v>
                </c:pt>
                <c:pt idx="205">
                  <c:v>25393</c:v>
                </c:pt>
                <c:pt idx="206">
                  <c:v>24558.333333333332</c:v>
                </c:pt>
                <c:pt idx="207">
                  <c:v>17358</c:v>
                </c:pt>
                <c:pt idx="208">
                  <c:v>20261.333333333332</c:v>
                </c:pt>
                <c:pt idx="209">
                  <c:v>21144.666666666668</c:v>
                </c:pt>
                <c:pt idx="210">
                  <c:v>28620.666666666668</c:v>
                </c:pt>
                <c:pt idx="211">
                  <c:v>24952.333333333332</c:v>
                </c:pt>
                <c:pt idx="212">
                  <c:v>24522.666666666668</c:v>
                </c:pt>
                <c:pt idx="213">
                  <c:v>21689</c:v>
                </c:pt>
                <c:pt idx="214">
                  <c:v>14501.333333333334</c:v>
                </c:pt>
                <c:pt idx="215">
                  <c:v>18082.333333333332</c:v>
                </c:pt>
                <c:pt idx="216">
                  <c:v>19995</c:v>
                </c:pt>
                <c:pt idx="217">
                  <c:v>26812</c:v>
                </c:pt>
                <c:pt idx="218">
                  <c:v>22841.666666666668</c:v>
                </c:pt>
                <c:pt idx="219">
                  <c:v>23193.666666666668</c:v>
                </c:pt>
                <c:pt idx="220">
                  <c:v>21666</c:v>
                </c:pt>
                <c:pt idx="221">
                  <c:v>15079.666666666666</c:v>
                </c:pt>
                <c:pt idx="222">
                  <c:v>17695</c:v>
                </c:pt>
                <c:pt idx="223">
                  <c:v>19104</c:v>
                </c:pt>
                <c:pt idx="224">
                  <c:v>26634</c:v>
                </c:pt>
                <c:pt idx="225">
                  <c:v>17899.333333333332</c:v>
                </c:pt>
                <c:pt idx="226">
                  <c:v>20501</c:v>
                </c:pt>
                <c:pt idx="227">
                  <c:v>18503.333333333332</c:v>
                </c:pt>
                <c:pt idx="228">
                  <c:v>17822</c:v>
                </c:pt>
                <c:pt idx="229">
                  <c:v>19552.333333333332</c:v>
                </c:pt>
                <c:pt idx="230">
                  <c:v>21455.666666666668</c:v>
                </c:pt>
                <c:pt idx="231">
                  <c:v>28920</c:v>
                </c:pt>
                <c:pt idx="232">
                  <c:v>25508</c:v>
                </c:pt>
                <c:pt idx="233">
                  <c:v>26295</c:v>
                </c:pt>
                <c:pt idx="234">
                  <c:v>25919.333333333332</c:v>
                </c:pt>
                <c:pt idx="235">
                  <c:v>18534</c:v>
                </c:pt>
                <c:pt idx="236">
                  <c:v>23182</c:v>
                </c:pt>
                <c:pt idx="237">
                  <c:v>24656.666666666668</c:v>
                </c:pt>
                <c:pt idx="238">
                  <c:v>33286</c:v>
                </c:pt>
                <c:pt idx="239">
                  <c:v>29155.333333333332</c:v>
                </c:pt>
                <c:pt idx="240">
                  <c:v>30309.666666666668</c:v>
                </c:pt>
                <c:pt idx="241">
                  <c:v>30458</c:v>
                </c:pt>
                <c:pt idx="242">
                  <c:v>23139.666666666668</c:v>
                </c:pt>
                <c:pt idx="243">
                  <c:v>28876</c:v>
                </c:pt>
                <c:pt idx="244">
                  <c:v>30840.333333333332</c:v>
                </c:pt>
                <c:pt idx="245">
                  <c:v>40508.666666666664</c:v>
                </c:pt>
                <c:pt idx="246">
                  <c:v>36157.333333333336</c:v>
                </c:pt>
                <c:pt idx="247">
                  <c:v>37014.333333333336</c:v>
                </c:pt>
                <c:pt idx="248">
                  <c:v>37196</c:v>
                </c:pt>
                <c:pt idx="249">
                  <c:v>26637.666666666668</c:v>
                </c:pt>
                <c:pt idx="250">
                  <c:v>31461.666666666668</c:v>
                </c:pt>
                <c:pt idx="251">
                  <c:v>31400.666666666668</c:v>
                </c:pt>
                <c:pt idx="252">
                  <c:v>42433.666666666664</c:v>
                </c:pt>
                <c:pt idx="253">
                  <c:v>37421</c:v>
                </c:pt>
                <c:pt idx="254">
                  <c:v>38629.666666666664</c:v>
                </c:pt>
                <c:pt idx="255">
                  <c:v>38601</c:v>
                </c:pt>
                <c:pt idx="256">
                  <c:v>27843.333333333332</c:v>
                </c:pt>
                <c:pt idx="257">
                  <c:v>36533.333333333336</c:v>
                </c:pt>
                <c:pt idx="258">
                  <c:v>44473.333333333336</c:v>
                </c:pt>
                <c:pt idx="259">
                  <c:v>46600</c:v>
                </c:pt>
                <c:pt idx="260">
                  <c:v>25374.666666666668</c:v>
                </c:pt>
                <c:pt idx="261">
                  <c:v>7109.333333333333</c:v>
                </c:pt>
                <c:pt idx="262">
                  <c:v>16672</c:v>
                </c:pt>
                <c:pt idx="263">
                  <c:v>18013.333333333332</c:v>
                </c:pt>
                <c:pt idx="264">
                  <c:v>37236.333333333336</c:v>
                </c:pt>
                <c:pt idx="265">
                  <c:v>36775</c:v>
                </c:pt>
                <c:pt idx="266">
                  <c:v>48011.333333333336</c:v>
                </c:pt>
                <c:pt idx="267">
                  <c:v>39847</c:v>
                </c:pt>
                <c:pt idx="268">
                  <c:v>41154.666666666664</c:v>
                </c:pt>
                <c:pt idx="269">
                  <c:v>41241</c:v>
                </c:pt>
                <c:pt idx="270">
                  <c:v>29575</c:v>
                </c:pt>
                <c:pt idx="271">
                  <c:v>33564.666666666664</c:v>
                </c:pt>
                <c:pt idx="272">
                  <c:v>33678</c:v>
                </c:pt>
                <c:pt idx="273">
                  <c:v>46053.333333333336</c:v>
                </c:pt>
                <c:pt idx="274">
                  <c:v>31393</c:v>
                </c:pt>
                <c:pt idx="275">
                  <c:v>36672.333333333336</c:v>
                </c:pt>
                <c:pt idx="276">
                  <c:v>35658.666666666664</c:v>
                </c:pt>
                <c:pt idx="277">
                  <c:v>33981.666666666664</c:v>
                </c:pt>
                <c:pt idx="278">
                  <c:v>34697</c:v>
                </c:pt>
                <c:pt idx="279">
                  <c:v>34277</c:v>
                </c:pt>
                <c:pt idx="280">
                  <c:v>36967.666666666664</c:v>
                </c:pt>
                <c:pt idx="281">
                  <c:v>33858.333333333336</c:v>
                </c:pt>
                <c:pt idx="282">
                  <c:v>35137.333333333336</c:v>
                </c:pt>
                <c:pt idx="283">
                  <c:v>43711</c:v>
                </c:pt>
                <c:pt idx="284">
                  <c:v>29088.666666666668</c:v>
                </c:pt>
                <c:pt idx="285">
                  <c:v>34976.333333333336</c:v>
                </c:pt>
                <c:pt idx="286">
                  <c:v>34983</c:v>
                </c:pt>
                <c:pt idx="287">
                  <c:v>47347</c:v>
                </c:pt>
                <c:pt idx="288">
                  <c:v>41630</c:v>
                </c:pt>
                <c:pt idx="289">
                  <c:v>43397</c:v>
                </c:pt>
                <c:pt idx="290">
                  <c:v>43501</c:v>
                </c:pt>
                <c:pt idx="291">
                  <c:v>31476.666666666668</c:v>
                </c:pt>
                <c:pt idx="292">
                  <c:v>37292</c:v>
                </c:pt>
                <c:pt idx="293">
                  <c:v>37403.333333333336</c:v>
                </c:pt>
                <c:pt idx="294">
                  <c:v>49665</c:v>
                </c:pt>
                <c:pt idx="295">
                  <c:v>43756.333333333336</c:v>
                </c:pt>
                <c:pt idx="296">
                  <c:v>45570.666666666664</c:v>
                </c:pt>
                <c:pt idx="297">
                  <c:v>46332</c:v>
                </c:pt>
                <c:pt idx="298">
                  <c:v>33403.333333333336</c:v>
                </c:pt>
                <c:pt idx="299">
                  <c:v>39658.666666666664</c:v>
                </c:pt>
                <c:pt idx="300">
                  <c:v>39714.666666666664</c:v>
                </c:pt>
                <c:pt idx="301">
                  <c:v>52636.666666666664</c:v>
                </c:pt>
                <c:pt idx="302">
                  <c:v>45205.666666666664</c:v>
                </c:pt>
                <c:pt idx="303">
                  <c:v>46864</c:v>
                </c:pt>
                <c:pt idx="304">
                  <c:v>46399.333333333336</c:v>
                </c:pt>
                <c:pt idx="305">
                  <c:v>33519.666666666664</c:v>
                </c:pt>
                <c:pt idx="306">
                  <c:v>38388.333333333336</c:v>
                </c:pt>
                <c:pt idx="307">
                  <c:v>38734.333333333336</c:v>
                </c:pt>
                <c:pt idx="308">
                  <c:v>51028.666666666664</c:v>
                </c:pt>
                <c:pt idx="309">
                  <c:v>44478</c:v>
                </c:pt>
                <c:pt idx="310">
                  <c:v>45483.333333333336</c:v>
                </c:pt>
                <c:pt idx="311">
                  <c:v>45590</c:v>
                </c:pt>
                <c:pt idx="312">
                  <c:v>32384.333333333332</c:v>
                </c:pt>
                <c:pt idx="313">
                  <c:v>37690.666666666664</c:v>
                </c:pt>
                <c:pt idx="314">
                  <c:v>37856.333333333336</c:v>
                </c:pt>
                <c:pt idx="315">
                  <c:v>50362.333333333336</c:v>
                </c:pt>
                <c:pt idx="316">
                  <c:v>43611.333333333336</c:v>
                </c:pt>
                <c:pt idx="317">
                  <c:v>44355</c:v>
                </c:pt>
                <c:pt idx="318">
                  <c:v>44098.666666666664</c:v>
                </c:pt>
                <c:pt idx="319">
                  <c:v>31624.666666666668</c:v>
                </c:pt>
                <c:pt idx="320">
                  <c:v>36370</c:v>
                </c:pt>
                <c:pt idx="321">
                  <c:v>36529.333333333336</c:v>
                </c:pt>
                <c:pt idx="322">
                  <c:v>48513</c:v>
                </c:pt>
                <c:pt idx="323">
                  <c:v>42219.666666666664</c:v>
                </c:pt>
                <c:pt idx="324">
                  <c:v>42612</c:v>
                </c:pt>
                <c:pt idx="325">
                  <c:v>42314</c:v>
                </c:pt>
                <c:pt idx="326">
                  <c:v>30209</c:v>
                </c:pt>
                <c:pt idx="327">
                  <c:v>35074.666666666664</c:v>
                </c:pt>
                <c:pt idx="328">
                  <c:v>35554.666666666664</c:v>
                </c:pt>
                <c:pt idx="329">
                  <c:v>46871</c:v>
                </c:pt>
                <c:pt idx="330">
                  <c:v>40529.333333333336</c:v>
                </c:pt>
                <c:pt idx="331">
                  <c:v>41108.666666666664</c:v>
                </c:pt>
                <c:pt idx="332">
                  <c:v>41596.666666666664</c:v>
                </c:pt>
                <c:pt idx="333">
                  <c:v>31031</c:v>
                </c:pt>
                <c:pt idx="334">
                  <c:v>35766.666666666664</c:v>
                </c:pt>
                <c:pt idx="335">
                  <c:v>35820</c:v>
                </c:pt>
                <c:pt idx="336">
                  <c:v>46170.666666666664</c:v>
                </c:pt>
                <c:pt idx="337">
                  <c:v>40169.333333333336</c:v>
                </c:pt>
                <c:pt idx="338">
                  <c:v>40957.666666666664</c:v>
                </c:pt>
                <c:pt idx="339">
                  <c:v>41235.666666666664</c:v>
                </c:pt>
                <c:pt idx="340">
                  <c:v>29484.333333333332</c:v>
                </c:pt>
                <c:pt idx="341">
                  <c:v>32626.666666666668</c:v>
                </c:pt>
                <c:pt idx="342">
                  <c:v>33208.666666666664</c:v>
                </c:pt>
                <c:pt idx="343">
                  <c:v>43513.666666666664</c:v>
                </c:pt>
                <c:pt idx="344">
                  <c:v>37942</c:v>
                </c:pt>
                <c:pt idx="345">
                  <c:v>37272</c:v>
                </c:pt>
                <c:pt idx="346">
                  <c:v>37788.333333333336</c:v>
                </c:pt>
                <c:pt idx="347">
                  <c:v>27415</c:v>
                </c:pt>
                <c:pt idx="348">
                  <c:v>32111.333333333332</c:v>
                </c:pt>
                <c:pt idx="349">
                  <c:v>32495.666666666668</c:v>
                </c:pt>
                <c:pt idx="350">
                  <c:v>43413.333333333336</c:v>
                </c:pt>
                <c:pt idx="351">
                  <c:v>36987</c:v>
                </c:pt>
                <c:pt idx="352">
                  <c:v>36575.666666666664</c:v>
                </c:pt>
                <c:pt idx="353">
                  <c:v>36097.666666666664</c:v>
                </c:pt>
                <c:pt idx="354">
                  <c:v>26063.333333333332</c:v>
                </c:pt>
                <c:pt idx="355">
                  <c:v>31280</c:v>
                </c:pt>
                <c:pt idx="356">
                  <c:v>32802.666666666664</c:v>
                </c:pt>
                <c:pt idx="357">
                  <c:v>33500.666666666664</c:v>
                </c:pt>
                <c:pt idx="358">
                  <c:v>32525.666666666668</c:v>
                </c:pt>
                <c:pt idx="359">
                  <c:v>32334.333333333332</c:v>
                </c:pt>
                <c:pt idx="360">
                  <c:v>42068</c:v>
                </c:pt>
                <c:pt idx="361">
                  <c:v>26800.333333333332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20-4A7F-B278-6AE46111807A}"/>
            </c:ext>
          </c:extLst>
        </c:ser>
        <c:ser>
          <c:idx val="2"/>
          <c:order val="2"/>
          <c:tx>
            <c:strRef>
              <c:f>MA!$C$31</c:f>
              <c:strCache>
                <c:ptCount val="1"/>
                <c:pt idx="0">
                  <c:v>MA(5)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MA!$C$32:$C$394</c:f>
              <c:numCache>
                <c:formatCode>General</c:formatCode>
                <c:ptCount val="363"/>
                <c:pt idx="2">
                  <c:v>35068.400000000001</c:v>
                </c:pt>
                <c:pt idx="3">
                  <c:v>34278.400000000001</c:v>
                </c:pt>
                <c:pt idx="4">
                  <c:v>34970.800000000003</c:v>
                </c:pt>
                <c:pt idx="5">
                  <c:v>34992.199999999997</c:v>
                </c:pt>
                <c:pt idx="6">
                  <c:v>33765.800000000003</c:v>
                </c:pt>
                <c:pt idx="7">
                  <c:v>33695.199999999997</c:v>
                </c:pt>
                <c:pt idx="8">
                  <c:v>41024.199999999997</c:v>
                </c:pt>
                <c:pt idx="9">
                  <c:v>37399.4</c:v>
                </c:pt>
                <c:pt idx="10">
                  <c:v>30578.799999999999</c:v>
                </c:pt>
                <c:pt idx="11">
                  <c:v>34561.199999999997</c:v>
                </c:pt>
                <c:pt idx="12">
                  <c:v>35517.599999999999</c:v>
                </c:pt>
                <c:pt idx="13">
                  <c:v>35329.199999999997</c:v>
                </c:pt>
                <c:pt idx="14">
                  <c:v>36278.199999999997</c:v>
                </c:pt>
                <c:pt idx="15">
                  <c:v>44519.6</c:v>
                </c:pt>
                <c:pt idx="16">
                  <c:v>41263.599999999999</c:v>
                </c:pt>
                <c:pt idx="17">
                  <c:v>34004.800000000003</c:v>
                </c:pt>
                <c:pt idx="18">
                  <c:v>36924</c:v>
                </c:pt>
                <c:pt idx="19">
                  <c:v>37666</c:v>
                </c:pt>
                <c:pt idx="20">
                  <c:v>36628.800000000003</c:v>
                </c:pt>
                <c:pt idx="21">
                  <c:v>37236.400000000001</c:v>
                </c:pt>
                <c:pt idx="22">
                  <c:v>44915.6</c:v>
                </c:pt>
                <c:pt idx="23">
                  <c:v>41782.800000000003</c:v>
                </c:pt>
                <c:pt idx="24">
                  <c:v>33976.400000000001</c:v>
                </c:pt>
                <c:pt idx="25">
                  <c:v>38006.6</c:v>
                </c:pt>
                <c:pt idx="26">
                  <c:v>37910</c:v>
                </c:pt>
                <c:pt idx="27">
                  <c:v>37461.599999999999</c:v>
                </c:pt>
                <c:pt idx="28">
                  <c:v>38190.800000000003</c:v>
                </c:pt>
                <c:pt idx="29">
                  <c:v>45523.6</c:v>
                </c:pt>
                <c:pt idx="30">
                  <c:v>41848.6</c:v>
                </c:pt>
                <c:pt idx="31">
                  <c:v>34454.400000000001</c:v>
                </c:pt>
                <c:pt idx="32">
                  <c:v>38012.199999999997</c:v>
                </c:pt>
                <c:pt idx="33">
                  <c:v>38592.800000000003</c:v>
                </c:pt>
                <c:pt idx="34">
                  <c:v>39283.199999999997</c:v>
                </c:pt>
                <c:pt idx="35">
                  <c:v>40496.400000000001</c:v>
                </c:pt>
                <c:pt idx="36">
                  <c:v>52281.4</c:v>
                </c:pt>
                <c:pt idx="37">
                  <c:v>42696.4</c:v>
                </c:pt>
                <c:pt idx="38">
                  <c:v>33960.199999999997</c:v>
                </c:pt>
                <c:pt idx="39">
                  <c:v>26318.400000000001</c:v>
                </c:pt>
                <c:pt idx="40">
                  <c:v>31636.799999999999</c:v>
                </c:pt>
                <c:pt idx="41">
                  <c:v>27856.6</c:v>
                </c:pt>
                <c:pt idx="42">
                  <c:v>34878.199999999997</c:v>
                </c:pt>
                <c:pt idx="43">
                  <c:v>44536.6</c:v>
                </c:pt>
                <c:pt idx="44">
                  <c:v>51954.6</c:v>
                </c:pt>
                <c:pt idx="45">
                  <c:v>38128</c:v>
                </c:pt>
                <c:pt idx="46">
                  <c:v>42372.6</c:v>
                </c:pt>
                <c:pt idx="47">
                  <c:v>42618.400000000001</c:v>
                </c:pt>
                <c:pt idx="48">
                  <c:v>41859.599999999999</c:v>
                </c:pt>
                <c:pt idx="49">
                  <c:v>42652.800000000003</c:v>
                </c:pt>
                <c:pt idx="50">
                  <c:v>51593.4</c:v>
                </c:pt>
                <c:pt idx="51">
                  <c:v>46861.8</c:v>
                </c:pt>
                <c:pt idx="52">
                  <c:v>38523.199999999997</c:v>
                </c:pt>
                <c:pt idx="53">
                  <c:v>42862</c:v>
                </c:pt>
                <c:pt idx="54">
                  <c:v>42914.8</c:v>
                </c:pt>
                <c:pt idx="55">
                  <c:v>42612</c:v>
                </c:pt>
                <c:pt idx="56">
                  <c:v>45020.800000000003</c:v>
                </c:pt>
                <c:pt idx="57">
                  <c:v>46963</c:v>
                </c:pt>
                <c:pt idx="58">
                  <c:v>43456.6</c:v>
                </c:pt>
                <c:pt idx="59">
                  <c:v>35014.400000000001</c:v>
                </c:pt>
                <c:pt idx="60">
                  <c:v>38416</c:v>
                </c:pt>
                <c:pt idx="61">
                  <c:v>36344.400000000001</c:v>
                </c:pt>
                <c:pt idx="62">
                  <c:v>42046.400000000001</c:v>
                </c:pt>
                <c:pt idx="63">
                  <c:v>40586.6</c:v>
                </c:pt>
                <c:pt idx="64">
                  <c:v>48730.8</c:v>
                </c:pt>
                <c:pt idx="65">
                  <c:v>44090.8</c:v>
                </c:pt>
                <c:pt idx="66">
                  <c:v>36287.199999999997</c:v>
                </c:pt>
                <c:pt idx="67">
                  <c:v>40340.199999999997</c:v>
                </c:pt>
                <c:pt idx="68">
                  <c:v>40655.599999999999</c:v>
                </c:pt>
                <c:pt idx="69">
                  <c:v>40392.800000000003</c:v>
                </c:pt>
                <c:pt idx="70">
                  <c:v>41251.800000000003</c:v>
                </c:pt>
                <c:pt idx="71">
                  <c:v>50111.8</c:v>
                </c:pt>
                <c:pt idx="72">
                  <c:v>46761.2</c:v>
                </c:pt>
                <c:pt idx="73">
                  <c:v>39174.199999999997</c:v>
                </c:pt>
                <c:pt idx="74">
                  <c:v>44175.199999999997</c:v>
                </c:pt>
                <c:pt idx="75">
                  <c:v>44678.400000000001</c:v>
                </c:pt>
                <c:pt idx="76">
                  <c:v>44523.6</c:v>
                </c:pt>
                <c:pt idx="77">
                  <c:v>45201.4</c:v>
                </c:pt>
                <c:pt idx="78">
                  <c:v>54744.2</c:v>
                </c:pt>
                <c:pt idx="79">
                  <c:v>50826.8</c:v>
                </c:pt>
                <c:pt idx="80">
                  <c:v>42330.2</c:v>
                </c:pt>
                <c:pt idx="81">
                  <c:v>47618</c:v>
                </c:pt>
                <c:pt idx="82">
                  <c:v>47873.8</c:v>
                </c:pt>
                <c:pt idx="83">
                  <c:v>47162.2</c:v>
                </c:pt>
                <c:pt idx="84">
                  <c:v>47285.8</c:v>
                </c:pt>
                <c:pt idx="85">
                  <c:v>56863.4</c:v>
                </c:pt>
                <c:pt idx="86">
                  <c:v>52081.2</c:v>
                </c:pt>
                <c:pt idx="87">
                  <c:v>43041.4</c:v>
                </c:pt>
                <c:pt idx="88">
                  <c:v>48170.6</c:v>
                </c:pt>
                <c:pt idx="89">
                  <c:v>47876</c:v>
                </c:pt>
                <c:pt idx="90">
                  <c:v>47037.599999999999</c:v>
                </c:pt>
                <c:pt idx="91">
                  <c:v>46760.800000000003</c:v>
                </c:pt>
                <c:pt idx="92">
                  <c:v>56000.6</c:v>
                </c:pt>
                <c:pt idx="93">
                  <c:v>50054.2</c:v>
                </c:pt>
                <c:pt idx="94">
                  <c:v>41431</c:v>
                </c:pt>
                <c:pt idx="95">
                  <c:v>45687.199999999997</c:v>
                </c:pt>
                <c:pt idx="96">
                  <c:v>45280.2</c:v>
                </c:pt>
                <c:pt idx="97">
                  <c:v>44358</c:v>
                </c:pt>
                <c:pt idx="98">
                  <c:v>44883</c:v>
                </c:pt>
                <c:pt idx="99">
                  <c:v>53939.4</c:v>
                </c:pt>
                <c:pt idx="100">
                  <c:v>48641.8</c:v>
                </c:pt>
                <c:pt idx="101">
                  <c:v>40173.199999999997</c:v>
                </c:pt>
                <c:pt idx="102">
                  <c:v>44294.2</c:v>
                </c:pt>
                <c:pt idx="103">
                  <c:v>43588.2</c:v>
                </c:pt>
                <c:pt idx="104">
                  <c:v>42172.6</c:v>
                </c:pt>
                <c:pt idx="105">
                  <c:v>42164.800000000003</c:v>
                </c:pt>
                <c:pt idx="106">
                  <c:v>50618.6</c:v>
                </c:pt>
                <c:pt idx="107">
                  <c:v>45241.4</c:v>
                </c:pt>
                <c:pt idx="108">
                  <c:v>37226.400000000001</c:v>
                </c:pt>
                <c:pt idx="109">
                  <c:v>41089</c:v>
                </c:pt>
                <c:pt idx="110">
                  <c:v>40367.599999999999</c:v>
                </c:pt>
                <c:pt idx="111">
                  <c:v>39777.199999999997</c:v>
                </c:pt>
                <c:pt idx="112">
                  <c:v>40092.400000000001</c:v>
                </c:pt>
                <c:pt idx="113">
                  <c:v>48412.6</c:v>
                </c:pt>
                <c:pt idx="114">
                  <c:v>43877.599999999999</c:v>
                </c:pt>
                <c:pt idx="115">
                  <c:v>36626.199999999997</c:v>
                </c:pt>
                <c:pt idx="116">
                  <c:v>39878.6</c:v>
                </c:pt>
                <c:pt idx="117">
                  <c:v>39662.6</c:v>
                </c:pt>
                <c:pt idx="118">
                  <c:v>38462.199999999997</c:v>
                </c:pt>
                <c:pt idx="119">
                  <c:v>39191.599999999999</c:v>
                </c:pt>
                <c:pt idx="120">
                  <c:v>47201.599999999999</c:v>
                </c:pt>
                <c:pt idx="121">
                  <c:v>43009.4</c:v>
                </c:pt>
                <c:pt idx="122">
                  <c:v>35419</c:v>
                </c:pt>
                <c:pt idx="123">
                  <c:v>39644.400000000001</c:v>
                </c:pt>
                <c:pt idx="124">
                  <c:v>39240.800000000003</c:v>
                </c:pt>
                <c:pt idx="125">
                  <c:v>38682.400000000001</c:v>
                </c:pt>
                <c:pt idx="126">
                  <c:v>39601.199999999997</c:v>
                </c:pt>
                <c:pt idx="127">
                  <c:v>48092.4</c:v>
                </c:pt>
                <c:pt idx="128">
                  <c:v>43647.4</c:v>
                </c:pt>
                <c:pt idx="129">
                  <c:v>36085.4</c:v>
                </c:pt>
                <c:pt idx="130">
                  <c:v>39793.199999999997</c:v>
                </c:pt>
                <c:pt idx="131">
                  <c:v>39285.199999999997</c:v>
                </c:pt>
                <c:pt idx="132">
                  <c:v>38606.199999999997</c:v>
                </c:pt>
                <c:pt idx="133">
                  <c:v>40580.400000000001</c:v>
                </c:pt>
                <c:pt idx="134">
                  <c:v>41745.199999999997</c:v>
                </c:pt>
                <c:pt idx="135">
                  <c:v>38340.199999999997</c:v>
                </c:pt>
                <c:pt idx="136">
                  <c:v>31058</c:v>
                </c:pt>
                <c:pt idx="137">
                  <c:v>34938</c:v>
                </c:pt>
                <c:pt idx="138">
                  <c:v>32874.6</c:v>
                </c:pt>
                <c:pt idx="139">
                  <c:v>38509.599999999999</c:v>
                </c:pt>
                <c:pt idx="140">
                  <c:v>37288.6</c:v>
                </c:pt>
                <c:pt idx="141">
                  <c:v>44153.4</c:v>
                </c:pt>
                <c:pt idx="142">
                  <c:v>38561.4</c:v>
                </c:pt>
                <c:pt idx="143">
                  <c:v>31549.8</c:v>
                </c:pt>
                <c:pt idx="144">
                  <c:v>33871.4</c:v>
                </c:pt>
                <c:pt idx="145">
                  <c:v>33888.400000000001</c:v>
                </c:pt>
                <c:pt idx="146">
                  <c:v>33358.800000000003</c:v>
                </c:pt>
                <c:pt idx="147">
                  <c:v>33764.400000000001</c:v>
                </c:pt>
                <c:pt idx="148">
                  <c:v>40590</c:v>
                </c:pt>
                <c:pt idx="149">
                  <c:v>37868.199999999997</c:v>
                </c:pt>
                <c:pt idx="150">
                  <c:v>31191.599999999999</c:v>
                </c:pt>
                <c:pt idx="151">
                  <c:v>34302.6</c:v>
                </c:pt>
                <c:pt idx="152">
                  <c:v>34119</c:v>
                </c:pt>
                <c:pt idx="153">
                  <c:v>34346.6</c:v>
                </c:pt>
                <c:pt idx="154">
                  <c:v>28664.6</c:v>
                </c:pt>
                <c:pt idx="155">
                  <c:v>37344</c:v>
                </c:pt>
                <c:pt idx="156">
                  <c:v>32851.4</c:v>
                </c:pt>
                <c:pt idx="157">
                  <c:v>26472.799999999999</c:v>
                </c:pt>
                <c:pt idx="158">
                  <c:v>28194.400000000001</c:v>
                </c:pt>
                <c:pt idx="159">
                  <c:v>32973.599999999999</c:v>
                </c:pt>
                <c:pt idx="160">
                  <c:v>29959.200000000001</c:v>
                </c:pt>
                <c:pt idx="161">
                  <c:v>30189.200000000001</c:v>
                </c:pt>
                <c:pt idx="162">
                  <c:v>36040.400000000001</c:v>
                </c:pt>
                <c:pt idx="163">
                  <c:v>32012.2</c:v>
                </c:pt>
                <c:pt idx="164">
                  <c:v>26182.6</c:v>
                </c:pt>
                <c:pt idx="165">
                  <c:v>28293.4</c:v>
                </c:pt>
                <c:pt idx="166">
                  <c:v>27563.599999999999</c:v>
                </c:pt>
                <c:pt idx="167">
                  <c:v>26891.4</c:v>
                </c:pt>
                <c:pt idx="168">
                  <c:v>26918.2</c:v>
                </c:pt>
                <c:pt idx="169">
                  <c:v>32295.200000000001</c:v>
                </c:pt>
                <c:pt idx="170">
                  <c:v>28875.8</c:v>
                </c:pt>
                <c:pt idx="171">
                  <c:v>23918.400000000001</c:v>
                </c:pt>
                <c:pt idx="172">
                  <c:v>26211.599999999999</c:v>
                </c:pt>
                <c:pt idx="173">
                  <c:v>26231.200000000001</c:v>
                </c:pt>
                <c:pt idx="174">
                  <c:v>25958.6</c:v>
                </c:pt>
                <c:pt idx="175">
                  <c:v>26346.6</c:v>
                </c:pt>
                <c:pt idx="176">
                  <c:v>31628.6</c:v>
                </c:pt>
                <c:pt idx="177">
                  <c:v>28407.200000000001</c:v>
                </c:pt>
                <c:pt idx="178">
                  <c:v>23379.4</c:v>
                </c:pt>
                <c:pt idx="179">
                  <c:v>25776.6</c:v>
                </c:pt>
                <c:pt idx="180">
                  <c:v>25153.8</c:v>
                </c:pt>
                <c:pt idx="181">
                  <c:v>24422.2</c:v>
                </c:pt>
                <c:pt idx="182">
                  <c:v>24476.6</c:v>
                </c:pt>
                <c:pt idx="183">
                  <c:v>29169</c:v>
                </c:pt>
                <c:pt idx="184">
                  <c:v>25752.400000000001</c:v>
                </c:pt>
                <c:pt idx="185">
                  <c:v>21270.400000000001</c:v>
                </c:pt>
                <c:pt idx="186">
                  <c:v>23021.200000000001</c:v>
                </c:pt>
                <c:pt idx="187">
                  <c:v>23053.8</c:v>
                </c:pt>
                <c:pt idx="188">
                  <c:v>22601.8</c:v>
                </c:pt>
                <c:pt idx="189">
                  <c:v>22567.4</c:v>
                </c:pt>
                <c:pt idx="190">
                  <c:v>27114.400000000001</c:v>
                </c:pt>
                <c:pt idx="191">
                  <c:v>24471.200000000001</c:v>
                </c:pt>
                <c:pt idx="192">
                  <c:v>19867.400000000001</c:v>
                </c:pt>
                <c:pt idx="193">
                  <c:v>21903.4</c:v>
                </c:pt>
                <c:pt idx="194">
                  <c:v>21952.6</c:v>
                </c:pt>
                <c:pt idx="195">
                  <c:v>21551.4</c:v>
                </c:pt>
                <c:pt idx="196">
                  <c:v>21996.400000000001</c:v>
                </c:pt>
                <c:pt idx="197">
                  <c:v>26464</c:v>
                </c:pt>
                <c:pt idx="198">
                  <c:v>23741.599999999999</c:v>
                </c:pt>
                <c:pt idx="199">
                  <c:v>19510</c:v>
                </c:pt>
                <c:pt idx="200">
                  <c:v>21416.6</c:v>
                </c:pt>
                <c:pt idx="201">
                  <c:v>21143</c:v>
                </c:pt>
                <c:pt idx="202">
                  <c:v>21035.599999999999</c:v>
                </c:pt>
                <c:pt idx="203">
                  <c:v>21703.599999999999</c:v>
                </c:pt>
                <c:pt idx="204">
                  <c:v>26442.400000000001</c:v>
                </c:pt>
                <c:pt idx="205">
                  <c:v>24212.400000000001</c:v>
                </c:pt>
                <c:pt idx="206">
                  <c:v>20291.2</c:v>
                </c:pt>
                <c:pt idx="207">
                  <c:v>22446.799999999999</c:v>
                </c:pt>
                <c:pt idx="208">
                  <c:v>22491.200000000001</c:v>
                </c:pt>
                <c:pt idx="209">
                  <c:v>22227.8</c:v>
                </c:pt>
                <c:pt idx="210">
                  <c:v>22683.200000000001</c:v>
                </c:pt>
                <c:pt idx="211">
                  <c:v>26790</c:v>
                </c:pt>
                <c:pt idx="212">
                  <c:v>23084.400000000001</c:v>
                </c:pt>
                <c:pt idx="213">
                  <c:v>18697.2</c:v>
                </c:pt>
                <c:pt idx="214">
                  <c:v>20467</c:v>
                </c:pt>
                <c:pt idx="215">
                  <c:v>20110</c:v>
                </c:pt>
                <c:pt idx="216">
                  <c:v>20070.8</c:v>
                </c:pt>
                <c:pt idx="217">
                  <c:v>21158.6</c:v>
                </c:pt>
                <c:pt idx="218">
                  <c:v>25325.4</c:v>
                </c:pt>
                <c:pt idx="219">
                  <c:v>22221</c:v>
                </c:pt>
                <c:pt idx="220">
                  <c:v>18209.400000000001</c:v>
                </c:pt>
                <c:pt idx="221">
                  <c:v>19855.2</c:v>
                </c:pt>
                <c:pt idx="222">
                  <c:v>19978.400000000001</c:v>
                </c:pt>
                <c:pt idx="223">
                  <c:v>20273.599999999999</c:v>
                </c:pt>
                <c:pt idx="224">
                  <c:v>17595.2</c:v>
                </c:pt>
                <c:pt idx="225">
                  <c:v>23231.200000000001</c:v>
                </c:pt>
                <c:pt idx="226">
                  <c:v>20758.599999999999</c:v>
                </c:pt>
                <c:pt idx="227">
                  <c:v>16826</c:v>
                </c:pt>
                <c:pt idx="228">
                  <c:v>18982.2</c:v>
                </c:pt>
                <c:pt idx="229">
                  <c:v>22892.400000000001</c:v>
                </c:pt>
                <c:pt idx="230">
                  <c:v>21877.4</c:v>
                </c:pt>
                <c:pt idx="231">
                  <c:v>23185</c:v>
                </c:pt>
                <c:pt idx="232">
                  <c:v>27976.2</c:v>
                </c:pt>
                <c:pt idx="233">
                  <c:v>25697.599999999999</c:v>
                </c:pt>
                <c:pt idx="234">
                  <c:v>21432</c:v>
                </c:pt>
                <c:pt idx="235">
                  <c:v>24533.4</c:v>
                </c:pt>
                <c:pt idx="236">
                  <c:v>25186.799999999999</c:v>
                </c:pt>
                <c:pt idx="237">
                  <c:v>25626.6</c:v>
                </c:pt>
                <c:pt idx="238">
                  <c:v>26475</c:v>
                </c:pt>
                <c:pt idx="239">
                  <c:v>32252.2</c:v>
                </c:pt>
                <c:pt idx="240">
                  <c:v>29992.2</c:v>
                </c:pt>
                <c:pt idx="241">
                  <c:v>25564.799999999999</c:v>
                </c:pt>
                <c:pt idx="242">
                  <c:v>29606.2</c:v>
                </c:pt>
                <c:pt idx="243">
                  <c:v>31003.200000000001</c:v>
                </c:pt>
                <c:pt idx="244">
                  <c:v>31684.2</c:v>
                </c:pt>
                <c:pt idx="245">
                  <c:v>33025.800000000003</c:v>
                </c:pt>
                <c:pt idx="246">
                  <c:v>39328</c:v>
                </c:pt>
                <c:pt idx="247">
                  <c:v>36676.199999999997</c:v>
                </c:pt>
                <c:pt idx="248">
                  <c:v>30504.2</c:v>
                </c:pt>
                <c:pt idx="249">
                  <c:v>33899.800000000003</c:v>
                </c:pt>
                <c:pt idx="250">
                  <c:v>33822.199999999997</c:v>
                </c:pt>
                <c:pt idx="251">
                  <c:v>33755.800000000003</c:v>
                </c:pt>
                <c:pt idx="252">
                  <c:v>34034.800000000003</c:v>
                </c:pt>
                <c:pt idx="253">
                  <c:v>41017.4</c:v>
                </c:pt>
                <c:pt idx="254">
                  <c:v>38039.4</c:v>
                </c:pt>
                <c:pt idx="255">
                  <c:v>31900.400000000001</c:v>
                </c:pt>
                <c:pt idx="256">
                  <c:v>37477.199999999997</c:v>
                </c:pt>
                <c:pt idx="257">
                  <c:v>42270.8</c:v>
                </c:pt>
                <c:pt idx="258">
                  <c:v>36682.6</c:v>
                </c:pt>
                <c:pt idx="259">
                  <c:v>29541.4</c:v>
                </c:pt>
                <c:pt idx="260">
                  <c:v>29830.400000000001</c:v>
                </c:pt>
                <c:pt idx="261">
                  <c:v>24765.8</c:v>
                </c:pt>
                <c:pt idx="262">
                  <c:v>13665.4</c:v>
                </c:pt>
                <c:pt idx="263">
                  <c:v>24212.2</c:v>
                </c:pt>
                <c:pt idx="264">
                  <c:v>31606</c:v>
                </c:pt>
                <c:pt idx="265">
                  <c:v>38206.6</c:v>
                </c:pt>
                <c:pt idx="266">
                  <c:v>38117.199999999997</c:v>
                </c:pt>
                <c:pt idx="267">
                  <c:v>45490.8</c:v>
                </c:pt>
                <c:pt idx="268">
                  <c:v>40609.4</c:v>
                </c:pt>
                <c:pt idx="269">
                  <c:v>33797.199999999997</c:v>
                </c:pt>
                <c:pt idx="270">
                  <c:v>36822.800000000003</c:v>
                </c:pt>
                <c:pt idx="271">
                  <c:v>36908</c:v>
                </c:pt>
                <c:pt idx="272">
                  <c:v>36736.400000000001</c:v>
                </c:pt>
                <c:pt idx="273">
                  <c:v>30914</c:v>
                </c:pt>
                <c:pt idx="274">
                  <c:v>41166.400000000001</c:v>
                </c:pt>
                <c:pt idx="275">
                  <c:v>37992.800000000003</c:v>
                </c:pt>
                <c:pt idx="276">
                  <c:v>31096.2</c:v>
                </c:pt>
                <c:pt idx="277">
                  <c:v>34352.6</c:v>
                </c:pt>
                <c:pt idx="278">
                  <c:v>39723.199999999997</c:v>
                </c:pt>
                <c:pt idx="279">
                  <c:v>31273.4</c:v>
                </c:pt>
                <c:pt idx="280">
                  <c:v>33272.400000000001</c:v>
                </c:pt>
                <c:pt idx="281">
                  <c:v>40416.6</c:v>
                </c:pt>
                <c:pt idx="282">
                  <c:v>36681.800000000003</c:v>
                </c:pt>
                <c:pt idx="283">
                  <c:v>30159.4</c:v>
                </c:pt>
                <c:pt idx="284">
                  <c:v>39221.800000000003</c:v>
                </c:pt>
                <c:pt idx="285">
                  <c:v>37356.6</c:v>
                </c:pt>
                <c:pt idx="286">
                  <c:v>37485.199999999997</c:v>
                </c:pt>
                <c:pt idx="287">
                  <c:v>37973.199999999997</c:v>
                </c:pt>
                <c:pt idx="288">
                  <c:v>45941.599999999999</c:v>
                </c:pt>
                <c:pt idx="289">
                  <c:v>42600</c:v>
                </c:pt>
                <c:pt idx="290">
                  <c:v>35869.4</c:v>
                </c:pt>
                <c:pt idx="291">
                  <c:v>39908.6</c:v>
                </c:pt>
                <c:pt idx="292">
                  <c:v>40064</c:v>
                </c:pt>
                <c:pt idx="293">
                  <c:v>39630.199999999997</c:v>
                </c:pt>
                <c:pt idx="294">
                  <c:v>40061.800000000003</c:v>
                </c:pt>
                <c:pt idx="295">
                  <c:v>48520.4</c:v>
                </c:pt>
                <c:pt idx="296">
                  <c:v>45054.2</c:v>
                </c:pt>
                <c:pt idx="297">
                  <c:v>37661.800000000003</c:v>
                </c:pt>
                <c:pt idx="298">
                  <c:v>42516.6</c:v>
                </c:pt>
                <c:pt idx="299">
                  <c:v>42629.2</c:v>
                </c:pt>
                <c:pt idx="300">
                  <c:v>41901.4</c:v>
                </c:pt>
                <c:pt idx="301">
                  <c:v>41840.800000000003</c:v>
                </c:pt>
                <c:pt idx="302">
                  <c:v>50705.599999999999</c:v>
                </c:pt>
                <c:pt idx="303">
                  <c:v>45945.8</c:v>
                </c:pt>
                <c:pt idx="304">
                  <c:v>38123.800000000003</c:v>
                </c:pt>
                <c:pt idx="305">
                  <c:v>42156.6</c:v>
                </c:pt>
                <c:pt idx="306">
                  <c:v>42063</c:v>
                </c:pt>
                <c:pt idx="307">
                  <c:v>40622.6</c:v>
                </c:pt>
                <c:pt idx="308">
                  <c:v>41003.800000000003</c:v>
                </c:pt>
                <c:pt idx="309">
                  <c:v>49241.2</c:v>
                </c:pt>
                <c:pt idx="310">
                  <c:v>44943.6</c:v>
                </c:pt>
                <c:pt idx="311">
                  <c:v>37193.800000000003</c:v>
                </c:pt>
                <c:pt idx="312">
                  <c:v>41238.400000000001</c:v>
                </c:pt>
                <c:pt idx="313">
                  <c:v>40970.6</c:v>
                </c:pt>
                <c:pt idx="314">
                  <c:v>40121.199999999997</c:v>
                </c:pt>
                <c:pt idx="315">
                  <c:v>40051.199999999997</c:v>
                </c:pt>
                <c:pt idx="316">
                  <c:v>48153</c:v>
                </c:pt>
                <c:pt idx="317">
                  <c:v>43966</c:v>
                </c:pt>
                <c:pt idx="318">
                  <c:v>36312.199999999997</c:v>
                </c:pt>
                <c:pt idx="319">
                  <c:v>39757.599999999999</c:v>
                </c:pt>
                <c:pt idx="320">
                  <c:v>39716.800000000003</c:v>
                </c:pt>
                <c:pt idx="321">
                  <c:v>38807</c:v>
                </c:pt>
                <c:pt idx="322">
                  <c:v>38630.199999999997</c:v>
                </c:pt>
                <c:pt idx="323">
                  <c:v>46309.2</c:v>
                </c:pt>
                <c:pt idx="324">
                  <c:v>42373.4</c:v>
                </c:pt>
                <c:pt idx="325">
                  <c:v>34838</c:v>
                </c:pt>
                <c:pt idx="326">
                  <c:v>38246.199999999997</c:v>
                </c:pt>
                <c:pt idx="327">
                  <c:v>38374.400000000001</c:v>
                </c:pt>
                <c:pt idx="328">
                  <c:v>37393.4</c:v>
                </c:pt>
                <c:pt idx="329">
                  <c:v>37175.4</c:v>
                </c:pt>
                <c:pt idx="330">
                  <c:v>44914.2</c:v>
                </c:pt>
                <c:pt idx="331">
                  <c:v>41306.6</c:v>
                </c:pt>
                <c:pt idx="332">
                  <c:v>34461.199999999997</c:v>
                </c:pt>
                <c:pt idx="333">
                  <c:v>38251.599999999999</c:v>
                </c:pt>
                <c:pt idx="334">
                  <c:v>38481</c:v>
                </c:pt>
                <c:pt idx="335">
                  <c:v>37498.400000000001</c:v>
                </c:pt>
                <c:pt idx="336">
                  <c:v>37395.199999999997</c:v>
                </c:pt>
                <c:pt idx="337">
                  <c:v>44437</c:v>
                </c:pt>
                <c:pt idx="338">
                  <c:v>40779.800000000003</c:v>
                </c:pt>
                <c:pt idx="339">
                  <c:v>33593.800000000003</c:v>
                </c:pt>
                <c:pt idx="340">
                  <c:v>36310.6</c:v>
                </c:pt>
                <c:pt idx="341">
                  <c:v>36603.4</c:v>
                </c:pt>
                <c:pt idx="342">
                  <c:v>35127.4</c:v>
                </c:pt>
                <c:pt idx="343">
                  <c:v>34334.400000000001</c:v>
                </c:pt>
                <c:pt idx="344">
                  <c:v>41276</c:v>
                </c:pt>
                <c:pt idx="345">
                  <c:v>38224.400000000001</c:v>
                </c:pt>
                <c:pt idx="346">
                  <c:v>30858.2</c:v>
                </c:pt>
                <c:pt idx="347">
                  <c:v>34434.6</c:v>
                </c:pt>
                <c:pt idx="348">
                  <c:v>34956.6</c:v>
                </c:pt>
                <c:pt idx="349">
                  <c:v>34543</c:v>
                </c:pt>
                <c:pt idx="350">
                  <c:v>33953.800000000003</c:v>
                </c:pt>
                <c:pt idx="351">
                  <c:v>40453</c:v>
                </c:pt>
                <c:pt idx="352">
                  <c:v>36934.800000000003</c:v>
                </c:pt>
                <c:pt idx="353">
                  <c:v>30094.400000000001</c:v>
                </c:pt>
                <c:pt idx="354">
                  <c:v>33173</c:v>
                </c:pt>
                <c:pt idx="355">
                  <c:v>34424.199999999997</c:v>
                </c:pt>
                <c:pt idx="356">
                  <c:v>28249.4</c:v>
                </c:pt>
                <c:pt idx="357">
                  <c:v>31029.8</c:v>
                </c:pt>
                <c:pt idx="358">
                  <c:v>38186.800000000003</c:v>
                </c:pt>
                <c:pt idx="359">
                  <c:v>34722.199999999997</c:v>
                </c:pt>
                <c:pt idx="360">
                  <c:v>27428.400000000001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20-4A7F-B278-6AE46111807A}"/>
            </c:ext>
          </c:extLst>
        </c:ser>
        <c:ser>
          <c:idx val="3"/>
          <c:order val="3"/>
          <c:tx>
            <c:strRef>
              <c:f>MA!$D$31</c:f>
              <c:strCache>
                <c:ptCount val="1"/>
                <c:pt idx="0">
                  <c:v>MA(7)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MA!$D$32:$D$394</c:f>
              <c:numCache>
                <c:formatCode>General</c:formatCode>
                <c:ptCount val="363"/>
                <c:pt idx="3">
                  <c:v>33294.571428571428</c:v>
                </c:pt>
                <c:pt idx="4">
                  <c:v>37629.142857142855</c:v>
                </c:pt>
                <c:pt idx="5">
                  <c:v>35610.428571428572</c:v>
                </c:pt>
                <c:pt idx="6">
                  <c:v>35328.714285714283</c:v>
                </c:pt>
                <c:pt idx="7">
                  <c:v>35133.571428571428</c:v>
                </c:pt>
                <c:pt idx="8">
                  <c:v>34959.571428571428</c:v>
                </c:pt>
                <c:pt idx="9">
                  <c:v>34986.571428571428</c:v>
                </c:pt>
                <c:pt idx="10">
                  <c:v>35317.857142857145</c:v>
                </c:pt>
                <c:pt idx="11">
                  <c:v>35704</c:v>
                </c:pt>
                <c:pt idx="12">
                  <c:v>36250.285714285717</c:v>
                </c:pt>
                <c:pt idx="13">
                  <c:v>36804.571428571428</c:v>
                </c:pt>
                <c:pt idx="14">
                  <c:v>37483.285714285717</c:v>
                </c:pt>
                <c:pt idx="15">
                  <c:v>38078</c:v>
                </c:pt>
                <c:pt idx="16">
                  <c:v>38151.142857142855</c:v>
                </c:pt>
                <c:pt idx="17">
                  <c:v>37938</c:v>
                </c:pt>
                <c:pt idx="18">
                  <c:v>38339.142857142855</c:v>
                </c:pt>
                <c:pt idx="19">
                  <c:v>38411.571428571428</c:v>
                </c:pt>
                <c:pt idx="20">
                  <c:v>38762.428571428572</c:v>
                </c:pt>
                <c:pt idx="21">
                  <c:v>38434</c:v>
                </c:pt>
                <c:pt idx="22">
                  <c:v>38308.857142857145</c:v>
                </c:pt>
                <c:pt idx="23">
                  <c:v>38318.857142857145</c:v>
                </c:pt>
                <c:pt idx="24">
                  <c:v>39184.857142857145</c:v>
                </c:pt>
                <c:pt idx="25">
                  <c:v>38936.714285714283</c:v>
                </c:pt>
                <c:pt idx="26">
                  <c:v>39028.857142857145</c:v>
                </c:pt>
                <c:pt idx="27">
                  <c:v>38990.571428571428</c:v>
                </c:pt>
                <c:pt idx="28">
                  <c:v>38753.142857142855</c:v>
                </c:pt>
                <c:pt idx="29">
                  <c:v>39231.857142857145</c:v>
                </c:pt>
                <c:pt idx="30">
                  <c:v>39278.142857142855</c:v>
                </c:pt>
                <c:pt idx="31">
                  <c:v>39032.857142857145</c:v>
                </c:pt>
                <c:pt idx="32">
                  <c:v>39478.285714285717</c:v>
                </c:pt>
                <c:pt idx="33">
                  <c:v>40054.285714285717</c:v>
                </c:pt>
                <c:pt idx="34">
                  <c:v>40878.714285714283</c:v>
                </c:pt>
                <c:pt idx="35">
                  <c:v>44105.142857142855</c:v>
                </c:pt>
                <c:pt idx="36">
                  <c:v>39638.428571428572</c:v>
                </c:pt>
                <c:pt idx="37">
                  <c:v>39125.285714285717</c:v>
                </c:pt>
                <c:pt idx="38">
                  <c:v>31701.571428571428</c:v>
                </c:pt>
                <c:pt idx="39">
                  <c:v>35910.142857142855</c:v>
                </c:pt>
                <c:pt idx="40">
                  <c:v>35943.285714285717</c:v>
                </c:pt>
                <c:pt idx="41">
                  <c:v>35625.428571428572</c:v>
                </c:pt>
                <c:pt idx="42">
                  <c:v>33593.285714285717</c:v>
                </c:pt>
                <c:pt idx="43">
                  <c:v>38314.571428571428</c:v>
                </c:pt>
                <c:pt idx="44">
                  <c:v>38887.142857142855</c:v>
                </c:pt>
                <c:pt idx="45">
                  <c:v>47410.571428571428</c:v>
                </c:pt>
                <c:pt idx="46">
                  <c:v>43469.428571428572</c:v>
                </c:pt>
                <c:pt idx="47">
                  <c:v>43595.428571428572</c:v>
                </c:pt>
                <c:pt idx="48">
                  <c:v>43867.857142857145</c:v>
                </c:pt>
                <c:pt idx="49">
                  <c:v>43927.714285714283</c:v>
                </c:pt>
                <c:pt idx="50">
                  <c:v>43772.857142857145</c:v>
                </c:pt>
                <c:pt idx="51">
                  <c:v>43751.714285714283</c:v>
                </c:pt>
                <c:pt idx="52">
                  <c:v>43945</c:v>
                </c:pt>
                <c:pt idx="53">
                  <c:v>44079.571428571428</c:v>
                </c:pt>
                <c:pt idx="54">
                  <c:v>44465.142857142855</c:v>
                </c:pt>
                <c:pt idx="55">
                  <c:v>45464.285714285717</c:v>
                </c:pt>
                <c:pt idx="56">
                  <c:v>40444.285714285717</c:v>
                </c:pt>
                <c:pt idx="57">
                  <c:v>41512.714285714283</c:v>
                </c:pt>
                <c:pt idx="58">
                  <c:v>41573.285714285717</c:v>
                </c:pt>
                <c:pt idx="59">
                  <c:v>41289.428571428572</c:v>
                </c:pt>
                <c:pt idx="60">
                  <c:v>40771.142857142855</c:v>
                </c:pt>
                <c:pt idx="61">
                  <c:v>40040.285714285717</c:v>
                </c:pt>
                <c:pt idx="62">
                  <c:v>38345.428571428572</c:v>
                </c:pt>
                <c:pt idx="63">
                  <c:v>42836</c:v>
                </c:pt>
                <c:pt idx="64">
                  <c:v>41742.428571428572</c:v>
                </c:pt>
                <c:pt idx="65">
                  <c:v>41680.285714285717</c:v>
                </c:pt>
                <c:pt idx="66">
                  <c:v>41414.714285714283</c:v>
                </c:pt>
                <c:pt idx="67">
                  <c:v>41424.857142857145</c:v>
                </c:pt>
                <c:pt idx="68">
                  <c:v>41654.857142857145</c:v>
                </c:pt>
                <c:pt idx="69">
                  <c:v>42217.571428571428</c:v>
                </c:pt>
                <c:pt idx="70">
                  <c:v>42666.714285714283</c:v>
                </c:pt>
                <c:pt idx="71">
                  <c:v>43322.142857142855</c:v>
                </c:pt>
                <c:pt idx="72">
                  <c:v>43487</c:v>
                </c:pt>
                <c:pt idx="73">
                  <c:v>44394.142857142855</c:v>
                </c:pt>
                <c:pt idx="74">
                  <c:v>45091</c:v>
                </c:pt>
                <c:pt idx="75">
                  <c:v>45617.285714285717</c:v>
                </c:pt>
                <c:pt idx="76">
                  <c:v>46143.285714285717</c:v>
                </c:pt>
                <c:pt idx="77">
                  <c:v>46795.857142857145</c:v>
                </c:pt>
                <c:pt idx="78">
                  <c:v>47298.142857142855</c:v>
                </c:pt>
                <c:pt idx="79">
                  <c:v>47345.285714285717</c:v>
                </c:pt>
                <c:pt idx="80">
                  <c:v>48076.428571428572</c:v>
                </c:pt>
                <c:pt idx="81">
                  <c:v>48425.714285714283</c:v>
                </c:pt>
                <c:pt idx="82">
                  <c:v>48680.571428571428</c:v>
                </c:pt>
                <c:pt idx="83">
                  <c:v>48787</c:v>
                </c:pt>
                <c:pt idx="84">
                  <c:v>48859</c:v>
                </c:pt>
                <c:pt idx="85">
                  <c:v>48972.428571428572</c:v>
                </c:pt>
                <c:pt idx="86">
                  <c:v>48933.714285714283</c:v>
                </c:pt>
                <c:pt idx="87">
                  <c:v>49075.285714285717</c:v>
                </c:pt>
                <c:pt idx="88">
                  <c:v>48788.571428571428</c:v>
                </c:pt>
                <c:pt idx="89">
                  <c:v>48770</c:v>
                </c:pt>
                <c:pt idx="90">
                  <c:v>48597.428571428572</c:v>
                </c:pt>
                <c:pt idx="91">
                  <c:v>48317.428571428572</c:v>
                </c:pt>
                <c:pt idx="92">
                  <c:v>47627.428571428572</c:v>
                </c:pt>
                <c:pt idx="93">
                  <c:v>47638.285714285717</c:v>
                </c:pt>
                <c:pt idx="94">
                  <c:v>46996.142857142855</c:v>
                </c:pt>
                <c:pt idx="95">
                  <c:v>46743.285714285717</c:v>
                </c:pt>
                <c:pt idx="96">
                  <c:v>46403.428571428572</c:v>
                </c:pt>
                <c:pt idx="97">
                  <c:v>46286.142857142855</c:v>
                </c:pt>
                <c:pt idx="98">
                  <c:v>46166</c:v>
                </c:pt>
                <c:pt idx="99">
                  <c:v>45987.285714285717</c:v>
                </c:pt>
                <c:pt idx="100">
                  <c:v>45844.857142857145</c:v>
                </c:pt>
                <c:pt idx="101">
                  <c:v>45408.428571428572</c:v>
                </c:pt>
                <c:pt idx="102">
                  <c:v>45077.571428571428</c:v>
                </c:pt>
                <c:pt idx="103">
                  <c:v>44605</c:v>
                </c:pt>
                <c:pt idx="104">
                  <c:v>44045.714285714283</c:v>
                </c:pt>
                <c:pt idx="105">
                  <c:v>43472.857142857145</c:v>
                </c:pt>
                <c:pt idx="106">
                  <c:v>42979.571428571428</c:v>
                </c:pt>
                <c:pt idx="107">
                  <c:v>42972.714285714283</c:v>
                </c:pt>
                <c:pt idx="108">
                  <c:v>42315.571428571428</c:v>
                </c:pt>
                <c:pt idx="109">
                  <c:v>41745.285714285717</c:v>
                </c:pt>
                <c:pt idx="110">
                  <c:v>41761.857142857145</c:v>
                </c:pt>
                <c:pt idx="111">
                  <c:v>41499.285714285717</c:v>
                </c:pt>
                <c:pt idx="112">
                  <c:v>41397</c:v>
                </c:pt>
                <c:pt idx="113">
                  <c:v>41341.428571428572</c:v>
                </c:pt>
                <c:pt idx="114">
                  <c:v>41316.571428571428</c:v>
                </c:pt>
                <c:pt idx="115">
                  <c:v>40897.285714285717</c:v>
                </c:pt>
                <c:pt idx="116">
                  <c:v>40995.714285714283</c:v>
                </c:pt>
                <c:pt idx="117">
                  <c:v>40457.714285714283</c:v>
                </c:pt>
                <c:pt idx="118">
                  <c:v>40698</c:v>
                </c:pt>
                <c:pt idx="119">
                  <c:v>40451.571428571428</c:v>
                </c:pt>
                <c:pt idx="120">
                  <c:v>40277.142857142855</c:v>
                </c:pt>
                <c:pt idx="121">
                  <c:v>40133.428571428572</c:v>
                </c:pt>
                <c:pt idx="122">
                  <c:v>40290.428571428572</c:v>
                </c:pt>
                <c:pt idx="123">
                  <c:v>40396.714285714283</c:v>
                </c:pt>
                <c:pt idx="124">
                  <c:v>40608.857142857145</c:v>
                </c:pt>
                <c:pt idx="125">
                  <c:v>40569.714285714283</c:v>
                </c:pt>
                <c:pt idx="126">
                  <c:v>40769.714285714283</c:v>
                </c:pt>
                <c:pt idx="127">
                  <c:v>40746.142857142855</c:v>
                </c:pt>
                <c:pt idx="128">
                  <c:v>40872.714285714283</c:v>
                </c:pt>
                <c:pt idx="129">
                  <c:v>40715.142857142855</c:v>
                </c:pt>
                <c:pt idx="130">
                  <c:v>40601.428571428572</c:v>
                </c:pt>
                <c:pt idx="131">
                  <c:v>40715.285714285717</c:v>
                </c:pt>
                <c:pt idx="132">
                  <c:v>41445.571428571428</c:v>
                </c:pt>
                <c:pt idx="133">
                  <c:v>36339</c:v>
                </c:pt>
                <c:pt idx="134">
                  <c:v>36924.285714285717</c:v>
                </c:pt>
                <c:pt idx="135">
                  <c:v>37010.428571428572</c:v>
                </c:pt>
                <c:pt idx="136">
                  <c:v>37247.285714285717</c:v>
                </c:pt>
                <c:pt idx="137">
                  <c:v>36866.571428571428</c:v>
                </c:pt>
                <c:pt idx="138">
                  <c:v>36270</c:v>
                </c:pt>
                <c:pt idx="139">
                  <c:v>34573</c:v>
                </c:pt>
                <c:pt idx="140">
                  <c:v>38730.571428571428</c:v>
                </c:pt>
                <c:pt idx="141">
                  <c:v>37405.285714285717</c:v>
                </c:pt>
                <c:pt idx="142">
                  <c:v>37217.857142857145</c:v>
                </c:pt>
                <c:pt idx="143">
                  <c:v>35508.142857142855</c:v>
                </c:pt>
                <c:pt idx="144">
                  <c:v>35297.142857142855</c:v>
                </c:pt>
                <c:pt idx="145">
                  <c:v>35051.428571428572</c:v>
                </c:pt>
                <c:pt idx="146">
                  <c:v>34888</c:v>
                </c:pt>
                <c:pt idx="147">
                  <c:v>34672.571428571428</c:v>
                </c:pt>
                <c:pt idx="148">
                  <c:v>35013</c:v>
                </c:pt>
                <c:pt idx="149">
                  <c:v>35041.285714285717</c:v>
                </c:pt>
                <c:pt idx="150">
                  <c:v>35359.428571428572</c:v>
                </c:pt>
                <c:pt idx="151">
                  <c:v>35052.714285714283</c:v>
                </c:pt>
                <c:pt idx="152">
                  <c:v>35378.142857142855</c:v>
                </c:pt>
                <c:pt idx="153">
                  <c:v>31370.285714285714</c:v>
                </c:pt>
                <c:pt idx="154">
                  <c:v>32722.714285714286</c:v>
                </c:pt>
                <c:pt idx="155">
                  <c:v>31776</c:v>
                </c:pt>
                <c:pt idx="156">
                  <c:v>31682.142857142859</c:v>
                </c:pt>
                <c:pt idx="157">
                  <c:v>31015.142857142859</c:v>
                </c:pt>
                <c:pt idx="158">
                  <c:v>30552.142857142859</c:v>
                </c:pt>
                <c:pt idx="159">
                  <c:v>29588.857142857141</c:v>
                </c:pt>
                <c:pt idx="160">
                  <c:v>32865</c:v>
                </c:pt>
                <c:pt idx="161">
                  <c:v>30751</c:v>
                </c:pt>
                <c:pt idx="162">
                  <c:v>30415.714285714286</c:v>
                </c:pt>
                <c:pt idx="163">
                  <c:v>30344.857142857141</c:v>
                </c:pt>
                <c:pt idx="164">
                  <c:v>29659.571428571428</c:v>
                </c:pt>
                <c:pt idx="165">
                  <c:v>29000.714285714286</c:v>
                </c:pt>
                <c:pt idx="166">
                  <c:v>28559.714285714286</c:v>
                </c:pt>
                <c:pt idx="167">
                  <c:v>28079.285714285714</c:v>
                </c:pt>
                <c:pt idx="168">
                  <c:v>27669.714285714286</c:v>
                </c:pt>
                <c:pt idx="169">
                  <c:v>27419.285714285714</c:v>
                </c:pt>
                <c:pt idx="170">
                  <c:v>27383.428571428572</c:v>
                </c:pt>
                <c:pt idx="171">
                  <c:v>27072.714285714286</c:v>
                </c:pt>
                <c:pt idx="172">
                  <c:v>27127.571428571428</c:v>
                </c:pt>
                <c:pt idx="173">
                  <c:v>27003.428571428572</c:v>
                </c:pt>
                <c:pt idx="174">
                  <c:v>27011</c:v>
                </c:pt>
                <c:pt idx="175">
                  <c:v>26907.285714285714</c:v>
                </c:pt>
                <c:pt idx="176">
                  <c:v>26738</c:v>
                </c:pt>
                <c:pt idx="177">
                  <c:v>26742.571428571428</c:v>
                </c:pt>
                <c:pt idx="178">
                  <c:v>26692.714285714286</c:v>
                </c:pt>
                <c:pt idx="179">
                  <c:v>26241.428571428572</c:v>
                </c:pt>
                <c:pt idx="180">
                  <c:v>25809.857142857141</c:v>
                </c:pt>
                <c:pt idx="181">
                  <c:v>25402.285714285714</c:v>
                </c:pt>
                <c:pt idx="182">
                  <c:v>24985.714285714286</c:v>
                </c:pt>
                <c:pt idx="183">
                  <c:v>24796.428571428572</c:v>
                </c:pt>
                <c:pt idx="184">
                  <c:v>24735</c:v>
                </c:pt>
                <c:pt idx="185">
                  <c:v>23841.714285714286</c:v>
                </c:pt>
                <c:pt idx="186">
                  <c:v>23902.285714285714</c:v>
                </c:pt>
                <c:pt idx="187">
                  <c:v>23685.428571428572</c:v>
                </c:pt>
                <c:pt idx="188">
                  <c:v>23432.714285714286</c:v>
                </c:pt>
                <c:pt idx="189">
                  <c:v>23267.428571428572</c:v>
                </c:pt>
                <c:pt idx="190">
                  <c:v>22926.571428571428</c:v>
                </c:pt>
                <c:pt idx="191">
                  <c:v>22900.142857142859</c:v>
                </c:pt>
                <c:pt idx="192">
                  <c:v>22887</c:v>
                </c:pt>
                <c:pt idx="193">
                  <c:v>22646.142857142859</c:v>
                </c:pt>
                <c:pt idx="194">
                  <c:v>22517.142857142859</c:v>
                </c:pt>
                <c:pt idx="195">
                  <c:v>22518.714285714286</c:v>
                </c:pt>
                <c:pt idx="196">
                  <c:v>22435.571428571428</c:v>
                </c:pt>
                <c:pt idx="197">
                  <c:v>22365.857142857141</c:v>
                </c:pt>
                <c:pt idx="198">
                  <c:v>22390.857142857141</c:v>
                </c:pt>
                <c:pt idx="199">
                  <c:v>22169.428571428572</c:v>
                </c:pt>
                <c:pt idx="200">
                  <c:v>21940.428571428572</c:v>
                </c:pt>
                <c:pt idx="201">
                  <c:v>22067.142857142859</c:v>
                </c:pt>
                <c:pt idx="202">
                  <c:v>22156.714285714286</c:v>
                </c:pt>
                <c:pt idx="203">
                  <c:v>22375.428571428572</c:v>
                </c:pt>
                <c:pt idx="204">
                  <c:v>22505.714285714286</c:v>
                </c:pt>
                <c:pt idx="205">
                  <c:v>22498.428571428572</c:v>
                </c:pt>
                <c:pt idx="206">
                  <c:v>22803</c:v>
                </c:pt>
                <c:pt idx="207">
                  <c:v>23119.714285714286</c:v>
                </c:pt>
                <c:pt idx="208">
                  <c:v>23227</c:v>
                </c:pt>
                <c:pt idx="209">
                  <c:v>23205.428571428572</c:v>
                </c:pt>
                <c:pt idx="210">
                  <c:v>22746.714285714286</c:v>
                </c:pt>
                <c:pt idx="211">
                  <c:v>21997.285714285714</c:v>
                </c:pt>
                <c:pt idx="212">
                  <c:v>21981.142857142859</c:v>
                </c:pt>
                <c:pt idx="213">
                  <c:v>21812.857142857141</c:v>
                </c:pt>
                <c:pt idx="214">
                  <c:v>21504.571428571428</c:v>
                </c:pt>
                <c:pt idx="215">
                  <c:v>21206</c:v>
                </c:pt>
                <c:pt idx="216">
                  <c:v>20908.285714285714</c:v>
                </c:pt>
                <c:pt idx="217">
                  <c:v>20935</c:v>
                </c:pt>
                <c:pt idx="218">
                  <c:v>21196.142857142859</c:v>
                </c:pt>
                <c:pt idx="219">
                  <c:v>21156.142857142859</c:v>
                </c:pt>
                <c:pt idx="220">
                  <c:v>20769</c:v>
                </c:pt>
                <c:pt idx="221">
                  <c:v>20814.285714285714</c:v>
                </c:pt>
                <c:pt idx="222">
                  <c:v>21079.857142857141</c:v>
                </c:pt>
                <c:pt idx="223">
                  <c:v>18650.857142857141</c:v>
                </c:pt>
                <c:pt idx="224">
                  <c:v>19660.285714285714</c:v>
                </c:pt>
                <c:pt idx="225">
                  <c:v>19724.428571428572</c:v>
                </c:pt>
                <c:pt idx="226">
                  <c:v>19826.142857142859</c:v>
                </c:pt>
                <c:pt idx="227">
                  <c:v>20456.285714285714</c:v>
                </c:pt>
                <c:pt idx="228">
                  <c:v>20732.285714285714</c:v>
                </c:pt>
                <c:pt idx="229">
                  <c:v>20805.857142857141</c:v>
                </c:pt>
                <c:pt idx="230">
                  <c:v>23717.142857142859</c:v>
                </c:pt>
                <c:pt idx="231">
                  <c:v>23215.428571428572</c:v>
                </c:pt>
                <c:pt idx="232">
                  <c:v>23984.142857142859</c:v>
                </c:pt>
                <c:pt idx="233">
                  <c:v>24022.285714285714</c:v>
                </c:pt>
                <c:pt idx="234">
                  <c:v>24771</c:v>
                </c:pt>
                <c:pt idx="235">
                  <c:v>25356</c:v>
                </c:pt>
                <c:pt idx="236">
                  <c:v>25893.428571428572</c:v>
                </c:pt>
                <c:pt idx="237">
                  <c:v>26334.142857142859</c:v>
                </c:pt>
                <c:pt idx="238">
                  <c:v>27076.571428571428</c:v>
                </c:pt>
                <c:pt idx="239">
                  <c:v>27838.571428571428</c:v>
                </c:pt>
                <c:pt idx="240">
                  <c:v>28308</c:v>
                </c:pt>
                <c:pt idx="241">
                  <c:v>29516.857142857141</c:v>
                </c:pt>
                <c:pt idx="242">
                  <c:v>30488.714285714286</c:v>
                </c:pt>
                <c:pt idx="243">
                  <c:v>31403.428571428572</c:v>
                </c:pt>
                <c:pt idx="244">
                  <c:v>32517.714285714286</c:v>
                </c:pt>
                <c:pt idx="245">
                  <c:v>33362.142857142855</c:v>
                </c:pt>
                <c:pt idx="246">
                  <c:v>34291.142857142855</c:v>
                </c:pt>
                <c:pt idx="247">
                  <c:v>34016.857142857145</c:v>
                </c:pt>
                <c:pt idx="248">
                  <c:v>34470.285714285717</c:v>
                </c:pt>
                <c:pt idx="249">
                  <c:v>34531.285714285717</c:v>
                </c:pt>
                <c:pt idx="250">
                  <c:v>34841.857142857145</c:v>
                </c:pt>
                <c:pt idx="251">
                  <c:v>35011.857142857145</c:v>
                </c:pt>
                <c:pt idx="252">
                  <c:v>35223.571428571428</c:v>
                </c:pt>
                <c:pt idx="253">
                  <c:v>35444</c:v>
                </c:pt>
                <c:pt idx="254">
                  <c:v>35528.571428571428</c:v>
                </c:pt>
                <c:pt idx="255">
                  <c:v>37397.142857142855</c:v>
                </c:pt>
                <c:pt idx="256">
                  <c:v>41046.571428571428</c:v>
                </c:pt>
                <c:pt idx="257">
                  <c:v>37314.142857142855</c:v>
                </c:pt>
                <c:pt idx="258">
                  <c:v>32234.428571428572</c:v>
                </c:pt>
                <c:pt idx="259">
                  <c:v>27537.857142857141</c:v>
                </c:pt>
                <c:pt idx="260">
                  <c:v>27916</c:v>
                </c:pt>
                <c:pt idx="261">
                  <c:v>28021.571428571428</c:v>
                </c:pt>
                <c:pt idx="262">
                  <c:v>27839.142857142859</c:v>
                </c:pt>
                <c:pt idx="263">
                  <c:v>24616.714285714286</c:v>
                </c:pt>
                <c:pt idx="264">
                  <c:v>28626.428571428572</c:v>
                </c:pt>
                <c:pt idx="265">
                  <c:v>34041.571428571428</c:v>
                </c:pt>
                <c:pt idx="266">
                  <c:v>39207.571428571428</c:v>
                </c:pt>
                <c:pt idx="267">
                  <c:v>39156</c:v>
                </c:pt>
                <c:pt idx="268">
                  <c:v>38996.571428571428</c:v>
                </c:pt>
                <c:pt idx="269">
                  <c:v>37634</c:v>
                </c:pt>
                <c:pt idx="270">
                  <c:v>37828.714285714283</c:v>
                </c:pt>
                <c:pt idx="271">
                  <c:v>38157.428571428572</c:v>
                </c:pt>
                <c:pt idx="272">
                  <c:v>34010.857142857145</c:v>
                </c:pt>
                <c:pt idx="273">
                  <c:v>35907.714285714283</c:v>
                </c:pt>
                <c:pt idx="274">
                  <c:v>35765</c:v>
                </c:pt>
                <c:pt idx="275">
                  <c:v>35899.428571428572</c:v>
                </c:pt>
                <c:pt idx="276">
                  <c:v>36393</c:v>
                </c:pt>
                <c:pt idx="277">
                  <c:v>36021.714285714283</c:v>
                </c:pt>
                <c:pt idx="278">
                  <c:v>32005.571428571428</c:v>
                </c:pt>
                <c:pt idx="279">
                  <c:v>37449.571428571428</c:v>
                </c:pt>
                <c:pt idx="280">
                  <c:v>35363.857142857145</c:v>
                </c:pt>
                <c:pt idx="281">
                  <c:v>35456.571428571428</c:v>
                </c:pt>
                <c:pt idx="282">
                  <c:v>35352.571428571428</c:v>
                </c:pt>
                <c:pt idx="283">
                  <c:v>35483.571428571428</c:v>
                </c:pt>
                <c:pt idx="284">
                  <c:v>35759.142857142855</c:v>
                </c:pt>
                <c:pt idx="285">
                  <c:v>39800.857142857145</c:v>
                </c:pt>
                <c:pt idx="286">
                  <c:v>38814.285714285717</c:v>
                </c:pt>
                <c:pt idx="287">
                  <c:v>39299</c:v>
                </c:pt>
                <c:pt idx="288">
                  <c:v>39710.857142857145</c:v>
                </c:pt>
                <c:pt idx="289">
                  <c:v>39837.714285714283</c:v>
                </c:pt>
                <c:pt idx="290">
                  <c:v>40291.428571428572</c:v>
                </c:pt>
                <c:pt idx="291">
                  <c:v>40748.142857142855</c:v>
                </c:pt>
                <c:pt idx="292">
                  <c:v>40831.142857142855</c:v>
                </c:pt>
                <c:pt idx="293">
                  <c:v>41202.714285714283</c:v>
                </c:pt>
                <c:pt idx="294">
                  <c:v>41679.714285714283</c:v>
                </c:pt>
                <c:pt idx="295">
                  <c:v>42044.428571428572</c:v>
                </c:pt>
                <c:pt idx="296">
                  <c:v>42028.428571428572</c:v>
                </c:pt>
                <c:pt idx="297">
                  <c:v>42694</c:v>
                </c:pt>
                <c:pt idx="298">
                  <c:v>43035</c:v>
                </c:pt>
                <c:pt idx="299">
                  <c:v>43302</c:v>
                </c:pt>
                <c:pt idx="300">
                  <c:v>43315.142857142855</c:v>
                </c:pt>
                <c:pt idx="301">
                  <c:v>43589.285714285717</c:v>
                </c:pt>
                <c:pt idx="302">
                  <c:v>43330.857142857145</c:v>
                </c:pt>
                <c:pt idx="303">
                  <c:v>43365</c:v>
                </c:pt>
                <c:pt idx="304">
                  <c:v>43044.857142857145</c:v>
                </c:pt>
                <c:pt idx="305">
                  <c:v>42910.714285714283</c:v>
                </c:pt>
                <c:pt idx="306">
                  <c:v>42675.857142857145</c:v>
                </c:pt>
                <c:pt idx="307">
                  <c:v>42733</c:v>
                </c:pt>
                <c:pt idx="308">
                  <c:v>42319</c:v>
                </c:pt>
                <c:pt idx="309">
                  <c:v>42329</c:v>
                </c:pt>
                <c:pt idx="310">
                  <c:v>42246.428571428572</c:v>
                </c:pt>
                <c:pt idx="311">
                  <c:v>42020</c:v>
                </c:pt>
                <c:pt idx="312">
                  <c:v>41952.714285714283</c:v>
                </c:pt>
                <c:pt idx="313">
                  <c:v>41960.857142857145</c:v>
                </c:pt>
                <c:pt idx="314">
                  <c:v>41648.571428571428</c:v>
                </c:pt>
                <c:pt idx="315">
                  <c:v>41469.142857142855</c:v>
                </c:pt>
                <c:pt idx="316">
                  <c:v>41321.714285714283</c:v>
                </c:pt>
                <c:pt idx="317">
                  <c:v>41323</c:v>
                </c:pt>
                <c:pt idx="318">
                  <c:v>40903.142857142855</c:v>
                </c:pt>
                <c:pt idx="319">
                  <c:v>40753</c:v>
                </c:pt>
                <c:pt idx="320">
                  <c:v>40530.428571428572</c:v>
                </c:pt>
                <c:pt idx="321">
                  <c:v>40306.714285714283</c:v>
                </c:pt>
                <c:pt idx="322">
                  <c:v>40006</c:v>
                </c:pt>
                <c:pt idx="323">
                  <c:v>39765.571428571428</c:v>
                </c:pt>
                <c:pt idx="324">
                  <c:v>39700</c:v>
                </c:pt>
                <c:pt idx="325">
                  <c:v>39450.857142857145</c:v>
                </c:pt>
                <c:pt idx="326">
                  <c:v>39347.857142857145</c:v>
                </c:pt>
                <c:pt idx="327">
                  <c:v>38996.285714285717</c:v>
                </c:pt>
                <c:pt idx="328">
                  <c:v>38726.428571428572</c:v>
                </c:pt>
                <c:pt idx="329">
                  <c:v>38703.571428571428</c:v>
                </c:pt>
                <c:pt idx="330">
                  <c:v>38688.857142857145</c:v>
                </c:pt>
                <c:pt idx="331">
                  <c:v>39078.714285714283</c:v>
                </c:pt>
                <c:pt idx="332">
                  <c:v>39000.142857142855</c:v>
                </c:pt>
                <c:pt idx="333">
                  <c:v>38802.571428571428</c:v>
                </c:pt>
                <c:pt idx="334">
                  <c:v>38778.571428571428</c:v>
                </c:pt>
                <c:pt idx="335">
                  <c:v>38845.857142857145</c:v>
                </c:pt>
                <c:pt idx="336">
                  <c:v>38737.857142857145</c:v>
                </c:pt>
                <c:pt idx="337">
                  <c:v>38623.857142857145</c:v>
                </c:pt>
                <c:pt idx="338">
                  <c:v>38183</c:v>
                </c:pt>
                <c:pt idx="339">
                  <c:v>37392.142857142855</c:v>
                </c:pt>
                <c:pt idx="340">
                  <c:v>37504.714285714283</c:v>
                </c:pt>
                <c:pt idx="341">
                  <c:v>37044.285714285717</c:v>
                </c:pt>
                <c:pt idx="342">
                  <c:v>36437.571428571428</c:v>
                </c:pt>
                <c:pt idx="343">
                  <c:v>35925.142857142855</c:v>
                </c:pt>
                <c:pt idx="344">
                  <c:v>35566.857142857145</c:v>
                </c:pt>
                <c:pt idx="345">
                  <c:v>35550.714285714283</c:v>
                </c:pt>
                <c:pt idx="346">
                  <c:v>35704.285714285717</c:v>
                </c:pt>
                <c:pt idx="347">
                  <c:v>35261.285714285717</c:v>
                </c:pt>
                <c:pt idx="348">
                  <c:v>35507.714285714283</c:v>
                </c:pt>
                <c:pt idx="349">
                  <c:v>35295</c:v>
                </c:pt>
                <c:pt idx="350">
                  <c:v>34962.857142857145</c:v>
                </c:pt>
                <c:pt idx="351">
                  <c:v>34783.142857142855</c:v>
                </c:pt>
                <c:pt idx="352">
                  <c:v>34715.714285714283</c:v>
                </c:pt>
                <c:pt idx="353">
                  <c:v>34606.571428571428</c:v>
                </c:pt>
                <c:pt idx="354">
                  <c:v>34914.714285714283</c:v>
                </c:pt>
                <c:pt idx="355">
                  <c:v>30467.428571428572</c:v>
                </c:pt>
                <c:pt idx="356">
                  <c:v>32694.571428571428</c:v>
                </c:pt>
                <c:pt idx="357">
                  <c:v>33097</c:v>
                </c:pt>
                <c:pt idx="358">
                  <c:v>33026.142857142855</c:v>
                </c:pt>
                <c:pt idx="359">
                  <c:v>33010.428571428572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F20-4A7F-B278-6AE4611180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347255312"/>
        <c:axId val="-1347252048"/>
      </c:lineChart>
      <c:catAx>
        <c:axId val="-134725531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1347252048"/>
        <c:crosses val="autoZero"/>
        <c:auto val="1"/>
        <c:lblAlgn val="ctr"/>
        <c:lblOffset val="100"/>
        <c:noMultiLvlLbl val="0"/>
      </c:catAx>
      <c:valAx>
        <c:axId val="-134725204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1347255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Diff!$A$5</c:f>
              <c:strCache>
                <c:ptCount val="1"/>
                <c:pt idx="0">
                  <c:v>AirPassenger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Diff!$A$6:$A$149</c:f>
              <c:numCache>
                <c:formatCode>General</c:formatCode>
                <c:ptCount val="144"/>
                <c:pt idx="0">
                  <c:v>112</c:v>
                </c:pt>
                <c:pt idx="1">
                  <c:v>118</c:v>
                </c:pt>
                <c:pt idx="2">
                  <c:v>132</c:v>
                </c:pt>
                <c:pt idx="3">
                  <c:v>129</c:v>
                </c:pt>
                <c:pt idx="4">
                  <c:v>121</c:v>
                </c:pt>
                <c:pt idx="5">
                  <c:v>135</c:v>
                </c:pt>
                <c:pt idx="6">
                  <c:v>148</c:v>
                </c:pt>
                <c:pt idx="7">
                  <c:v>148</c:v>
                </c:pt>
                <c:pt idx="8">
                  <c:v>136</c:v>
                </c:pt>
                <c:pt idx="9">
                  <c:v>119</c:v>
                </c:pt>
                <c:pt idx="10">
                  <c:v>104</c:v>
                </c:pt>
                <c:pt idx="11">
                  <c:v>118</c:v>
                </c:pt>
                <c:pt idx="12">
                  <c:v>115</c:v>
                </c:pt>
                <c:pt idx="13">
                  <c:v>126</c:v>
                </c:pt>
                <c:pt idx="14">
                  <c:v>141</c:v>
                </c:pt>
                <c:pt idx="15">
                  <c:v>135</c:v>
                </c:pt>
                <c:pt idx="16">
                  <c:v>125</c:v>
                </c:pt>
                <c:pt idx="17">
                  <c:v>149</c:v>
                </c:pt>
                <c:pt idx="18">
                  <c:v>170</c:v>
                </c:pt>
                <c:pt idx="19">
                  <c:v>170</c:v>
                </c:pt>
                <c:pt idx="20">
                  <c:v>158</c:v>
                </c:pt>
                <c:pt idx="21">
                  <c:v>133</c:v>
                </c:pt>
                <c:pt idx="22">
                  <c:v>114</c:v>
                </c:pt>
                <c:pt idx="23">
                  <c:v>140</c:v>
                </c:pt>
                <c:pt idx="24">
                  <c:v>145</c:v>
                </c:pt>
                <c:pt idx="25">
                  <c:v>150</c:v>
                </c:pt>
                <c:pt idx="26">
                  <c:v>178</c:v>
                </c:pt>
                <c:pt idx="27">
                  <c:v>163</c:v>
                </c:pt>
                <c:pt idx="28">
                  <c:v>172</c:v>
                </c:pt>
                <c:pt idx="29">
                  <c:v>178</c:v>
                </c:pt>
                <c:pt idx="30">
                  <c:v>199</c:v>
                </c:pt>
                <c:pt idx="31">
                  <c:v>199</c:v>
                </c:pt>
                <c:pt idx="32">
                  <c:v>184</c:v>
                </c:pt>
                <c:pt idx="33">
                  <c:v>162</c:v>
                </c:pt>
                <c:pt idx="34">
                  <c:v>146</c:v>
                </c:pt>
                <c:pt idx="35">
                  <c:v>166</c:v>
                </c:pt>
                <c:pt idx="36">
                  <c:v>171</c:v>
                </c:pt>
                <c:pt idx="37">
                  <c:v>180</c:v>
                </c:pt>
                <c:pt idx="38">
                  <c:v>193</c:v>
                </c:pt>
                <c:pt idx="39">
                  <c:v>181</c:v>
                </c:pt>
                <c:pt idx="40">
                  <c:v>183</c:v>
                </c:pt>
                <c:pt idx="41">
                  <c:v>218</c:v>
                </c:pt>
                <c:pt idx="42">
                  <c:v>230</c:v>
                </c:pt>
                <c:pt idx="43">
                  <c:v>242</c:v>
                </c:pt>
                <c:pt idx="44">
                  <c:v>209</c:v>
                </c:pt>
                <c:pt idx="45">
                  <c:v>191</c:v>
                </c:pt>
                <c:pt idx="46">
                  <c:v>172</c:v>
                </c:pt>
                <c:pt idx="47">
                  <c:v>194</c:v>
                </c:pt>
                <c:pt idx="48">
                  <c:v>196</c:v>
                </c:pt>
                <c:pt idx="49">
                  <c:v>196</c:v>
                </c:pt>
                <c:pt idx="50">
                  <c:v>236</c:v>
                </c:pt>
                <c:pt idx="51">
                  <c:v>235</c:v>
                </c:pt>
                <c:pt idx="52">
                  <c:v>229</c:v>
                </c:pt>
                <c:pt idx="53">
                  <c:v>243</c:v>
                </c:pt>
                <c:pt idx="54">
                  <c:v>264</c:v>
                </c:pt>
                <c:pt idx="55">
                  <c:v>272</c:v>
                </c:pt>
                <c:pt idx="56">
                  <c:v>237</c:v>
                </c:pt>
                <c:pt idx="57">
                  <c:v>211</c:v>
                </c:pt>
                <c:pt idx="58">
                  <c:v>180</c:v>
                </c:pt>
                <c:pt idx="59">
                  <c:v>201</c:v>
                </c:pt>
                <c:pt idx="60">
                  <c:v>204</c:v>
                </c:pt>
                <c:pt idx="61">
                  <c:v>188</c:v>
                </c:pt>
                <c:pt idx="62">
                  <c:v>235</c:v>
                </c:pt>
                <c:pt idx="63">
                  <c:v>227</c:v>
                </c:pt>
                <c:pt idx="64">
                  <c:v>234</c:v>
                </c:pt>
                <c:pt idx="65">
                  <c:v>264</c:v>
                </c:pt>
                <c:pt idx="66">
                  <c:v>302</c:v>
                </c:pt>
                <c:pt idx="67">
                  <c:v>293</c:v>
                </c:pt>
                <c:pt idx="68">
                  <c:v>259</c:v>
                </c:pt>
                <c:pt idx="69">
                  <c:v>229</c:v>
                </c:pt>
                <c:pt idx="70">
                  <c:v>203</c:v>
                </c:pt>
                <c:pt idx="71">
                  <c:v>229</c:v>
                </c:pt>
                <c:pt idx="72">
                  <c:v>242</c:v>
                </c:pt>
                <c:pt idx="73">
                  <c:v>233</c:v>
                </c:pt>
                <c:pt idx="74">
                  <c:v>267</c:v>
                </c:pt>
                <c:pt idx="75">
                  <c:v>269</c:v>
                </c:pt>
                <c:pt idx="76">
                  <c:v>270</c:v>
                </c:pt>
                <c:pt idx="77">
                  <c:v>315</c:v>
                </c:pt>
                <c:pt idx="78">
                  <c:v>364</c:v>
                </c:pt>
                <c:pt idx="79">
                  <c:v>347</c:v>
                </c:pt>
                <c:pt idx="80">
                  <c:v>312</c:v>
                </c:pt>
                <c:pt idx="81">
                  <c:v>274</c:v>
                </c:pt>
                <c:pt idx="82">
                  <c:v>237</c:v>
                </c:pt>
                <c:pt idx="83">
                  <c:v>278</c:v>
                </c:pt>
                <c:pt idx="84">
                  <c:v>284</c:v>
                </c:pt>
                <c:pt idx="85">
                  <c:v>277</c:v>
                </c:pt>
                <c:pt idx="86">
                  <c:v>317</c:v>
                </c:pt>
                <c:pt idx="87">
                  <c:v>313</c:v>
                </c:pt>
                <c:pt idx="88">
                  <c:v>318</c:v>
                </c:pt>
                <c:pt idx="89">
                  <c:v>374</c:v>
                </c:pt>
                <c:pt idx="90">
                  <c:v>413</c:v>
                </c:pt>
                <c:pt idx="91">
                  <c:v>405</c:v>
                </c:pt>
                <c:pt idx="92">
                  <c:v>355</c:v>
                </c:pt>
                <c:pt idx="93">
                  <c:v>306</c:v>
                </c:pt>
                <c:pt idx="94">
                  <c:v>271</c:v>
                </c:pt>
                <c:pt idx="95">
                  <c:v>306</c:v>
                </c:pt>
                <c:pt idx="96">
                  <c:v>315</c:v>
                </c:pt>
                <c:pt idx="97">
                  <c:v>301</c:v>
                </c:pt>
                <c:pt idx="98">
                  <c:v>356</c:v>
                </c:pt>
                <c:pt idx="99">
                  <c:v>348</c:v>
                </c:pt>
                <c:pt idx="100">
                  <c:v>355</c:v>
                </c:pt>
                <c:pt idx="101">
                  <c:v>422</c:v>
                </c:pt>
                <c:pt idx="102">
                  <c:v>465</c:v>
                </c:pt>
                <c:pt idx="103">
                  <c:v>467</c:v>
                </c:pt>
                <c:pt idx="104">
                  <c:v>404</c:v>
                </c:pt>
                <c:pt idx="105">
                  <c:v>347</c:v>
                </c:pt>
                <c:pt idx="106">
                  <c:v>305</c:v>
                </c:pt>
                <c:pt idx="107">
                  <c:v>336</c:v>
                </c:pt>
                <c:pt idx="108">
                  <c:v>340</c:v>
                </c:pt>
                <c:pt idx="109">
                  <c:v>318</c:v>
                </c:pt>
                <c:pt idx="110">
                  <c:v>362</c:v>
                </c:pt>
                <c:pt idx="111">
                  <c:v>348</c:v>
                </c:pt>
                <c:pt idx="112">
                  <c:v>363</c:v>
                </c:pt>
                <c:pt idx="113">
                  <c:v>435</c:v>
                </c:pt>
                <c:pt idx="114">
                  <c:v>491</c:v>
                </c:pt>
                <c:pt idx="115">
                  <c:v>505</c:v>
                </c:pt>
                <c:pt idx="116">
                  <c:v>404</c:v>
                </c:pt>
                <c:pt idx="117">
                  <c:v>359</c:v>
                </c:pt>
                <c:pt idx="118">
                  <c:v>310</c:v>
                </c:pt>
                <c:pt idx="119">
                  <c:v>337</c:v>
                </c:pt>
                <c:pt idx="120">
                  <c:v>360</c:v>
                </c:pt>
                <c:pt idx="121">
                  <c:v>342</c:v>
                </c:pt>
                <c:pt idx="122">
                  <c:v>406</c:v>
                </c:pt>
                <c:pt idx="123">
                  <c:v>396</c:v>
                </c:pt>
                <c:pt idx="124">
                  <c:v>420</c:v>
                </c:pt>
                <c:pt idx="125">
                  <c:v>472</c:v>
                </c:pt>
                <c:pt idx="126">
                  <c:v>548</c:v>
                </c:pt>
                <c:pt idx="127">
                  <c:v>559</c:v>
                </c:pt>
                <c:pt idx="128">
                  <c:v>463</c:v>
                </c:pt>
                <c:pt idx="129">
                  <c:v>407</c:v>
                </c:pt>
                <c:pt idx="130">
                  <c:v>362</c:v>
                </c:pt>
                <c:pt idx="131">
                  <c:v>405</c:v>
                </c:pt>
                <c:pt idx="132">
                  <c:v>417</c:v>
                </c:pt>
                <c:pt idx="133">
                  <c:v>391</c:v>
                </c:pt>
                <c:pt idx="134">
                  <c:v>419</c:v>
                </c:pt>
                <c:pt idx="135">
                  <c:v>461</c:v>
                </c:pt>
                <c:pt idx="136">
                  <c:v>472</c:v>
                </c:pt>
                <c:pt idx="137">
                  <c:v>535</c:v>
                </c:pt>
                <c:pt idx="138">
                  <c:v>622</c:v>
                </c:pt>
                <c:pt idx="139">
                  <c:v>606</c:v>
                </c:pt>
                <c:pt idx="140">
                  <c:v>508</c:v>
                </c:pt>
                <c:pt idx="141">
                  <c:v>461</c:v>
                </c:pt>
                <c:pt idx="142">
                  <c:v>390</c:v>
                </c:pt>
                <c:pt idx="143">
                  <c:v>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75-424A-B777-A04BF82EF7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347217424"/>
        <c:axId val="-1347214672"/>
      </c:lineChart>
      <c:catAx>
        <c:axId val="-1347217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1347214672"/>
        <c:crosses val="autoZero"/>
        <c:auto val="1"/>
        <c:lblAlgn val="ctr"/>
        <c:lblOffset val="100"/>
        <c:noMultiLvlLbl val="0"/>
      </c:catAx>
      <c:valAx>
        <c:axId val="-134721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1347217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altLang="ko-KR"/>
              <a:t>1</a:t>
            </a:r>
            <a:r>
              <a:rPr lang="ko-KR" altLang="en-US"/>
              <a:t>차분</a:t>
            </a:r>
            <a:endParaRPr lang="en-US" alt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Diff!$B$5</c:f>
              <c:strCache>
                <c:ptCount val="1"/>
                <c:pt idx="0">
                  <c:v>AP.dx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Diff!$B$6:$B$149</c:f>
              <c:numCache>
                <c:formatCode>General</c:formatCode>
                <c:ptCount val="144"/>
                <c:pt idx="0">
                  <c:v>0</c:v>
                </c:pt>
                <c:pt idx="1">
                  <c:v>6</c:v>
                </c:pt>
                <c:pt idx="2">
                  <c:v>14</c:v>
                </c:pt>
                <c:pt idx="3">
                  <c:v>-3</c:v>
                </c:pt>
                <c:pt idx="4">
                  <c:v>-8</c:v>
                </c:pt>
                <c:pt idx="5">
                  <c:v>14</c:v>
                </c:pt>
                <c:pt idx="6">
                  <c:v>13</c:v>
                </c:pt>
                <c:pt idx="7">
                  <c:v>0</c:v>
                </c:pt>
                <c:pt idx="8">
                  <c:v>-12</c:v>
                </c:pt>
                <c:pt idx="9">
                  <c:v>-17</c:v>
                </c:pt>
                <c:pt idx="10">
                  <c:v>-15</c:v>
                </c:pt>
                <c:pt idx="11">
                  <c:v>14</c:v>
                </c:pt>
                <c:pt idx="12">
                  <c:v>-3</c:v>
                </c:pt>
                <c:pt idx="13">
                  <c:v>11</c:v>
                </c:pt>
                <c:pt idx="14">
                  <c:v>15</c:v>
                </c:pt>
                <c:pt idx="15">
                  <c:v>-6</c:v>
                </c:pt>
                <c:pt idx="16">
                  <c:v>-10</c:v>
                </c:pt>
                <c:pt idx="17">
                  <c:v>24</c:v>
                </c:pt>
                <c:pt idx="18">
                  <c:v>21</c:v>
                </c:pt>
                <c:pt idx="19">
                  <c:v>0</c:v>
                </c:pt>
                <c:pt idx="20">
                  <c:v>-12</c:v>
                </c:pt>
                <c:pt idx="21">
                  <c:v>-25</c:v>
                </c:pt>
                <c:pt idx="22">
                  <c:v>-19</c:v>
                </c:pt>
                <c:pt idx="23">
                  <c:v>26</c:v>
                </c:pt>
                <c:pt idx="24">
                  <c:v>5</c:v>
                </c:pt>
                <c:pt idx="25">
                  <c:v>5</c:v>
                </c:pt>
                <c:pt idx="26">
                  <c:v>28</c:v>
                </c:pt>
                <c:pt idx="27">
                  <c:v>-15</c:v>
                </c:pt>
                <c:pt idx="28">
                  <c:v>9</c:v>
                </c:pt>
                <c:pt idx="29">
                  <c:v>6</c:v>
                </c:pt>
                <c:pt idx="30">
                  <c:v>21</c:v>
                </c:pt>
                <c:pt idx="31">
                  <c:v>0</c:v>
                </c:pt>
                <c:pt idx="32">
                  <c:v>-15</c:v>
                </c:pt>
                <c:pt idx="33">
                  <c:v>-22</c:v>
                </c:pt>
                <c:pt idx="34">
                  <c:v>-16</c:v>
                </c:pt>
                <c:pt idx="35">
                  <c:v>20</c:v>
                </c:pt>
                <c:pt idx="36">
                  <c:v>5</c:v>
                </c:pt>
                <c:pt idx="37">
                  <c:v>9</c:v>
                </c:pt>
                <c:pt idx="38">
                  <c:v>13</c:v>
                </c:pt>
                <c:pt idx="39">
                  <c:v>-12</c:v>
                </c:pt>
                <c:pt idx="40">
                  <c:v>2</c:v>
                </c:pt>
                <c:pt idx="41">
                  <c:v>35</c:v>
                </c:pt>
                <c:pt idx="42">
                  <c:v>12</c:v>
                </c:pt>
                <c:pt idx="43">
                  <c:v>12</c:v>
                </c:pt>
                <c:pt idx="44">
                  <c:v>-33</c:v>
                </c:pt>
                <c:pt idx="45">
                  <c:v>-18</c:v>
                </c:pt>
                <c:pt idx="46">
                  <c:v>-19</c:v>
                </c:pt>
                <c:pt idx="47">
                  <c:v>22</c:v>
                </c:pt>
                <c:pt idx="48">
                  <c:v>2</c:v>
                </c:pt>
                <c:pt idx="49">
                  <c:v>0</c:v>
                </c:pt>
                <c:pt idx="50">
                  <c:v>40</c:v>
                </c:pt>
                <c:pt idx="51">
                  <c:v>-1</c:v>
                </c:pt>
                <c:pt idx="52">
                  <c:v>-6</c:v>
                </c:pt>
                <c:pt idx="53">
                  <c:v>14</c:v>
                </c:pt>
                <c:pt idx="54">
                  <c:v>21</c:v>
                </c:pt>
                <c:pt idx="55">
                  <c:v>8</c:v>
                </c:pt>
                <c:pt idx="56">
                  <c:v>-35</c:v>
                </c:pt>
                <c:pt idx="57">
                  <c:v>-26</c:v>
                </c:pt>
                <c:pt idx="58">
                  <c:v>-31</c:v>
                </c:pt>
                <c:pt idx="59">
                  <c:v>21</c:v>
                </c:pt>
                <c:pt idx="60">
                  <c:v>3</c:v>
                </c:pt>
                <c:pt idx="61">
                  <c:v>-16</c:v>
                </c:pt>
                <c:pt idx="62">
                  <c:v>47</c:v>
                </c:pt>
                <c:pt idx="63">
                  <c:v>-8</c:v>
                </c:pt>
                <c:pt idx="64">
                  <c:v>7</c:v>
                </c:pt>
                <c:pt idx="65">
                  <c:v>30</c:v>
                </c:pt>
                <c:pt idx="66">
                  <c:v>38</c:v>
                </c:pt>
                <c:pt idx="67">
                  <c:v>-9</c:v>
                </c:pt>
                <c:pt idx="68">
                  <c:v>-34</c:v>
                </c:pt>
                <c:pt idx="69">
                  <c:v>-30</c:v>
                </c:pt>
                <c:pt idx="70">
                  <c:v>-26</c:v>
                </c:pt>
                <c:pt idx="71">
                  <c:v>26</c:v>
                </c:pt>
                <c:pt idx="72">
                  <c:v>13</c:v>
                </c:pt>
                <c:pt idx="73">
                  <c:v>-9</c:v>
                </c:pt>
                <c:pt idx="74">
                  <c:v>34</c:v>
                </c:pt>
                <c:pt idx="75">
                  <c:v>2</c:v>
                </c:pt>
                <c:pt idx="76">
                  <c:v>1</c:v>
                </c:pt>
                <c:pt idx="77">
                  <c:v>45</c:v>
                </c:pt>
                <c:pt idx="78">
                  <c:v>49</c:v>
                </c:pt>
                <c:pt idx="79">
                  <c:v>-17</c:v>
                </c:pt>
                <c:pt idx="80">
                  <c:v>-35</c:v>
                </c:pt>
                <c:pt idx="81">
                  <c:v>-38</c:v>
                </c:pt>
                <c:pt idx="82">
                  <c:v>-37</c:v>
                </c:pt>
                <c:pt idx="83">
                  <c:v>41</c:v>
                </c:pt>
                <c:pt idx="84">
                  <c:v>6</c:v>
                </c:pt>
                <c:pt idx="85">
                  <c:v>-7</c:v>
                </c:pt>
                <c:pt idx="86">
                  <c:v>40</c:v>
                </c:pt>
                <c:pt idx="87">
                  <c:v>-4</c:v>
                </c:pt>
                <c:pt idx="88">
                  <c:v>5</c:v>
                </c:pt>
                <c:pt idx="89">
                  <c:v>56</c:v>
                </c:pt>
                <c:pt idx="90">
                  <c:v>39</c:v>
                </c:pt>
                <c:pt idx="91">
                  <c:v>-8</c:v>
                </c:pt>
                <c:pt idx="92">
                  <c:v>-50</c:v>
                </c:pt>
                <c:pt idx="93">
                  <c:v>-49</c:v>
                </c:pt>
                <c:pt idx="94">
                  <c:v>-35</c:v>
                </c:pt>
                <c:pt idx="95">
                  <c:v>35</c:v>
                </c:pt>
                <c:pt idx="96">
                  <c:v>9</c:v>
                </c:pt>
                <c:pt idx="97">
                  <c:v>-14</c:v>
                </c:pt>
                <c:pt idx="98">
                  <c:v>55</c:v>
                </c:pt>
                <c:pt idx="99">
                  <c:v>-8</c:v>
                </c:pt>
                <c:pt idx="100">
                  <c:v>7</c:v>
                </c:pt>
                <c:pt idx="101">
                  <c:v>67</c:v>
                </c:pt>
                <c:pt idx="102">
                  <c:v>43</c:v>
                </c:pt>
                <c:pt idx="103">
                  <c:v>2</c:v>
                </c:pt>
                <c:pt idx="104">
                  <c:v>-63</c:v>
                </c:pt>
                <c:pt idx="105">
                  <c:v>-57</c:v>
                </c:pt>
                <c:pt idx="106">
                  <c:v>-42</c:v>
                </c:pt>
                <c:pt idx="107">
                  <c:v>31</c:v>
                </c:pt>
                <c:pt idx="108">
                  <c:v>4</c:v>
                </c:pt>
                <c:pt idx="109">
                  <c:v>-22</c:v>
                </c:pt>
                <c:pt idx="110">
                  <c:v>44</c:v>
                </c:pt>
                <c:pt idx="111">
                  <c:v>-14</c:v>
                </c:pt>
                <c:pt idx="112">
                  <c:v>15</c:v>
                </c:pt>
                <c:pt idx="113">
                  <c:v>72</c:v>
                </c:pt>
                <c:pt idx="114">
                  <c:v>56</c:v>
                </c:pt>
                <c:pt idx="115">
                  <c:v>14</c:v>
                </c:pt>
                <c:pt idx="116">
                  <c:v>-101</c:v>
                </c:pt>
                <c:pt idx="117">
                  <c:v>-45</c:v>
                </c:pt>
                <c:pt idx="118">
                  <c:v>-49</c:v>
                </c:pt>
                <c:pt idx="119">
                  <c:v>27</c:v>
                </c:pt>
                <c:pt idx="120">
                  <c:v>23</c:v>
                </c:pt>
                <c:pt idx="121">
                  <c:v>-18</c:v>
                </c:pt>
                <c:pt idx="122">
                  <c:v>64</c:v>
                </c:pt>
                <c:pt idx="123">
                  <c:v>-10</c:v>
                </c:pt>
                <c:pt idx="124">
                  <c:v>24</c:v>
                </c:pt>
                <c:pt idx="125">
                  <c:v>52</c:v>
                </c:pt>
                <c:pt idx="126">
                  <c:v>76</c:v>
                </c:pt>
                <c:pt idx="127">
                  <c:v>11</c:v>
                </c:pt>
                <c:pt idx="128">
                  <c:v>-96</c:v>
                </c:pt>
                <c:pt idx="129">
                  <c:v>-56</c:v>
                </c:pt>
                <c:pt idx="130">
                  <c:v>-45</c:v>
                </c:pt>
                <c:pt idx="131">
                  <c:v>43</c:v>
                </c:pt>
                <c:pt idx="132">
                  <c:v>12</c:v>
                </c:pt>
                <c:pt idx="133">
                  <c:v>-26</c:v>
                </c:pt>
                <c:pt idx="134">
                  <c:v>28</c:v>
                </c:pt>
                <c:pt idx="135">
                  <c:v>42</c:v>
                </c:pt>
                <c:pt idx="136">
                  <c:v>11</c:v>
                </c:pt>
                <c:pt idx="137">
                  <c:v>63</c:v>
                </c:pt>
                <c:pt idx="138">
                  <c:v>87</c:v>
                </c:pt>
                <c:pt idx="139">
                  <c:v>-16</c:v>
                </c:pt>
                <c:pt idx="140">
                  <c:v>-98</c:v>
                </c:pt>
                <c:pt idx="141">
                  <c:v>-47</c:v>
                </c:pt>
                <c:pt idx="142">
                  <c:v>-71</c:v>
                </c:pt>
                <c:pt idx="143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89-430E-8B39-06FFEFDFAA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347196192"/>
        <c:axId val="-1347193440"/>
      </c:lineChart>
      <c:catAx>
        <c:axId val="-1347196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1347193440"/>
        <c:crosses val="autoZero"/>
        <c:auto val="1"/>
        <c:lblAlgn val="ctr"/>
        <c:lblOffset val="100"/>
        <c:noMultiLvlLbl val="0"/>
      </c:catAx>
      <c:valAx>
        <c:axId val="-134719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1347196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5" Type="http://schemas.openxmlformats.org/officeDocument/2006/relationships/chart" Target="../charts/chart5.xml"/><Relationship Id="rId4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5.xml"/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4" Type="http://schemas.openxmlformats.org/officeDocument/2006/relationships/chart" Target="../charts/chart1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42861</xdr:colOff>
      <xdr:row>16</xdr:row>
      <xdr:rowOff>19050</xdr:rowOff>
    </xdr:from>
    <xdr:to>
      <xdr:col>32</xdr:col>
      <xdr:colOff>428624</xdr:colOff>
      <xdr:row>29</xdr:row>
      <xdr:rowOff>38100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163287</xdr:colOff>
      <xdr:row>4</xdr:row>
      <xdr:rowOff>68036</xdr:rowOff>
    </xdr:from>
    <xdr:to>
      <xdr:col>7</xdr:col>
      <xdr:colOff>530680</xdr:colOff>
      <xdr:row>17</xdr:row>
      <xdr:rowOff>21772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44824</xdr:colOff>
      <xdr:row>11</xdr:row>
      <xdr:rowOff>11205</xdr:rowOff>
    </xdr:from>
    <xdr:to>
      <xdr:col>20</xdr:col>
      <xdr:colOff>302558</xdr:colOff>
      <xdr:row>38</xdr:row>
      <xdr:rowOff>159122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283030</xdr:colOff>
      <xdr:row>11</xdr:row>
      <xdr:rowOff>193222</xdr:rowOff>
    </xdr:from>
    <xdr:to>
      <xdr:col>13</xdr:col>
      <xdr:colOff>762001</xdr:colOff>
      <xdr:row>24</xdr:row>
      <xdr:rowOff>202747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273503</xdr:colOff>
      <xdr:row>25</xdr:row>
      <xdr:rowOff>65313</xdr:rowOff>
    </xdr:from>
    <xdr:to>
      <xdr:col>13</xdr:col>
      <xdr:colOff>748392</xdr:colOff>
      <xdr:row>38</xdr:row>
      <xdr:rowOff>84363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28</xdr:col>
      <xdr:colOff>68034</xdr:colOff>
      <xdr:row>14</xdr:row>
      <xdr:rowOff>95249</xdr:rowOff>
    </xdr:from>
    <xdr:to>
      <xdr:col>34</xdr:col>
      <xdr:colOff>415635</xdr:colOff>
      <xdr:row>26</xdr:row>
      <xdr:rowOff>173543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485427" y="3034392"/>
          <a:ext cx="4429743" cy="2527580"/>
        </a:xfrm>
        <a:prstGeom prst="rect">
          <a:avLst/>
        </a:prstGeom>
      </xdr:spPr>
    </xdr:pic>
    <xdr:clientData/>
  </xdr:twoCellAnchor>
  <xdr:twoCellAnchor editAs="oneCell">
    <xdr:from>
      <xdr:col>28</xdr:col>
      <xdr:colOff>40020</xdr:colOff>
      <xdr:row>27</xdr:row>
      <xdr:rowOff>95251</xdr:rowOff>
    </xdr:from>
    <xdr:to>
      <xdr:col>31</xdr:col>
      <xdr:colOff>1</xdr:colOff>
      <xdr:row>50</xdr:row>
      <xdr:rowOff>26669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457413" y="5687787"/>
          <a:ext cx="2001051" cy="4625882"/>
        </a:xfrm>
        <a:prstGeom prst="rect">
          <a:avLst/>
        </a:prstGeom>
      </xdr:spPr>
    </xdr:pic>
    <xdr:clientData/>
  </xdr:twoCellAnchor>
  <xdr:twoCellAnchor>
    <xdr:from>
      <xdr:col>18</xdr:col>
      <xdr:colOff>68035</xdr:colOff>
      <xdr:row>13</xdr:row>
      <xdr:rowOff>13607</xdr:rowOff>
    </xdr:from>
    <xdr:to>
      <xdr:col>24</xdr:col>
      <xdr:colOff>204107</xdr:colOff>
      <xdr:row>33</xdr:row>
      <xdr:rowOff>149678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721178</xdr:colOff>
      <xdr:row>12</xdr:row>
      <xdr:rowOff>136071</xdr:rowOff>
    </xdr:from>
    <xdr:to>
      <xdr:col>20</xdr:col>
      <xdr:colOff>312964</xdr:colOff>
      <xdr:row>14</xdr:row>
      <xdr:rowOff>0</xdr:rowOff>
    </xdr:to>
    <xdr:cxnSp macro="">
      <xdr:nvCxnSpPr>
        <xdr:cNvPr id="20" name="연결선: 꺾임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CxnSpPr/>
      </xdr:nvCxnSpPr>
      <xdr:spPr>
        <a:xfrm>
          <a:off x="10586357" y="2667000"/>
          <a:ext cx="3701143" cy="272143"/>
        </a:xfrm>
        <a:prstGeom prst="bentConnector3">
          <a:avLst>
            <a:gd name="adj1" fmla="val 0"/>
          </a:avLst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17</xdr:col>
      <xdr:colOff>435429</xdr:colOff>
      <xdr:row>12</xdr:row>
      <xdr:rowOff>95250</xdr:rowOff>
    </xdr:from>
    <xdr:to>
      <xdr:col>21</xdr:col>
      <xdr:colOff>517071</xdr:colOff>
      <xdr:row>14</xdr:row>
      <xdr:rowOff>13607</xdr:rowOff>
    </xdr:to>
    <xdr:cxnSp macro="">
      <xdr:nvCxnSpPr>
        <xdr:cNvPr id="27" name="연결선: 꺾임 26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CxnSpPr/>
      </xdr:nvCxnSpPr>
      <xdr:spPr>
        <a:xfrm>
          <a:off x="12368893" y="2626179"/>
          <a:ext cx="2803071" cy="326571"/>
        </a:xfrm>
        <a:prstGeom prst="bentConnector3">
          <a:avLst>
            <a:gd name="adj1" fmla="val 100485"/>
          </a:avLst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361950</xdr:colOff>
      <xdr:row>6</xdr:row>
      <xdr:rowOff>114300</xdr:rowOff>
    </xdr:from>
    <xdr:to>
      <xdr:col>3</xdr:col>
      <xdr:colOff>361950</xdr:colOff>
      <xdr:row>16</xdr:row>
      <xdr:rowOff>76200</xdr:rowOff>
    </xdr:to>
    <xdr:cxnSp macro="">
      <xdr:nvCxnSpPr>
        <xdr:cNvPr id="3" name="직선 화살표 연결선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CxnSpPr/>
      </xdr:nvCxnSpPr>
      <xdr:spPr>
        <a:xfrm>
          <a:off x="2419350" y="1400175"/>
          <a:ext cx="0" cy="21526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352425</xdr:colOff>
      <xdr:row>7</xdr:row>
      <xdr:rowOff>152400</xdr:rowOff>
    </xdr:from>
    <xdr:to>
      <xdr:col>4</xdr:col>
      <xdr:colOff>352425</xdr:colOff>
      <xdr:row>17</xdr:row>
      <xdr:rowOff>114300</xdr:rowOff>
    </xdr:to>
    <xdr:cxnSp macro="">
      <xdr:nvCxnSpPr>
        <xdr:cNvPr id="4" name="직선 화살표 연결선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CxnSpPr/>
      </xdr:nvCxnSpPr>
      <xdr:spPr>
        <a:xfrm>
          <a:off x="3095625" y="1657350"/>
          <a:ext cx="0" cy="21526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371475</xdr:colOff>
      <xdr:row>8</xdr:row>
      <xdr:rowOff>123825</xdr:rowOff>
    </xdr:from>
    <xdr:to>
      <xdr:col>5</xdr:col>
      <xdr:colOff>371475</xdr:colOff>
      <xdr:row>18</xdr:row>
      <xdr:rowOff>85725</xdr:rowOff>
    </xdr:to>
    <xdr:cxnSp macro="">
      <xdr:nvCxnSpPr>
        <xdr:cNvPr id="5" name="직선 화살표 연결선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CxnSpPr/>
      </xdr:nvCxnSpPr>
      <xdr:spPr>
        <a:xfrm>
          <a:off x="3800475" y="1847850"/>
          <a:ext cx="0" cy="21526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371475</xdr:colOff>
      <xdr:row>9</xdr:row>
      <xdr:rowOff>133350</xdr:rowOff>
    </xdr:from>
    <xdr:to>
      <xdr:col>6</xdr:col>
      <xdr:colOff>371475</xdr:colOff>
      <xdr:row>19</xdr:row>
      <xdr:rowOff>95250</xdr:rowOff>
    </xdr:to>
    <xdr:cxnSp macro="">
      <xdr:nvCxnSpPr>
        <xdr:cNvPr id="6" name="직선 화살표 연결선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CxnSpPr/>
      </xdr:nvCxnSpPr>
      <xdr:spPr>
        <a:xfrm>
          <a:off x="4486275" y="2076450"/>
          <a:ext cx="0" cy="21526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352425</xdr:colOff>
      <xdr:row>10</xdr:row>
      <xdr:rowOff>142875</xdr:rowOff>
    </xdr:from>
    <xdr:to>
      <xdr:col>7</xdr:col>
      <xdr:colOff>352425</xdr:colOff>
      <xdr:row>20</xdr:row>
      <xdr:rowOff>104775</xdr:rowOff>
    </xdr:to>
    <xdr:cxnSp macro="">
      <xdr:nvCxnSpPr>
        <xdr:cNvPr id="7" name="직선 화살표 연결선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CxnSpPr/>
      </xdr:nvCxnSpPr>
      <xdr:spPr>
        <a:xfrm>
          <a:off x="5153025" y="2305050"/>
          <a:ext cx="0" cy="21526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371475</xdr:colOff>
      <xdr:row>11</xdr:row>
      <xdr:rowOff>123825</xdr:rowOff>
    </xdr:from>
    <xdr:to>
      <xdr:col>8</xdr:col>
      <xdr:colOff>371475</xdr:colOff>
      <xdr:row>21</xdr:row>
      <xdr:rowOff>85725</xdr:rowOff>
    </xdr:to>
    <xdr:cxnSp macro="">
      <xdr:nvCxnSpPr>
        <xdr:cNvPr id="8" name="직선 화살표 연결선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CxnSpPr/>
      </xdr:nvCxnSpPr>
      <xdr:spPr>
        <a:xfrm>
          <a:off x="5857875" y="2505075"/>
          <a:ext cx="0" cy="21526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361950</xdr:colOff>
      <xdr:row>12</xdr:row>
      <xdr:rowOff>142875</xdr:rowOff>
    </xdr:from>
    <xdr:to>
      <xdr:col>9</xdr:col>
      <xdr:colOff>361950</xdr:colOff>
      <xdr:row>22</xdr:row>
      <xdr:rowOff>104775</xdr:rowOff>
    </xdr:to>
    <xdr:cxnSp macro="">
      <xdr:nvCxnSpPr>
        <xdr:cNvPr id="9" name="직선 화살표 연결선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CxnSpPr/>
      </xdr:nvCxnSpPr>
      <xdr:spPr>
        <a:xfrm>
          <a:off x="6534150" y="2743200"/>
          <a:ext cx="0" cy="21526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400050</xdr:colOff>
      <xdr:row>13</xdr:row>
      <xdr:rowOff>142875</xdr:rowOff>
    </xdr:from>
    <xdr:to>
      <xdr:col>10</xdr:col>
      <xdr:colOff>400050</xdr:colOff>
      <xdr:row>23</xdr:row>
      <xdr:rowOff>104775</xdr:rowOff>
    </xdr:to>
    <xdr:cxnSp macro="">
      <xdr:nvCxnSpPr>
        <xdr:cNvPr id="10" name="직선 화살표 연결선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CxnSpPr/>
      </xdr:nvCxnSpPr>
      <xdr:spPr>
        <a:xfrm>
          <a:off x="7258050" y="2962275"/>
          <a:ext cx="0" cy="21526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371475</xdr:colOff>
      <xdr:row>14</xdr:row>
      <xdr:rowOff>133350</xdr:rowOff>
    </xdr:from>
    <xdr:to>
      <xdr:col>11</xdr:col>
      <xdr:colOff>371475</xdr:colOff>
      <xdr:row>24</xdr:row>
      <xdr:rowOff>95250</xdr:rowOff>
    </xdr:to>
    <xdr:cxnSp macro="">
      <xdr:nvCxnSpPr>
        <xdr:cNvPr id="11" name="직선 화살표 연결선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CxnSpPr/>
      </xdr:nvCxnSpPr>
      <xdr:spPr>
        <a:xfrm>
          <a:off x="7915275" y="3171825"/>
          <a:ext cx="0" cy="21526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138112</xdr:colOff>
      <xdr:row>13</xdr:row>
      <xdr:rowOff>176212</xdr:rowOff>
    </xdr:from>
    <xdr:to>
      <xdr:col>21</xdr:col>
      <xdr:colOff>595312</xdr:colOff>
      <xdr:row>26</xdr:row>
      <xdr:rowOff>80962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109537</xdr:colOff>
      <xdr:row>30</xdr:row>
      <xdr:rowOff>33336</xdr:rowOff>
    </xdr:from>
    <xdr:to>
      <xdr:col>16</xdr:col>
      <xdr:colOff>381000</xdr:colOff>
      <xdr:row>55</xdr:row>
      <xdr:rowOff>152399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550850</xdr:colOff>
      <xdr:row>2</xdr:row>
      <xdr:rowOff>182338</xdr:rowOff>
    </xdr:from>
    <xdr:to>
      <xdr:col>13</xdr:col>
      <xdr:colOff>327693</xdr:colOff>
      <xdr:row>12</xdr:row>
      <xdr:rowOff>164436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560134</xdr:colOff>
      <xdr:row>13</xdr:row>
      <xdr:rowOff>17664</xdr:rowOff>
    </xdr:from>
    <xdr:to>
      <xdr:col>13</xdr:col>
      <xdr:colOff>336977</xdr:colOff>
      <xdr:row>23</xdr:row>
      <xdr:rowOff>14290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549088</xdr:colOff>
      <xdr:row>23</xdr:row>
      <xdr:rowOff>60395</xdr:rowOff>
    </xdr:from>
    <xdr:to>
      <xdr:col>13</xdr:col>
      <xdr:colOff>326863</xdr:colOff>
      <xdr:row>33</xdr:row>
      <xdr:rowOff>23694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FF63F5D9-AA62-43AB-9D58-9E630A85FE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398318</xdr:colOff>
      <xdr:row>2</xdr:row>
      <xdr:rowOff>190501</xdr:rowOff>
    </xdr:from>
    <xdr:to>
      <xdr:col>26</xdr:col>
      <xdr:colOff>259773</xdr:colOff>
      <xdr:row>33</xdr:row>
      <xdr:rowOff>34636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id="{8FBABCB9-9998-4CA7-B2B0-0D38C77BCB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415638</xdr:colOff>
      <xdr:row>35</xdr:row>
      <xdr:rowOff>190499</xdr:rowOff>
    </xdr:from>
    <xdr:to>
      <xdr:col>26</xdr:col>
      <xdr:colOff>272142</xdr:colOff>
      <xdr:row>62</xdr:row>
      <xdr:rowOff>34636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id="{23A44D36-608C-4386-A329-03C854AE16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557893</xdr:colOff>
      <xdr:row>35</xdr:row>
      <xdr:rowOff>191519</xdr:rowOff>
    </xdr:from>
    <xdr:to>
      <xdr:col>13</xdr:col>
      <xdr:colOff>353785</xdr:colOff>
      <xdr:row>44</xdr:row>
      <xdr:rowOff>117152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id="{3244B869-FE6F-42DA-957A-CFCFBA0A07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557893</xdr:colOff>
      <xdr:row>44</xdr:row>
      <xdr:rowOff>180312</xdr:rowOff>
    </xdr:from>
    <xdr:to>
      <xdr:col>13</xdr:col>
      <xdr:colOff>353785</xdr:colOff>
      <xdr:row>53</xdr:row>
      <xdr:rowOff>105946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id="{18681A34-F410-47A7-A599-4B4FBCD254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552134</xdr:colOff>
      <xdr:row>53</xdr:row>
      <xdr:rowOff>191519</xdr:rowOff>
    </xdr:from>
    <xdr:to>
      <xdr:col>13</xdr:col>
      <xdr:colOff>358106</xdr:colOff>
      <xdr:row>62</xdr:row>
      <xdr:rowOff>22412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id="{76E8BE33-2989-4965-A1FA-873C52899B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361950</xdr:colOff>
      <xdr:row>4</xdr:row>
      <xdr:rowOff>19050</xdr:rowOff>
    </xdr:from>
    <xdr:to>
      <xdr:col>12</xdr:col>
      <xdr:colOff>361950</xdr:colOff>
      <xdr:row>5</xdr:row>
      <xdr:rowOff>47625</xdr:rowOff>
    </xdr:to>
    <xdr:cxnSp macro="">
      <xdr:nvCxnSpPr>
        <xdr:cNvPr id="3" name="직선 화살표 연결선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CxnSpPr/>
      </xdr:nvCxnSpPr>
      <xdr:spPr>
        <a:xfrm>
          <a:off x="1733550" y="1066800"/>
          <a:ext cx="0" cy="2381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352425</xdr:colOff>
      <xdr:row>4</xdr:row>
      <xdr:rowOff>9525</xdr:rowOff>
    </xdr:from>
    <xdr:to>
      <xdr:col>13</xdr:col>
      <xdr:colOff>352425</xdr:colOff>
      <xdr:row>6</xdr:row>
      <xdr:rowOff>57150</xdr:rowOff>
    </xdr:to>
    <xdr:cxnSp macro="">
      <xdr:nvCxnSpPr>
        <xdr:cNvPr id="4" name="직선 화살표 연결선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CxnSpPr/>
      </xdr:nvCxnSpPr>
      <xdr:spPr>
        <a:xfrm>
          <a:off x="2409825" y="1057275"/>
          <a:ext cx="0" cy="4667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352425</xdr:colOff>
      <xdr:row>4</xdr:row>
      <xdr:rowOff>9525</xdr:rowOff>
    </xdr:from>
    <xdr:to>
      <xdr:col>14</xdr:col>
      <xdr:colOff>352425</xdr:colOff>
      <xdr:row>7</xdr:row>
      <xdr:rowOff>0</xdr:rowOff>
    </xdr:to>
    <xdr:cxnSp macro="">
      <xdr:nvCxnSpPr>
        <xdr:cNvPr id="9" name="직선 화살표 연결선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CxnSpPr/>
      </xdr:nvCxnSpPr>
      <xdr:spPr>
        <a:xfrm>
          <a:off x="3095625" y="1057275"/>
          <a:ext cx="0" cy="628650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114302</xdr:colOff>
      <xdr:row>4</xdr:row>
      <xdr:rowOff>180976</xdr:rowOff>
    </xdr:from>
    <xdr:to>
      <xdr:col>23</xdr:col>
      <xdr:colOff>122468</xdr:colOff>
      <xdr:row>21</xdr:row>
      <xdr:rowOff>108858</xdr:rowOff>
    </xdr:to>
    <xdr:cxnSp macro="">
      <xdr:nvCxnSpPr>
        <xdr:cNvPr id="19" name="연결선: 꺾임 18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CxnSpPr/>
      </xdr:nvCxnSpPr>
      <xdr:spPr>
        <a:xfrm rot="10800000">
          <a:off x="11000016" y="1201512"/>
          <a:ext cx="3940631" cy="3492953"/>
        </a:xfrm>
        <a:prstGeom prst="bentConnector3">
          <a:avLst>
            <a:gd name="adj1" fmla="val 100414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104779</xdr:colOff>
      <xdr:row>4</xdr:row>
      <xdr:rowOff>133353</xdr:rowOff>
    </xdr:from>
    <xdr:to>
      <xdr:col>23</xdr:col>
      <xdr:colOff>95254</xdr:colOff>
      <xdr:row>22</xdr:row>
      <xdr:rowOff>95250</xdr:rowOff>
    </xdr:to>
    <xdr:cxnSp macro="">
      <xdr:nvCxnSpPr>
        <xdr:cNvPr id="21" name="연결선: 꺾임 20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CxnSpPr/>
      </xdr:nvCxnSpPr>
      <xdr:spPr>
        <a:xfrm rot="16200000" flipV="1">
          <a:off x="11426604" y="1398135"/>
          <a:ext cx="3731075" cy="3242583"/>
        </a:xfrm>
        <a:prstGeom prst="bentConnector3">
          <a:avLst>
            <a:gd name="adj1" fmla="val 36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95257</xdr:colOff>
      <xdr:row>4</xdr:row>
      <xdr:rowOff>180977</xdr:rowOff>
    </xdr:from>
    <xdr:to>
      <xdr:col>23</xdr:col>
      <xdr:colOff>108857</xdr:colOff>
      <xdr:row>23</xdr:row>
      <xdr:rowOff>95250</xdr:rowOff>
    </xdr:to>
    <xdr:cxnSp macro="">
      <xdr:nvCxnSpPr>
        <xdr:cNvPr id="28" name="연결선: 꺾임 27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CxnSpPr/>
      </xdr:nvCxnSpPr>
      <xdr:spPr>
        <a:xfrm rot="16200000" flipV="1">
          <a:off x="11690582" y="1852617"/>
          <a:ext cx="3887558" cy="2585350"/>
        </a:xfrm>
        <a:prstGeom prst="bentConnector3">
          <a:avLst>
            <a:gd name="adj1" fmla="val 648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361950</xdr:colOff>
      <xdr:row>29</xdr:row>
      <xdr:rowOff>19050</xdr:rowOff>
    </xdr:from>
    <xdr:to>
      <xdr:col>12</xdr:col>
      <xdr:colOff>361950</xdr:colOff>
      <xdr:row>30</xdr:row>
      <xdr:rowOff>47625</xdr:rowOff>
    </xdr:to>
    <xdr:cxnSp macro="">
      <xdr:nvCxnSpPr>
        <xdr:cNvPr id="36" name="직선 화살표 연결선 35">
          <a:extLst>
            <a:ext uri="{FF2B5EF4-FFF2-40B4-BE49-F238E27FC236}">
              <a16:creationId xmlns:a16="http://schemas.microsoft.com/office/drawing/2014/main" id="{00000000-0008-0000-0400-000024000000}"/>
            </a:ext>
          </a:extLst>
        </xdr:cNvPr>
        <xdr:cNvCxnSpPr/>
      </xdr:nvCxnSpPr>
      <xdr:spPr>
        <a:xfrm>
          <a:off x="3763736" y="1039586"/>
          <a:ext cx="0" cy="232682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361950</xdr:colOff>
      <xdr:row>29</xdr:row>
      <xdr:rowOff>19050</xdr:rowOff>
    </xdr:from>
    <xdr:to>
      <xdr:col>12</xdr:col>
      <xdr:colOff>361950</xdr:colOff>
      <xdr:row>30</xdr:row>
      <xdr:rowOff>47625</xdr:rowOff>
    </xdr:to>
    <xdr:cxnSp macro="">
      <xdr:nvCxnSpPr>
        <xdr:cNvPr id="37" name="직선 화살표 연결선 36">
          <a:extLst>
            <a:ext uri="{FF2B5EF4-FFF2-40B4-BE49-F238E27FC236}">
              <a16:creationId xmlns:a16="http://schemas.microsoft.com/office/drawing/2014/main" id="{00000000-0008-0000-0400-000025000000}"/>
            </a:ext>
          </a:extLst>
        </xdr:cNvPr>
        <xdr:cNvCxnSpPr/>
      </xdr:nvCxnSpPr>
      <xdr:spPr>
        <a:xfrm>
          <a:off x="3763736" y="1039586"/>
          <a:ext cx="0" cy="232682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352425</xdr:colOff>
      <xdr:row>29</xdr:row>
      <xdr:rowOff>9525</xdr:rowOff>
    </xdr:from>
    <xdr:to>
      <xdr:col>13</xdr:col>
      <xdr:colOff>352425</xdr:colOff>
      <xdr:row>31</xdr:row>
      <xdr:rowOff>57150</xdr:rowOff>
    </xdr:to>
    <xdr:cxnSp macro="">
      <xdr:nvCxnSpPr>
        <xdr:cNvPr id="38" name="직선 화살표 연결선 37">
          <a:extLst>
            <a:ext uri="{FF2B5EF4-FFF2-40B4-BE49-F238E27FC236}">
              <a16:creationId xmlns:a16="http://schemas.microsoft.com/office/drawing/2014/main" id="{00000000-0008-0000-0400-000026000000}"/>
            </a:ext>
          </a:extLst>
        </xdr:cNvPr>
        <xdr:cNvCxnSpPr/>
      </xdr:nvCxnSpPr>
      <xdr:spPr>
        <a:xfrm>
          <a:off x="4434568" y="1030061"/>
          <a:ext cx="0" cy="455839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101309</xdr:colOff>
      <xdr:row>3</xdr:row>
      <xdr:rowOff>34637</xdr:rowOff>
    </xdr:from>
    <xdr:to>
      <xdr:col>7</xdr:col>
      <xdr:colOff>640772</xdr:colOff>
      <xdr:row>17</xdr:row>
      <xdr:rowOff>86591</xdr:rowOff>
    </xdr:to>
    <xdr:graphicFrame macro="">
      <xdr:nvGraphicFramePr>
        <xdr:cNvPr id="39" name="차트 38">
          <a:extLst>
            <a:ext uri="{FF2B5EF4-FFF2-40B4-BE49-F238E27FC236}">
              <a16:creationId xmlns:a16="http://schemas.microsoft.com/office/drawing/2014/main" id="{00000000-0008-0000-0400-00002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130631</xdr:colOff>
      <xdr:row>29</xdr:row>
      <xdr:rowOff>6805</xdr:rowOff>
    </xdr:from>
    <xdr:to>
      <xdr:col>23</xdr:col>
      <xdr:colOff>138797</xdr:colOff>
      <xdr:row>45</xdr:row>
      <xdr:rowOff>138794</xdr:rowOff>
    </xdr:to>
    <xdr:cxnSp macro="">
      <xdr:nvCxnSpPr>
        <xdr:cNvPr id="51" name="연결선: 꺾임 50">
          <a:extLst>
            <a:ext uri="{FF2B5EF4-FFF2-40B4-BE49-F238E27FC236}">
              <a16:creationId xmlns:a16="http://schemas.microsoft.com/office/drawing/2014/main" id="{00000000-0008-0000-0400-000033000000}"/>
            </a:ext>
          </a:extLst>
        </xdr:cNvPr>
        <xdr:cNvCxnSpPr/>
      </xdr:nvCxnSpPr>
      <xdr:spPr>
        <a:xfrm rot="10800000">
          <a:off x="11016345" y="7055305"/>
          <a:ext cx="3940631" cy="3492953"/>
        </a:xfrm>
        <a:prstGeom prst="bentConnector3">
          <a:avLst>
            <a:gd name="adj1" fmla="val 100414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121108</xdr:colOff>
      <xdr:row>28</xdr:row>
      <xdr:rowOff>163289</xdr:rowOff>
    </xdr:from>
    <xdr:to>
      <xdr:col>23</xdr:col>
      <xdr:colOff>111583</xdr:colOff>
      <xdr:row>46</xdr:row>
      <xdr:rowOff>125186</xdr:rowOff>
    </xdr:to>
    <xdr:cxnSp macro="">
      <xdr:nvCxnSpPr>
        <xdr:cNvPr id="52" name="연결선: 꺾임 51">
          <a:extLst>
            <a:ext uri="{FF2B5EF4-FFF2-40B4-BE49-F238E27FC236}">
              <a16:creationId xmlns:a16="http://schemas.microsoft.com/office/drawing/2014/main" id="{00000000-0008-0000-0400-000034000000}"/>
            </a:ext>
          </a:extLst>
        </xdr:cNvPr>
        <xdr:cNvCxnSpPr/>
      </xdr:nvCxnSpPr>
      <xdr:spPr>
        <a:xfrm rot="16200000" flipV="1">
          <a:off x="11442933" y="7251928"/>
          <a:ext cx="3731075" cy="3242583"/>
        </a:xfrm>
        <a:prstGeom prst="bentConnector3">
          <a:avLst>
            <a:gd name="adj1" fmla="val 36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361950</xdr:colOff>
      <xdr:row>54</xdr:row>
      <xdr:rowOff>19050</xdr:rowOff>
    </xdr:from>
    <xdr:to>
      <xdr:col>12</xdr:col>
      <xdr:colOff>361950</xdr:colOff>
      <xdr:row>55</xdr:row>
      <xdr:rowOff>47625</xdr:rowOff>
    </xdr:to>
    <xdr:cxnSp macro="">
      <xdr:nvCxnSpPr>
        <xdr:cNvPr id="53" name="직선 화살표 연결선 52">
          <a:extLst>
            <a:ext uri="{FF2B5EF4-FFF2-40B4-BE49-F238E27FC236}">
              <a16:creationId xmlns:a16="http://schemas.microsoft.com/office/drawing/2014/main" id="{00000000-0008-0000-0400-000035000000}"/>
            </a:ext>
          </a:extLst>
        </xdr:cNvPr>
        <xdr:cNvCxnSpPr/>
      </xdr:nvCxnSpPr>
      <xdr:spPr>
        <a:xfrm>
          <a:off x="7165521" y="1039586"/>
          <a:ext cx="0" cy="232682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164652</xdr:colOff>
      <xdr:row>53</xdr:row>
      <xdr:rowOff>179619</xdr:rowOff>
    </xdr:from>
    <xdr:to>
      <xdr:col>23</xdr:col>
      <xdr:colOff>190500</xdr:colOff>
      <xdr:row>71</xdr:row>
      <xdr:rowOff>122464</xdr:rowOff>
    </xdr:to>
    <xdr:cxnSp macro="">
      <xdr:nvCxnSpPr>
        <xdr:cNvPr id="58" name="연결선: 꺾임 57">
          <a:extLst>
            <a:ext uri="{FF2B5EF4-FFF2-40B4-BE49-F238E27FC236}">
              <a16:creationId xmlns:a16="http://schemas.microsoft.com/office/drawing/2014/main" id="{00000000-0008-0000-0400-00003A000000}"/>
            </a:ext>
          </a:extLst>
        </xdr:cNvPr>
        <xdr:cNvCxnSpPr/>
      </xdr:nvCxnSpPr>
      <xdr:spPr>
        <a:xfrm rot="10800000">
          <a:off x="11050366" y="14507940"/>
          <a:ext cx="3958313" cy="3712024"/>
        </a:xfrm>
        <a:prstGeom prst="bentConnector3">
          <a:avLst>
            <a:gd name="adj1" fmla="val 99845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588818</xdr:colOff>
      <xdr:row>4</xdr:row>
      <xdr:rowOff>190500</xdr:rowOff>
    </xdr:from>
    <xdr:to>
      <xdr:col>23</xdr:col>
      <xdr:colOff>76695</xdr:colOff>
      <xdr:row>20</xdr:row>
      <xdr:rowOff>145968</xdr:rowOff>
    </xdr:to>
    <xdr:cxnSp macro="">
      <xdr:nvCxnSpPr>
        <xdr:cNvPr id="61" name="연결선: 꺾임 60">
          <a:extLst>
            <a:ext uri="{FF2B5EF4-FFF2-40B4-BE49-F238E27FC236}">
              <a16:creationId xmlns:a16="http://schemas.microsoft.com/office/drawing/2014/main" id="{00000000-0008-0000-0400-00003D000000}"/>
            </a:ext>
          </a:extLst>
        </xdr:cNvPr>
        <xdr:cNvCxnSpPr/>
      </xdr:nvCxnSpPr>
      <xdr:spPr>
        <a:xfrm rot="16200000" flipV="1">
          <a:off x="13664046" y="2026227"/>
          <a:ext cx="3401786" cy="1392877"/>
        </a:xfrm>
        <a:prstGeom prst="bentConnector3">
          <a:avLst>
            <a:gd name="adj1" fmla="val 618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502227</xdr:colOff>
      <xdr:row>29</xdr:row>
      <xdr:rowOff>0</xdr:rowOff>
    </xdr:from>
    <xdr:to>
      <xdr:col>23</xdr:col>
      <xdr:colOff>73234</xdr:colOff>
      <xdr:row>44</xdr:row>
      <xdr:rowOff>125192</xdr:rowOff>
    </xdr:to>
    <xdr:cxnSp macro="">
      <xdr:nvCxnSpPr>
        <xdr:cNvPr id="64" name="연결선: 꺾임 63">
          <a:extLst>
            <a:ext uri="{FF2B5EF4-FFF2-40B4-BE49-F238E27FC236}">
              <a16:creationId xmlns:a16="http://schemas.microsoft.com/office/drawing/2014/main" id="{00000000-0008-0000-0400-000040000000}"/>
            </a:ext>
          </a:extLst>
        </xdr:cNvPr>
        <xdr:cNvCxnSpPr/>
      </xdr:nvCxnSpPr>
      <xdr:spPr>
        <a:xfrm rot="16200000" flipV="1">
          <a:off x="13291703" y="6762752"/>
          <a:ext cx="3363692" cy="2168734"/>
        </a:xfrm>
        <a:prstGeom prst="bentConnector3">
          <a:avLst>
            <a:gd name="adj1" fmla="val 574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519546</xdr:colOff>
      <xdr:row>53</xdr:row>
      <xdr:rowOff>190500</xdr:rowOff>
    </xdr:from>
    <xdr:to>
      <xdr:col>23</xdr:col>
      <xdr:colOff>69772</xdr:colOff>
      <xdr:row>70</xdr:row>
      <xdr:rowOff>139048</xdr:rowOff>
    </xdr:to>
    <xdr:cxnSp macro="">
      <xdr:nvCxnSpPr>
        <xdr:cNvPr id="67" name="연결선: 꺾임 66">
          <a:extLst>
            <a:ext uri="{FF2B5EF4-FFF2-40B4-BE49-F238E27FC236}">
              <a16:creationId xmlns:a16="http://schemas.microsoft.com/office/drawing/2014/main" id="{00000000-0008-0000-0400-000043000000}"/>
            </a:ext>
          </a:extLst>
        </xdr:cNvPr>
        <xdr:cNvCxnSpPr/>
      </xdr:nvCxnSpPr>
      <xdr:spPr>
        <a:xfrm rot="16200000" flipV="1">
          <a:off x="12832772" y="11862956"/>
          <a:ext cx="3602684" cy="2840681"/>
        </a:xfrm>
        <a:prstGeom prst="bentConnector3">
          <a:avLst>
            <a:gd name="adj1" fmla="val 968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39583</xdr:colOff>
      <xdr:row>2</xdr:row>
      <xdr:rowOff>196934</xdr:rowOff>
    </xdr:from>
    <xdr:to>
      <xdr:col>43</xdr:col>
      <xdr:colOff>455219</xdr:colOff>
      <xdr:row>15</xdr:row>
      <xdr:rowOff>1</xdr:rowOff>
    </xdr:to>
    <xdr:graphicFrame macro="">
      <xdr:nvGraphicFramePr>
        <xdr:cNvPr id="70" name="차트 69">
          <a:extLst>
            <a:ext uri="{FF2B5EF4-FFF2-40B4-BE49-F238E27FC236}">
              <a16:creationId xmlns:a16="http://schemas.microsoft.com/office/drawing/2014/main" id="{00000000-0008-0000-0400-00004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36</xdr:col>
      <xdr:colOff>268431</xdr:colOff>
      <xdr:row>28</xdr:row>
      <xdr:rowOff>13853</xdr:rowOff>
    </xdr:from>
    <xdr:to>
      <xdr:col>42</xdr:col>
      <xdr:colOff>562842</xdr:colOff>
      <xdr:row>40</xdr:row>
      <xdr:rowOff>103909</xdr:rowOff>
    </xdr:to>
    <xdr:graphicFrame macro="">
      <xdr:nvGraphicFramePr>
        <xdr:cNvPr id="71" name="차트 70">
          <a:extLst>
            <a:ext uri="{FF2B5EF4-FFF2-40B4-BE49-F238E27FC236}">
              <a16:creationId xmlns:a16="http://schemas.microsoft.com/office/drawing/2014/main" id="{00000000-0008-0000-0400-00004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36</xdr:col>
      <xdr:colOff>216476</xdr:colOff>
      <xdr:row>52</xdr:row>
      <xdr:rowOff>187037</xdr:rowOff>
    </xdr:from>
    <xdr:to>
      <xdr:col>42</xdr:col>
      <xdr:colOff>632112</xdr:colOff>
      <xdr:row>65</xdr:row>
      <xdr:rowOff>142009</xdr:rowOff>
    </xdr:to>
    <xdr:graphicFrame macro="">
      <xdr:nvGraphicFramePr>
        <xdr:cNvPr id="72" name="차트 71">
          <a:extLst>
            <a:ext uri="{FF2B5EF4-FFF2-40B4-BE49-F238E27FC236}">
              <a16:creationId xmlns:a16="http://schemas.microsoft.com/office/drawing/2014/main" id="{00000000-0008-0000-0400-00004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621195</xdr:colOff>
      <xdr:row>2</xdr:row>
      <xdr:rowOff>114302</xdr:rowOff>
    </xdr:from>
    <xdr:to>
      <xdr:col>12</xdr:col>
      <xdr:colOff>114300</xdr:colOff>
      <xdr:row>10</xdr:row>
      <xdr:rowOff>115956</xdr:rowOff>
    </xdr:to>
    <xdr:cxnSp macro="">
      <xdr:nvCxnSpPr>
        <xdr:cNvPr id="2" name="연결선: 꺾임 1">
          <a:extLst>
            <a:ext uri="{FF2B5EF4-FFF2-40B4-BE49-F238E27FC236}">
              <a16:creationId xmlns:a16="http://schemas.microsoft.com/office/drawing/2014/main" id="{2C286C15-CE14-4395-AC27-CED9FF574E7C}"/>
            </a:ext>
          </a:extLst>
        </xdr:cNvPr>
        <xdr:cNvCxnSpPr/>
      </xdr:nvCxnSpPr>
      <xdr:spPr>
        <a:xfrm flipV="1">
          <a:off x="6261652" y="536715"/>
          <a:ext cx="3708952" cy="1683024"/>
        </a:xfrm>
        <a:prstGeom prst="bentConnector3">
          <a:avLst>
            <a:gd name="adj1" fmla="val 24766"/>
          </a:avLst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533400</xdr:colOff>
      <xdr:row>6</xdr:row>
      <xdr:rowOff>142875</xdr:rowOff>
    </xdr:from>
    <xdr:to>
      <xdr:col>3</xdr:col>
      <xdr:colOff>533400</xdr:colOff>
      <xdr:row>7</xdr:row>
      <xdr:rowOff>209550</xdr:rowOff>
    </xdr:to>
    <xdr:cxnSp macro="">
      <xdr:nvCxnSpPr>
        <xdr:cNvPr id="3" name="직선 화살표 연결선 2">
          <a:extLst>
            <a:ext uri="{FF2B5EF4-FFF2-40B4-BE49-F238E27FC236}">
              <a16:creationId xmlns:a16="http://schemas.microsoft.com/office/drawing/2014/main" id="{CA24380B-B617-482B-AEB0-ED18988D7AC2}"/>
            </a:ext>
          </a:extLst>
        </xdr:cNvPr>
        <xdr:cNvCxnSpPr/>
      </xdr:nvCxnSpPr>
      <xdr:spPr>
        <a:xfrm>
          <a:off x="3362325" y="1428750"/>
          <a:ext cx="0" cy="2762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66262</xdr:colOff>
      <xdr:row>7</xdr:row>
      <xdr:rowOff>107676</xdr:rowOff>
    </xdr:from>
    <xdr:to>
      <xdr:col>17</xdr:col>
      <xdr:colOff>629480</xdr:colOff>
      <xdr:row>20</xdr:row>
      <xdr:rowOff>125897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4184C1B6-B1C8-4451-AC6C-B3ABF6AD6B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624505</xdr:colOff>
      <xdr:row>3</xdr:row>
      <xdr:rowOff>124239</xdr:rowOff>
    </xdr:from>
    <xdr:to>
      <xdr:col>12</xdr:col>
      <xdr:colOff>107674</xdr:colOff>
      <xdr:row>9</xdr:row>
      <xdr:rowOff>127554</xdr:rowOff>
    </xdr:to>
    <xdr:cxnSp macro="">
      <xdr:nvCxnSpPr>
        <xdr:cNvPr id="12" name="연결선: 꺾임 11">
          <a:extLst>
            <a:ext uri="{FF2B5EF4-FFF2-40B4-BE49-F238E27FC236}">
              <a16:creationId xmlns:a16="http://schemas.microsoft.com/office/drawing/2014/main" id="{4E3D7D11-9B56-4EAF-B06C-E409A427AB14}"/>
            </a:ext>
          </a:extLst>
        </xdr:cNvPr>
        <xdr:cNvCxnSpPr/>
      </xdr:nvCxnSpPr>
      <xdr:spPr>
        <a:xfrm flipV="1">
          <a:off x="6264962" y="753717"/>
          <a:ext cx="3699016" cy="1270554"/>
        </a:xfrm>
        <a:prstGeom prst="bentConnector3">
          <a:avLst>
            <a:gd name="adj1" fmla="val 15517"/>
          </a:avLst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53975</xdr:colOff>
      <xdr:row>10</xdr:row>
      <xdr:rowOff>41275</xdr:rowOff>
    </xdr:from>
    <xdr:to>
      <xdr:col>12</xdr:col>
      <xdr:colOff>609600</xdr:colOff>
      <xdr:row>28</xdr:row>
      <xdr:rowOff>101600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304800</xdr:colOff>
      <xdr:row>8</xdr:row>
      <xdr:rowOff>88900</xdr:rowOff>
    </xdr:to>
    <xdr:sp macro="" textlink="">
      <xdr:nvSpPr>
        <xdr:cNvPr id="7169" name="AutoShape 1" descr="\displaystyle (s_{t}-x_{t+1})^{2}}">
          <a:extLst>
            <a:ext uri="{FF2B5EF4-FFF2-40B4-BE49-F238E27FC236}">
              <a16:creationId xmlns:a16="http://schemas.microsoft.com/office/drawing/2014/main" id="{00000000-0008-0000-0600-0000011C0000}"/>
            </a:ext>
          </a:extLst>
        </xdr:cNvPr>
        <xdr:cNvSpPr>
          <a:spLocks noChangeAspect="1" noChangeArrowheads="1"/>
        </xdr:cNvSpPr>
      </xdr:nvSpPr>
      <xdr:spPr bwMode="auto">
        <a:xfrm>
          <a:off x="2692400" y="86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ko-KR" altLang="en-US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7</xdr:row>
      <xdr:rowOff>200025</xdr:rowOff>
    </xdr:from>
    <xdr:to>
      <xdr:col>18</xdr:col>
      <xdr:colOff>247650</xdr:colOff>
      <xdr:row>34</xdr:row>
      <xdr:rowOff>17145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56028</xdr:colOff>
      <xdr:row>10</xdr:row>
      <xdr:rowOff>209549</xdr:rowOff>
    </xdr:from>
    <xdr:to>
      <xdr:col>18</xdr:col>
      <xdr:colOff>12699</xdr:colOff>
      <xdr:row>31</xdr:row>
      <xdr:rowOff>38100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hyperlink" Target="https://www.bauer.uh.edu/gardner/Exponential-Smoothing.pdf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57"/>
  <sheetViews>
    <sheetView tabSelected="1" zoomScale="70" zoomScaleNormal="70" workbookViewId="0">
      <selection activeCell="AJ15" sqref="AJ15"/>
    </sheetView>
  </sheetViews>
  <sheetFormatPr defaultColWidth="8.875" defaultRowHeight="16.5" x14ac:dyDescent="0.3"/>
  <cols>
    <col min="1" max="2" width="6.125" customWidth="1"/>
    <col min="3" max="3" width="13.125" customWidth="1"/>
    <col min="10" max="21" width="6" customWidth="1"/>
    <col min="22" max="22" width="4.5" customWidth="1"/>
    <col min="23" max="33" width="5.5" customWidth="1"/>
  </cols>
  <sheetData>
    <row r="1" spans="1:33" x14ac:dyDescent="0.3">
      <c r="A1" t="s">
        <v>107</v>
      </c>
    </row>
    <row r="3" spans="1:33" ht="17.25" thickBot="1" x14ac:dyDescent="0.35">
      <c r="A3" s="40" t="s">
        <v>131</v>
      </c>
      <c r="J3" s="40" t="s">
        <v>134</v>
      </c>
      <c r="W3" t="s">
        <v>135</v>
      </c>
    </row>
    <row r="4" spans="1:33" ht="17.25" thickBot="1" x14ac:dyDescent="0.35">
      <c r="A4" s="72" t="s">
        <v>133</v>
      </c>
      <c r="J4" s="72" t="s">
        <v>4</v>
      </c>
      <c r="K4" s="73" t="s">
        <v>110</v>
      </c>
      <c r="L4" s="73" t="s">
        <v>111</v>
      </c>
      <c r="M4" s="73" t="s">
        <v>112</v>
      </c>
      <c r="N4" s="73" t="s">
        <v>113</v>
      </c>
      <c r="O4" s="73" t="s">
        <v>114</v>
      </c>
      <c r="P4" s="73" t="s">
        <v>115</v>
      </c>
      <c r="Q4" s="73" t="s">
        <v>116</v>
      </c>
      <c r="R4" s="73" t="s">
        <v>117</v>
      </c>
      <c r="S4" s="74" t="s">
        <v>118</v>
      </c>
      <c r="T4" s="84"/>
      <c r="U4" s="84"/>
      <c r="W4" s="78"/>
      <c r="X4" s="77" t="s">
        <v>4</v>
      </c>
      <c r="Y4" s="73" t="s">
        <v>110</v>
      </c>
      <c r="Z4" s="73" t="s">
        <v>111</v>
      </c>
      <c r="AA4" s="73" t="s">
        <v>112</v>
      </c>
      <c r="AB4" s="73" t="s">
        <v>113</v>
      </c>
      <c r="AC4" s="73" t="s">
        <v>114</v>
      </c>
      <c r="AD4" s="73" t="s">
        <v>115</v>
      </c>
      <c r="AE4" s="73" t="s">
        <v>116</v>
      </c>
      <c r="AF4" s="73" t="s">
        <v>117</v>
      </c>
      <c r="AG4" s="74" t="s">
        <v>118</v>
      </c>
    </row>
    <row r="5" spans="1:33" ht="17.25" thickBot="1" x14ac:dyDescent="0.35">
      <c r="A5" s="63">
        <v>112</v>
      </c>
      <c r="J5" s="63">
        <v>112</v>
      </c>
      <c r="W5" s="79" t="s">
        <v>4</v>
      </c>
      <c r="X5" s="75">
        <v>1</v>
      </c>
      <c r="Y5" s="21"/>
      <c r="Z5" s="21"/>
      <c r="AA5" s="21"/>
      <c r="AB5" s="21"/>
      <c r="AC5" s="21"/>
      <c r="AD5" s="21"/>
      <c r="AE5" s="21"/>
      <c r="AF5" s="21"/>
      <c r="AG5" s="81"/>
    </row>
    <row r="6" spans="1:33" ht="17.25" thickBot="1" x14ac:dyDescent="0.35">
      <c r="A6" s="61">
        <v>118</v>
      </c>
      <c r="J6" s="61">
        <v>118</v>
      </c>
      <c r="K6" s="61">
        <v>112</v>
      </c>
      <c r="W6" s="80" t="s">
        <v>110</v>
      </c>
      <c r="X6" s="75">
        <v>0.95634196275189998</v>
      </c>
      <c r="Y6" s="21">
        <v>1</v>
      </c>
      <c r="Z6" s="21"/>
      <c r="AA6" s="21"/>
      <c r="AB6" s="21"/>
      <c r="AC6" s="21"/>
      <c r="AD6" s="21"/>
      <c r="AE6" s="21"/>
      <c r="AF6" s="21"/>
      <c r="AG6" s="81"/>
    </row>
    <row r="7" spans="1:33" ht="17.25" thickBot="1" x14ac:dyDescent="0.35">
      <c r="A7" s="61">
        <v>132</v>
      </c>
      <c r="J7" s="61">
        <v>132</v>
      </c>
      <c r="K7" s="61">
        <v>118</v>
      </c>
      <c r="L7" s="61">
        <v>112</v>
      </c>
      <c r="W7" s="80" t="s">
        <v>111</v>
      </c>
      <c r="X7" s="75">
        <v>0.8868001686434529</v>
      </c>
      <c r="Y7" s="21">
        <v>0.95686368176441239</v>
      </c>
      <c r="Z7" s="21">
        <v>1</v>
      </c>
      <c r="AA7" s="21"/>
      <c r="AB7" s="21"/>
      <c r="AC7" s="21"/>
      <c r="AD7" s="21"/>
      <c r="AE7" s="21"/>
      <c r="AF7" s="21"/>
      <c r="AG7" s="81"/>
    </row>
    <row r="8" spans="1:33" ht="17.25" thickBot="1" x14ac:dyDescent="0.35">
      <c r="A8" s="61">
        <v>129</v>
      </c>
      <c r="J8" s="61">
        <v>129</v>
      </c>
      <c r="K8" s="61">
        <v>132</v>
      </c>
      <c r="L8" s="61">
        <v>118</v>
      </c>
      <c r="M8" s="61">
        <v>112</v>
      </c>
      <c r="W8" s="80" t="s">
        <v>112</v>
      </c>
      <c r="X8" s="75">
        <v>0.82509047388342016</v>
      </c>
      <c r="Y8" s="21">
        <v>0.88674335281933059</v>
      </c>
      <c r="Z8" s="21">
        <v>0.95826950191023108</v>
      </c>
      <c r="AA8" s="21">
        <v>1</v>
      </c>
      <c r="AB8" s="21"/>
      <c r="AC8" s="21"/>
      <c r="AD8" s="21"/>
      <c r="AE8" s="21"/>
      <c r="AF8" s="21"/>
      <c r="AG8" s="81"/>
    </row>
    <row r="9" spans="1:33" ht="17.25" thickBot="1" x14ac:dyDescent="0.35">
      <c r="A9" s="61">
        <v>121</v>
      </c>
      <c r="J9" s="61">
        <v>121</v>
      </c>
      <c r="K9" s="61">
        <v>129</v>
      </c>
      <c r="L9" s="61">
        <v>132</v>
      </c>
      <c r="M9" s="61">
        <v>118</v>
      </c>
      <c r="N9" s="61">
        <v>112</v>
      </c>
      <c r="W9" s="80" t="s">
        <v>113</v>
      </c>
      <c r="X9" s="75">
        <v>0.78483097731760743</v>
      </c>
      <c r="Y9" s="21">
        <v>0.82573589193455921</v>
      </c>
      <c r="Z9" s="21">
        <v>0.89025193675572112</v>
      </c>
      <c r="AA9" s="21">
        <v>0.95846582131670355</v>
      </c>
      <c r="AB9" s="21">
        <v>1</v>
      </c>
      <c r="AC9" s="21"/>
      <c r="AD9" s="21"/>
      <c r="AE9" s="21"/>
      <c r="AF9" s="21"/>
      <c r="AG9" s="81"/>
    </row>
    <row r="10" spans="1:33" ht="17.25" thickBot="1" x14ac:dyDescent="0.35">
      <c r="A10" s="61">
        <v>135</v>
      </c>
      <c r="J10" s="61">
        <v>135</v>
      </c>
      <c r="K10" s="61">
        <v>121</v>
      </c>
      <c r="L10" s="61">
        <v>129</v>
      </c>
      <c r="M10" s="61">
        <v>132</v>
      </c>
      <c r="N10" s="61">
        <v>118</v>
      </c>
      <c r="O10" s="61">
        <v>112</v>
      </c>
      <c r="W10" s="80" t="s">
        <v>114</v>
      </c>
      <c r="X10" s="75">
        <v>0.77539556889197481</v>
      </c>
      <c r="Y10" s="21">
        <v>0.7899142243907612</v>
      </c>
      <c r="Z10" s="21">
        <v>0.83651491216051788</v>
      </c>
      <c r="AA10" s="21">
        <v>0.89397337849720049</v>
      </c>
      <c r="AB10" s="21">
        <v>0.96024726052237264</v>
      </c>
      <c r="AC10" s="21">
        <v>1</v>
      </c>
      <c r="AD10" s="21"/>
      <c r="AE10" s="21"/>
      <c r="AF10" s="21"/>
      <c r="AG10" s="81"/>
    </row>
    <row r="11" spans="1:33" ht="17.25" thickBot="1" x14ac:dyDescent="0.35">
      <c r="A11" s="61">
        <v>148</v>
      </c>
      <c r="J11" s="61">
        <v>148</v>
      </c>
      <c r="K11" s="61">
        <v>135</v>
      </c>
      <c r="L11" s="61">
        <v>121</v>
      </c>
      <c r="M11" s="61">
        <v>129</v>
      </c>
      <c r="N11" s="61">
        <v>132</v>
      </c>
      <c r="O11" s="61">
        <v>118</v>
      </c>
      <c r="P11" s="61">
        <v>112</v>
      </c>
      <c r="W11" s="80" t="s">
        <v>115</v>
      </c>
      <c r="X11" s="75">
        <v>0.77603933351177246</v>
      </c>
      <c r="Y11" s="21">
        <v>0.78219607717749084</v>
      </c>
      <c r="Z11" s="21">
        <v>0.80269099486115048</v>
      </c>
      <c r="AA11" s="21">
        <v>0.8406541567188841</v>
      </c>
      <c r="AB11" s="21">
        <v>0.8950645184483812</v>
      </c>
      <c r="AC11" s="21">
        <v>0.95833754410307637</v>
      </c>
      <c r="AD11" s="21">
        <v>1</v>
      </c>
      <c r="AE11" s="21"/>
      <c r="AF11" s="21"/>
      <c r="AG11" s="81"/>
    </row>
    <row r="12" spans="1:33" ht="17.25" thickBot="1" x14ac:dyDescent="0.35">
      <c r="A12" s="61">
        <v>148</v>
      </c>
      <c r="J12" s="61">
        <v>148</v>
      </c>
      <c r="K12" s="61">
        <v>148</v>
      </c>
      <c r="L12" s="61">
        <v>135</v>
      </c>
      <c r="M12" s="61">
        <v>121</v>
      </c>
      <c r="N12" s="61">
        <v>129</v>
      </c>
      <c r="O12" s="61">
        <v>132</v>
      </c>
      <c r="P12" s="61">
        <v>118</v>
      </c>
      <c r="Q12" s="61">
        <v>112</v>
      </c>
      <c r="W12" s="80" t="s">
        <v>116</v>
      </c>
      <c r="X12" s="75">
        <v>0.77905118331581991</v>
      </c>
      <c r="Y12" s="21">
        <v>0.77799449705145118</v>
      </c>
      <c r="Z12" s="21">
        <v>0.7880167714342996</v>
      </c>
      <c r="AA12" s="21">
        <v>0.80198312394207216</v>
      </c>
      <c r="AB12" s="21">
        <v>0.83772647451305371</v>
      </c>
      <c r="AC12" s="21">
        <v>0.89168080572010855</v>
      </c>
      <c r="AD12" s="21">
        <v>0.95827508510542592</v>
      </c>
      <c r="AE12" s="21">
        <v>1</v>
      </c>
      <c r="AF12" s="21"/>
      <c r="AG12" s="81"/>
    </row>
    <row r="13" spans="1:33" ht="17.25" thickBot="1" x14ac:dyDescent="0.35">
      <c r="A13" s="62">
        <v>136</v>
      </c>
      <c r="J13" s="62">
        <v>136</v>
      </c>
      <c r="K13" s="62">
        <v>148</v>
      </c>
      <c r="L13" s="62">
        <v>148</v>
      </c>
      <c r="M13" s="62">
        <v>135</v>
      </c>
      <c r="N13" s="62">
        <v>121</v>
      </c>
      <c r="O13" s="62">
        <v>129</v>
      </c>
      <c r="P13" s="62">
        <v>132</v>
      </c>
      <c r="Q13" s="62">
        <v>118</v>
      </c>
      <c r="R13" s="62">
        <v>112</v>
      </c>
      <c r="W13" s="80" t="s">
        <v>117</v>
      </c>
      <c r="X13" s="75">
        <v>0.78933686165275219</v>
      </c>
      <c r="Y13" s="21">
        <v>0.77951413934661762</v>
      </c>
      <c r="Z13" s="21">
        <v>0.78075568910812887</v>
      </c>
      <c r="AA13" s="21">
        <v>0.78641349990553178</v>
      </c>
      <c r="AB13" s="21">
        <v>0.79920991546444842</v>
      </c>
      <c r="AC13" s="21">
        <v>0.83658573338673237</v>
      </c>
      <c r="AD13" s="21">
        <v>0.89348781466853444</v>
      </c>
      <c r="AE13" s="21">
        <v>0.95839710830735991</v>
      </c>
      <c r="AF13" s="21">
        <v>1</v>
      </c>
      <c r="AG13" s="81"/>
    </row>
    <row r="14" spans="1:33" ht="17.25" thickBot="1" x14ac:dyDescent="0.35">
      <c r="A14" s="64">
        <v>119</v>
      </c>
      <c r="J14" s="64">
        <v>119</v>
      </c>
      <c r="K14" s="65">
        <v>136</v>
      </c>
      <c r="L14" s="65">
        <v>148</v>
      </c>
      <c r="M14" s="65">
        <v>148</v>
      </c>
      <c r="N14" s="65">
        <v>135</v>
      </c>
      <c r="O14" s="65">
        <v>121</v>
      </c>
      <c r="P14" s="65">
        <v>129</v>
      </c>
      <c r="Q14" s="65">
        <v>132</v>
      </c>
      <c r="R14" s="65">
        <v>118</v>
      </c>
      <c r="S14" s="66">
        <v>112</v>
      </c>
      <c r="T14" s="85"/>
      <c r="U14" s="85"/>
      <c r="W14" s="80" t="s">
        <v>118</v>
      </c>
      <c r="X14" s="76">
        <v>0.8278519011167601</v>
      </c>
      <c r="Y14" s="22">
        <v>0.78978644578478607</v>
      </c>
      <c r="Z14" s="22">
        <v>0.78201864890267125</v>
      </c>
      <c r="AA14" s="22">
        <v>0.77913986198094809</v>
      </c>
      <c r="AB14" s="22">
        <v>0.78372279752048402</v>
      </c>
      <c r="AC14" s="22">
        <v>0.7977319604468146</v>
      </c>
      <c r="AD14" s="22">
        <v>0.83727950968550957</v>
      </c>
      <c r="AE14" s="22">
        <v>0.89263218159277202</v>
      </c>
      <c r="AF14" s="22">
        <v>0.95798878312959668</v>
      </c>
      <c r="AG14" s="82">
        <v>1</v>
      </c>
    </row>
    <row r="15" spans="1:33" x14ac:dyDescent="0.3">
      <c r="A15" s="67">
        <v>104</v>
      </c>
      <c r="J15" s="67">
        <v>104</v>
      </c>
      <c r="K15" s="61">
        <v>119</v>
      </c>
      <c r="L15" s="61">
        <v>136</v>
      </c>
      <c r="M15" s="61">
        <v>148</v>
      </c>
      <c r="N15" s="61">
        <v>148</v>
      </c>
      <c r="O15" s="61">
        <v>135</v>
      </c>
      <c r="P15" s="61">
        <v>121</v>
      </c>
      <c r="Q15" s="61">
        <v>129</v>
      </c>
      <c r="R15" s="61">
        <v>132</v>
      </c>
      <c r="S15" s="68">
        <v>118</v>
      </c>
      <c r="T15" s="85"/>
      <c r="U15" s="85"/>
    </row>
    <row r="16" spans="1:33" x14ac:dyDescent="0.3">
      <c r="A16" s="67">
        <v>118</v>
      </c>
      <c r="J16" s="67">
        <v>118</v>
      </c>
      <c r="K16" s="61">
        <v>104</v>
      </c>
      <c r="L16" s="61">
        <v>119</v>
      </c>
      <c r="M16" s="61">
        <v>136</v>
      </c>
      <c r="N16" s="61">
        <v>148</v>
      </c>
      <c r="O16" s="61">
        <v>148</v>
      </c>
      <c r="P16" s="61">
        <v>135</v>
      </c>
      <c r="Q16" s="61">
        <v>121</v>
      </c>
      <c r="R16" s="61">
        <v>129</v>
      </c>
      <c r="S16" s="68">
        <v>132</v>
      </c>
      <c r="T16" s="85"/>
      <c r="U16" s="85"/>
    </row>
    <row r="17" spans="1:21" x14ac:dyDescent="0.3">
      <c r="A17" s="67">
        <v>115</v>
      </c>
      <c r="J17" s="67">
        <v>115</v>
      </c>
      <c r="K17" s="61">
        <v>118</v>
      </c>
      <c r="L17" s="61">
        <v>104</v>
      </c>
      <c r="M17" s="61">
        <v>119</v>
      </c>
      <c r="N17" s="61">
        <v>136</v>
      </c>
      <c r="O17" s="61">
        <v>148</v>
      </c>
      <c r="P17" s="61">
        <v>148</v>
      </c>
      <c r="Q17" s="61">
        <v>135</v>
      </c>
      <c r="R17" s="61">
        <v>121</v>
      </c>
      <c r="S17" s="68">
        <v>129</v>
      </c>
      <c r="T17" s="85"/>
      <c r="U17" s="85"/>
    </row>
    <row r="18" spans="1:21" x14ac:dyDescent="0.3">
      <c r="A18" s="67">
        <v>126</v>
      </c>
      <c r="J18" s="67">
        <v>126</v>
      </c>
      <c r="K18" s="61">
        <v>115</v>
      </c>
      <c r="L18" s="61">
        <v>118</v>
      </c>
      <c r="M18" s="61">
        <v>104</v>
      </c>
      <c r="N18" s="61">
        <v>119</v>
      </c>
      <c r="O18" s="61">
        <v>136</v>
      </c>
      <c r="P18" s="61">
        <v>148</v>
      </c>
      <c r="Q18" s="61">
        <v>148</v>
      </c>
      <c r="R18" s="61">
        <v>135</v>
      </c>
      <c r="S18" s="68">
        <v>121</v>
      </c>
      <c r="T18" s="85"/>
      <c r="U18" s="85"/>
    </row>
    <row r="19" spans="1:21" x14ac:dyDescent="0.3">
      <c r="A19" s="67">
        <v>141</v>
      </c>
      <c r="J19" s="67">
        <v>141</v>
      </c>
      <c r="K19" s="61">
        <v>126</v>
      </c>
      <c r="L19" s="61">
        <v>115</v>
      </c>
      <c r="M19" s="61">
        <v>118</v>
      </c>
      <c r="N19" s="61">
        <v>104</v>
      </c>
      <c r="O19" s="61">
        <v>119</v>
      </c>
      <c r="P19" s="61">
        <v>136</v>
      </c>
      <c r="Q19" s="61">
        <v>148</v>
      </c>
      <c r="R19" s="61">
        <v>148</v>
      </c>
      <c r="S19" s="68">
        <v>135</v>
      </c>
      <c r="T19" s="85"/>
      <c r="U19" s="85"/>
    </row>
    <row r="20" spans="1:21" x14ac:dyDescent="0.3">
      <c r="A20" s="67">
        <v>135</v>
      </c>
      <c r="J20" s="67">
        <v>135</v>
      </c>
      <c r="K20" s="61">
        <v>141</v>
      </c>
      <c r="L20" s="61">
        <v>126</v>
      </c>
      <c r="M20" s="61">
        <v>115</v>
      </c>
      <c r="N20" s="61">
        <v>118</v>
      </c>
      <c r="O20" s="61">
        <v>104</v>
      </c>
      <c r="P20" s="61">
        <v>119</v>
      </c>
      <c r="Q20" s="61">
        <v>136</v>
      </c>
      <c r="R20" s="61">
        <v>148</v>
      </c>
      <c r="S20" s="68">
        <v>148</v>
      </c>
      <c r="T20" s="85"/>
      <c r="U20" s="85"/>
    </row>
    <row r="21" spans="1:21" x14ac:dyDescent="0.3">
      <c r="A21" s="67">
        <v>125</v>
      </c>
      <c r="J21" s="67">
        <v>125</v>
      </c>
      <c r="K21" s="61">
        <v>135</v>
      </c>
      <c r="L21" s="61">
        <v>141</v>
      </c>
      <c r="M21" s="61">
        <v>126</v>
      </c>
      <c r="N21" s="61">
        <v>115</v>
      </c>
      <c r="O21" s="61">
        <v>118</v>
      </c>
      <c r="P21" s="61">
        <v>104</v>
      </c>
      <c r="Q21" s="61">
        <v>119</v>
      </c>
      <c r="R21" s="61">
        <v>136</v>
      </c>
      <c r="S21" s="68">
        <v>148</v>
      </c>
      <c r="T21" s="85"/>
      <c r="U21" s="85"/>
    </row>
    <row r="22" spans="1:21" x14ac:dyDescent="0.3">
      <c r="A22" s="67">
        <v>149</v>
      </c>
      <c r="J22" s="67">
        <v>149</v>
      </c>
      <c r="K22" s="61">
        <v>125</v>
      </c>
      <c r="L22" s="61">
        <v>135</v>
      </c>
      <c r="M22" s="61">
        <v>141</v>
      </c>
      <c r="N22" s="61">
        <v>126</v>
      </c>
      <c r="O22" s="61">
        <v>115</v>
      </c>
      <c r="P22" s="61">
        <v>118</v>
      </c>
      <c r="Q22" s="61">
        <v>104</v>
      </c>
      <c r="R22" s="61">
        <v>119</v>
      </c>
      <c r="S22" s="68">
        <v>136</v>
      </c>
      <c r="T22" s="85"/>
      <c r="U22" s="85"/>
    </row>
    <row r="23" spans="1:21" x14ac:dyDescent="0.3">
      <c r="A23" s="67">
        <v>170</v>
      </c>
      <c r="J23" s="67">
        <v>170</v>
      </c>
      <c r="K23" s="61">
        <v>149</v>
      </c>
      <c r="L23" s="61">
        <v>125</v>
      </c>
      <c r="M23" s="61">
        <v>135</v>
      </c>
      <c r="N23" s="61">
        <v>141</v>
      </c>
      <c r="O23" s="61">
        <v>126</v>
      </c>
      <c r="P23" s="61">
        <v>115</v>
      </c>
      <c r="Q23" s="61">
        <v>118</v>
      </c>
      <c r="R23" s="61">
        <v>104</v>
      </c>
      <c r="S23" s="68">
        <v>119</v>
      </c>
      <c r="T23" s="85"/>
      <c r="U23" s="85"/>
    </row>
    <row r="24" spans="1:21" x14ac:dyDescent="0.3">
      <c r="A24" s="67">
        <v>170</v>
      </c>
      <c r="J24" s="67">
        <v>170</v>
      </c>
      <c r="K24" s="61">
        <v>170</v>
      </c>
      <c r="L24" s="61">
        <v>149</v>
      </c>
      <c r="M24" s="61">
        <v>125</v>
      </c>
      <c r="N24" s="61">
        <v>135</v>
      </c>
      <c r="O24" s="61">
        <v>141</v>
      </c>
      <c r="P24" s="61">
        <v>126</v>
      </c>
      <c r="Q24" s="61">
        <v>115</v>
      </c>
      <c r="R24" s="61">
        <v>118</v>
      </c>
      <c r="S24" s="68">
        <v>104</v>
      </c>
      <c r="T24" s="85"/>
      <c r="U24" s="85"/>
    </row>
    <row r="25" spans="1:21" x14ac:dyDescent="0.3">
      <c r="A25" s="67">
        <v>158</v>
      </c>
      <c r="J25" s="67">
        <v>158</v>
      </c>
      <c r="K25" s="61">
        <v>170</v>
      </c>
      <c r="L25" s="61">
        <v>170</v>
      </c>
      <c r="M25" s="61">
        <v>149</v>
      </c>
      <c r="N25" s="61">
        <v>125</v>
      </c>
      <c r="O25" s="61">
        <v>135</v>
      </c>
      <c r="P25" s="61">
        <v>141</v>
      </c>
      <c r="Q25" s="61">
        <v>126</v>
      </c>
      <c r="R25" s="61">
        <v>115</v>
      </c>
      <c r="S25" s="68">
        <v>118</v>
      </c>
      <c r="T25" s="85"/>
      <c r="U25" s="85"/>
    </row>
    <row r="26" spans="1:21" x14ac:dyDescent="0.3">
      <c r="A26" s="67">
        <v>133</v>
      </c>
      <c r="J26" s="67">
        <v>133</v>
      </c>
      <c r="K26" s="61">
        <v>158</v>
      </c>
      <c r="L26" s="61">
        <v>170</v>
      </c>
      <c r="M26" s="61">
        <v>170</v>
      </c>
      <c r="N26" s="61">
        <v>149</v>
      </c>
      <c r="O26" s="61">
        <v>125</v>
      </c>
      <c r="P26" s="61">
        <v>135</v>
      </c>
      <c r="Q26" s="61">
        <v>141</v>
      </c>
      <c r="R26" s="61">
        <v>126</v>
      </c>
      <c r="S26" s="68">
        <v>115</v>
      </c>
      <c r="T26" s="85"/>
      <c r="U26" s="85"/>
    </row>
    <row r="27" spans="1:21" x14ac:dyDescent="0.3">
      <c r="A27" s="67">
        <v>114</v>
      </c>
      <c r="J27" s="67">
        <v>114</v>
      </c>
      <c r="K27" s="61">
        <v>133</v>
      </c>
      <c r="L27" s="61">
        <v>158</v>
      </c>
      <c r="M27" s="61">
        <v>170</v>
      </c>
      <c r="N27" s="61">
        <v>170</v>
      </c>
      <c r="O27" s="61">
        <v>149</v>
      </c>
      <c r="P27" s="61">
        <v>125</v>
      </c>
      <c r="Q27" s="61">
        <v>135</v>
      </c>
      <c r="R27" s="61">
        <v>141</v>
      </c>
      <c r="S27" s="68">
        <v>126</v>
      </c>
      <c r="T27" s="85"/>
      <c r="U27" s="85"/>
    </row>
    <row r="28" spans="1:21" x14ac:dyDescent="0.3">
      <c r="A28" s="67">
        <v>140</v>
      </c>
      <c r="J28" s="67">
        <v>140</v>
      </c>
      <c r="K28" s="61">
        <v>114</v>
      </c>
      <c r="L28" s="61">
        <v>133</v>
      </c>
      <c r="M28" s="61">
        <v>158</v>
      </c>
      <c r="N28" s="61">
        <v>170</v>
      </c>
      <c r="O28" s="61">
        <v>170</v>
      </c>
      <c r="P28" s="61">
        <v>149</v>
      </c>
      <c r="Q28" s="61">
        <v>125</v>
      </c>
      <c r="R28" s="61">
        <v>135</v>
      </c>
      <c r="S28" s="68">
        <v>141</v>
      </c>
      <c r="T28" s="85"/>
      <c r="U28" s="85"/>
    </row>
    <row r="29" spans="1:21" x14ac:dyDescent="0.3">
      <c r="A29" s="67">
        <v>145</v>
      </c>
      <c r="J29" s="67">
        <v>145</v>
      </c>
      <c r="K29" s="61">
        <v>140</v>
      </c>
      <c r="L29" s="61">
        <v>114</v>
      </c>
      <c r="M29" s="61">
        <v>133</v>
      </c>
      <c r="N29" s="61">
        <v>158</v>
      </c>
      <c r="O29" s="61">
        <v>170</v>
      </c>
      <c r="P29" s="61">
        <v>170</v>
      </c>
      <c r="Q29" s="61">
        <v>149</v>
      </c>
      <c r="R29" s="61">
        <v>125</v>
      </c>
      <c r="S29" s="68">
        <v>135</v>
      </c>
      <c r="T29" s="85"/>
      <c r="U29" s="85"/>
    </row>
    <row r="30" spans="1:21" x14ac:dyDescent="0.3">
      <c r="A30" s="67">
        <v>150</v>
      </c>
      <c r="J30" s="67">
        <v>150</v>
      </c>
      <c r="K30" s="61">
        <v>145</v>
      </c>
      <c r="L30" s="61">
        <v>140</v>
      </c>
      <c r="M30" s="61">
        <v>114</v>
      </c>
      <c r="N30" s="61">
        <v>133</v>
      </c>
      <c r="O30" s="61">
        <v>158</v>
      </c>
      <c r="P30" s="61">
        <v>170</v>
      </c>
      <c r="Q30" s="61">
        <v>170</v>
      </c>
      <c r="R30" s="61">
        <v>149</v>
      </c>
      <c r="S30" s="68">
        <v>125</v>
      </c>
      <c r="T30" s="85"/>
      <c r="U30" s="85"/>
    </row>
    <row r="31" spans="1:21" x14ac:dyDescent="0.3">
      <c r="A31" s="67">
        <v>178</v>
      </c>
      <c r="J31" s="67">
        <v>178</v>
      </c>
      <c r="K31" s="61">
        <v>150</v>
      </c>
      <c r="L31" s="61">
        <v>145</v>
      </c>
      <c r="M31" s="61">
        <v>140</v>
      </c>
      <c r="N31" s="61">
        <v>114</v>
      </c>
      <c r="O31" s="61">
        <v>133</v>
      </c>
      <c r="P31" s="61">
        <v>158</v>
      </c>
      <c r="Q31" s="61">
        <v>170</v>
      </c>
      <c r="R31" s="61">
        <v>170</v>
      </c>
      <c r="S31" s="68">
        <v>149</v>
      </c>
      <c r="T31" s="85"/>
      <c r="U31" s="85"/>
    </row>
    <row r="32" spans="1:21" x14ac:dyDescent="0.3">
      <c r="A32" s="67">
        <v>163</v>
      </c>
      <c r="J32" s="67">
        <v>163</v>
      </c>
      <c r="K32" s="61">
        <v>178</v>
      </c>
      <c r="L32" s="61">
        <v>150</v>
      </c>
      <c r="M32" s="61">
        <v>145</v>
      </c>
      <c r="N32" s="61">
        <v>140</v>
      </c>
      <c r="O32" s="61">
        <v>114</v>
      </c>
      <c r="P32" s="61">
        <v>133</v>
      </c>
      <c r="Q32" s="61">
        <v>158</v>
      </c>
      <c r="R32" s="61">
        <v>170</v>
      </c>
      <c r="S32" s="68">
        <v>170</v>
      </c>
      <c r="T32" s="85"/>
      <c r="U32" s="85"/>
    </row>
    <row r="33" spans="1:21" x14ac:dyDescent="0.3">
      <c r="A33" s="67">
        <v>172</v>
      </c>
      <c r="J33" s="67">
        <v>172</v>
      </c>
      <c r="K33" s="61">
        <v>163</v>
      </c>
      <c r="L33" s="61">
        <v>178</v>
      </c>
      <c r="M33" s="61">
        <v>150</v>
      </c>
      <c r="N33" s="61">
        <v>145</v>
      </c>
      <c r="O33" s="61">
        <v>140</v>
      </c>
      <c r="P33" s="61">
        <v>114</v>
      </c>
      <c r="Q33" s="61">
        <v>133</v>
      </c>
      <c r="R33" s="61">
        <v>158</v>
      </c>
      <c r="S33" s="68">
        <v>170</v>
      </c>
      <c r="T33" s="85"/>
      <c r="U33" s="85"/>
    </row>
    <row r="34" spans="1:21" x14ac:dyDescent="0.3">
      <c r="A34" s="67">
        <v>178</v>
      </c>
      <c r="J34" s="67">
        <v>178</v>
      </c>
      <c r="K34" s="61">
        <v>172</v>
      </c>
      <c r="L34" s="61">
        <v>163</v>
      </c>
      <c r="M34" s="61">
        <v>178</v>
      </c>
      <c r="N34" s="61">
        <v>150</v>
      </c>
      <c r="O34" s="61">
        <v>145</v>
      </c>
      <c r="P34" s="61">
        <v>140</v>
      </c>
      <c r="Q34" s="61">
        <v>114</v>
      </c>
      <c r="R34" s="61">
        <v>133</v>
      </c>
      <c r="S34" s="68">
        <v>158</v>
      </c>
      <c r="T34" s="85"/>
      <c r="U34" s="85"/>
    </row>
    <row r="35" spans="1:21" x14ac:dyDescent="0.3">
      <c r="A35" s="67">
        <v>199</v>
      </c>
      <c r="J35" s="67">
        <v>199</v>
      </c>
      <c r="K35" s="61">
        <v>178</v>
      </c>
      <c r="L35" s="61">
        <v>172</v>
      </c>
      <c r="M35" s="61">
        <v>163</v>
      </c>
      <c r="N35" s="61">
        <v>178</v>
      </c>
      <c r="O35" s="61">
        <v>150</v>
      </c>
      <c r="P35" s="61">
        <v>145</v>
      </c>
      <c r="Q35" s="61">
        <v>140</v>
      </c>
      <c r="R35" s="61">
        <v>114</v>
      </c>
      <c r="S35" s="68">
        <v>133</v>
      </c>
      <c r="T35" s="85"/>
      <c r="U35" s="85"/>
    </row>
    <row r="36" spans="1:21" x14ac:dyDescent="0.3">
      <c r="A36" s="67">
        <v>199</v>
      </c>
      <c r="J36" s="67">
        <v>199</v>
      </c>
      <c r="K36" s="61">
        <v>199</v>
      </c>
      <c r="L36" s="61">
        <v>178</v>
      </c>
      <c r="M36" s="61">
        <v>172</v>
      </c>
      <c r="N36" s="61">
        <v>163</v>
      </c>
      <c r="O36" s="61">
        <v>178</v>
      </c>
      <c r="P36" s="61">
        <v>150</v>
      </c>
      <c r="Q36" s="61">
        <v>145</v>
      </c>
      <c r="R36" s="61">
        <v>140</v>
      </c>
      <c r="S36" s="68">
        <v>114</v>
      </c>
      <c r="T36" s="85"/>
      <c r="U36" s="85"/>
    </row>
    <row r="37" spans="1:21" x14ac:dyDescent="0.3">
      <c r="A37" s="67">
        <v>184</v>
      </c>
      <c r="J37" s="67">
        <v>184</v>
      </c>
      <c r="K37" s="61">
        <v>199</v>
      </c>
      <c r="L37" s="61">
        <v>199</v>
      </c>
      <c r="M37" s="61">
        <v>178</v>
      </c>
      <c r="N37" s="61">
        <v>172</v>
      </c>
      <c r="O37" s="61">
        <v>163</v>
      </c>
      <c r="P37" s="61">
        <v>178</v>
      </c>
      <c r="Q37" s="61">
        <v>150</v>
      </c>
      <c r="R37" s="61">
        <v>145</v>
      </c>
      <c r="S37" s="68">
        <v>140</v>
      </c>
      <c r="T37" s="85"/>
      <c r="U37" s="85"/>
    </row>
    <row r="38" spans="1:21" x14ac:dyDescent="0.3">
      <c r="A38" s="67">
        <v>162</v>
      </c>
      <c r="J38" s="67">
        <v>162</v>
      </c>
      <c r="K38" s="61">
        <v>184</v>
      </c>
      <c r="L38" s="61">
        <v>199</v>
      </c>
      <c r="M38" s="61">
        <v>199</v>
      </c>
      <c r="N38" s="61">
        <v>178</v>
      </c>
      <c r="O38" s="61">
        <v>172</v>
      </c>
      <c r="P38" s="61">
        <v>163</v>
      </c>
      <c r="Q38" s="61">
        <v>178</v>
      </c>
      <c r="R38" s="61">
        <v>150</v>
      </c>
      <c r="S38" s="68">
        <v>145</v>
      </c>
      <c r="T38" s="85"/>
      <c r="U38" s="85"/>
    </row>
    <row r="39" spans="1:21" x14ac:dyDescent="0.3">
      <c r="A39" s="67">
        <v>146</v>
      </c>
      <c r="J39" s="67">
        <v>146</v>
      </c>
      <c r="K39" s="61">
        <v>162</v>
      </c>
      <c r="L39" s="61">
        <v>184</v>
      </c>
      <c r="M39" s="61">
        <v>199</v>
      </c>
      <c r="N39" s="61">
        <v>199</v>
      </c>
      <c r="O39" s="61">
        <v>178</v>
      </c>
      <c r="P39" s="61">
        <v>172</v>
      </c>
      <c r="Q39" s="61">
        <v>163</v>
      </c>
      <c r="R39" s="61">
        <v>178</v>
      </c>
      <c r="S39" s="68">
        <v>150</v>
      </c>
      <c r="T39" s="85"/>
      <c r="U39" s="85"/>
    </row>
    <row r="40" spans="1:21" x14ac:dyDescent="0.3">
      <c r="A40" s="67">
        <v>166</v>
      </c>
      <c r="J40" s="67">
        <v>166</v>
      </c>
      <c r="K40" s="61">
        <v>146</v>
      </c>
      <c r="L40" s="61">
        <v>162</v>
      </c>
      <c r="M40" s="61">
        <v>184</v>
      </c>
      <c r="N40" s="61">
        <v>199</v>
      </c>
      <c r="O40" s="61">
        <v>199</v>
      </c>
      <c r="P40" s="61">
        <v>178</v>
      </c>
      <c r="Q40" s="61">
        <v>172</v>
      </c>
      <c r="R40" s="61">
        <v>163</v>
      </c>
      <c r="S40" s="68">
        <v>178</v>
      </c>
      <c r="T40" s="85"/>
      <c r="U40" s="85"/>
    </row>
    <row r="41" spans="1:21" x14ac:dyDescent="0.3">
      <c r="A41" s="67">
        <v>171</v>
      </c>
      <c r="J41" s="67">
        <v>171</v>
      </c>
      <c r="K41" s="61">
        <v>166</v>
      </c>
      <c r="L41" s="61">
        <v>146</v>
      </c>
      <c r="M41" s="61">
        <v>162</v>
      </c>
      <c r="N41" s="61">
        <v>184</v>
      </c>
      <c r="O41" s="61">
        <v>199</v>
      </c>
      <c r="P41" s="61">
        <v>199</v>
      </c>
      <c r="Q41" s="61">
        <v>178</v>
      </c>
      <c r="R41" s="61">
        <v>172</v>
      </c>
      <c r="S41" s="68">
        <v>163</v>
      </c>
      <c r="T41" s="85"/>
      <c r="U41" s="85"/>
    </row>
    <row r="42" spans="1:21" x14ac:dyDescent="0.3">
      <c r="A42" s="67">
        <v>180</v>
      </c>
      <c r="J42" s="67">
        <v>180</v>
      </c>
      <c r="K42" s="61">
        <v>171</v>
      </c>
      <c r="L42" s="61">
        <v>166</v>
      </c>
      <c r="M42" s="61">
        <v>146</v>
      </c>
      <c r="N42" s="61">
        <v>162</v>
      </c>
      <c r="O42" s="61">
        <v>184</v>
      </c>
      <c r="P42" s="61">
        <v>199</v>
      </c>
      <c r="Q42" s="61">
        <v>199</v>
      </c>
      <c r="R42" s="61">
        <v>178</v>
      </c>
      <c r="S42" s="68">
        <v>172</v>
      </c>
      <c r="T42" s="85"/>
      <c r="U42" s="85"/>
    </row>
    <row r="43" spans="1:21" x14ac:dyDescent="0.3">
      <c r="A43" s="67">
        <v>193</v>
      </c>
      <c r="J43" s="67">
        <v>193</v>
      </c>
      <c r="K43" s="61">
        <v>180</v>
      </c>
      <c r="L43" s="61">
        <v>171</v>
      </c>
      <c r="M43" s="61">
        <v>166</v>
      </c>
      <c r="N43" s="61">
        <v>146</v>
      </c>
      <c r="O43" s="61">
        <v>162</v>
      </c>
      <c r="P43" s="61">
        <v>184</v>
      </c>
      <c r="Q43" s="61">
        <v>199</v>
      </c>
      <c r="R43" s="61">
        <v>199</v>
      </c>
      <c r="S43" s="68">
        <v>178</v>
      </c>
      <c r="T43" s="85"/>
      <c r="U43" s="85"/>
    </row>
    <row r="44" spans="1:21" x14ac:dyDescent="0.3">
      <c r="A44" s="67">
        <v>181</v>
      </c>
      <c r="J44" s="67">
        <v>181</v>
      </c>
      <c r="K44" s="61">
        <v>193</v>
      </c>
      <c r="L44" s="61">
        <v>180</v>
      </c>
      <c r="M44" s="61">
        <v>171</v>
      </c>
      <c r="N44" s="61">
        <v>166</v>
      </c>
      <c r="O44" s="61">
        <v>146</v>
      </c>
      <c r="P44" s="61">
        <v>162</v>
      </c>
      <c r="Q44" s="61">
        <v>184</v>
      </c>
      <c r="R44" s="61">
        <v>199</v>
      </c>
      <c r="S44" s="68">
        <v>199</v>
      </c>
      <c r="T44" s="85"/>
      <c r="U44" s="85"/>
    </row>
    <row r="45" spans="1:21" x14ac:dyDescent="0.3">
      <c r="A45" s="67">
        <v>183</v>
      </c>
      <c r="J45" s="67">
        <v>183</v>
      </c>
      <c r="K45" s="61">
        <v>181</v>
      </c>
      <c r="L45" s="61">
        <v>193</v>
      </c>
      <c r="M45" s="61">
        <v>180</v>
      </c>
      <c r="N45" s="61">
        <v>171</v>
      </c>
      <c r="O45" s="61">
        <v>166</v>
      </c>
      <c r="P45" s="61">
        <v>146</v>
      </c>
      <c r="Q45" s="61">
        <v>162</v>
      </c>
      <c r="R45" s="61">
        <v>184</v>
      </c>
      <c r="S45" s="68">
        <v>199</v>
      </c>
      <c r="T45" s="85"/>
      <c r="U45" s="85"/>
    </row>
    <row r="46" spans="1:21" x14ac:dyDescent="0.3">
      <c r="A46" s="67">
        <v>218</v>
      </c>
      <c r="J46" s="67">
        <v>218</v>
      </c>
      <c r="K46" s="61">
        <v>183</v>
      </c>
      <c r="L46" s="61">
        <v>181</v>
      </c>
      <c r="M46" s="61">
        <v>193</v>
      </c>
      <c r="N46" s="61">
        <v>180</v>
      </c>
      <c r="O46" s="61">
        <v>171</v>
      </c>
      <c r="P46" s="61">
        <v>166</v>
      </c>
      <c r="Q46" s="61">
        <v>146</v>
      </c>
      <c r="R46" s="61">
        <v>162</v>
      </c>
      <c r="S46" s="68">
        <v>184</v>
      </c>
      <c r="T46" s="85"/>
      <c r="U46" s="85"/>
    </row>
    <row r="47" spans="1:21" x14ac:dyDescent="0.3">
      <c r="A47" s="67">
        <v>230</v>
      </c>
      <c r="J47" s="67">
        <v>230</v>
      </c>
      <c r="K47" s="61">
        <v>218</v>
      </c>
      <c r="L47" s="61">
        <v>183</v>
      </c>
      <c r="M47" s="61">
        <v>181</v>
      </c>
      <c r="N47" s="61">
        <v>193</v>
      </c>
      <c r="O47" s="61">
        <v>180</v>
      </c>
      <c r="P47" s="61">
        <v>171</v>
      </c>
      <c r="Q47" s="61">
        <v>166</v>
      </c>
      <c r="R47" s="61">
        <v>146</v>
      </c>
      <c r="S47" s="68">
        <v>162</v>
      </c>
      <c r="T47" s="85"/>
      <c r="U47" s="85"/>
    </row>
    <row r="48" spans="1:21" x14ac:dyDescent="0.3">
      <c r="A48" s="67">
        <v>242</v>
      </c>
      <c r="J48" s="67">
        <v>242</v>
      </c>
      <c r="K48" s="61">
        <v>230</v>
      </c>
      <c r="L48" s="61">
        <v>218</v>
      </c>
      <c r="M48" s="61">
        <v>183</v>
      </c>
      <c r="N48" s="61">
        <v>181</v>
      </c>
      <c r="O48" s="61">
        <v>193</v>
      </c>
      <c r="P48" s="61">
        <v>180</v>
      </c>
      <c r="Q48" s="61">
        <v>171</v>
      </c>
      <c r="R48" s="61">
        <v>166</v>
      </c>
      <c r="S48" s="68">
        <v>146</v>
      </c>
      <c r="T48" s="85"/>
      <c r="U48" s="85"/>
    </row>
    <row r="49" spans="1:21" x14ac:dyDescent="0.3">
      <c r="A49" s="67">
        <v>209</v>
      </c>
      <c r="J49" s="67">
        <v>209</v>
      </c>
      <c r="K49" s="61">
        <v>242</v>
      </c>
      <c r="L49" s="61">
        <v>230</v>
      </c>
      <c r="M49" s="61">
        <v>218</v>
      </c>
      <c r="N49" s="61">
        <v>183</v>
      </c>
      <c r="O49" s="61">
        <v>181</v>
      </c>
      <c r="P49" s="61">
        <v>193</v>
      </c>
      <c r="Q49" s="61">
        <v>180</v>
      </c>
      <c r="R49" s="61">
        <v>171</v>
      </c>
      <c r="S49" s="68">
        <v>166</v>
      </c>
      <c r="T49" s="85"/>
      <c r="U49" s="85"/>
    </row>
    <row r="50" spans="1:21" x14ac:dyDescent="0.3">
      <c r="A50" s="67">
        <v>191</v>
      </c>
      <c r="J50" s="67">
        <v>191</v>
      </c>
      <c r="K50" s="61">
        <v>209</v>
      </c>
      <c r="L50" s="61">
        <v>242</v>
      </c>
      <c r="M50" s="61">
        <v>230</v>
      </c>
      <c r="N50" s="61">
        <v>218</v>
      </c>
      <c r="O50" s="61">
        <v>183</v>
      </c>
      <c r="P50" s="61">
        <v>181</v>
      </c>
      <c r="Q50" s="61">
        <v>193</v>
      </c>
      <c r="R50" s="61">
        <v>180</v>
      </c>
      <c r="S50" s="68">
        <v>171</v>
      </c>
      <c r="T50" s="85"/>
      <c r="U50" s="85"/>
    </row>
    <row r="51" spans="1:21" x14ac:dyDescent="0.3">
      <c r="A51" s="67">
        <v>172</v>
      </c>
      <c r="J51" s="67">
        <v>172</v>
      </c>
      <c r="K51" s="61">
        <v>191</v>
      </c>
      <c r="L51" s="61">
        <v>209</v>
      </c>
      <c r="M51" s="61">
        <v>242</v>
      </c>
      <c r="N51" s="61">
        <v>230</v>
      </c>
      <c r="O51" s="61">
        <v>218</v>
      </c>
      <c r="P51" s="61">
        <v>183</v>
      </c>
      <c r="Q51" s="61">
        <v>181</v>
      </c>
      <c r="R51" s="61">
        <v>193</v>
      </c>
      <c r="S51" s="68">
        <v>180</v>
      </c>
      <c r="T51" s="85"/>
      <c r="U51" s="85"/>
    </row>
    <row r="52" spans="1:21" x14ac:dyDescent="0.3">
      <c r="A52" s="67">
        <v>194</v>
      </c>
      <c r="J52" s="67">
        <v>194</v>
      </c>
      <c r="K52" s="61">
        <v>172</v>
      </c>
      <c r="L52" s="61">
        <v>191</v>
      </c>
      <c r="M52" s="61">
        <v>209</v>
      </c>
      <c r="N52" s="61">
        <v>242</v>
      </c>
      <c r="O52" s="61">
        <v>230</v>
      </c>
      <c r="P52" s="61">
        <v>218</v>
      </c>
      <c r="Q52" s="61">
        <v>183</v>
      </c>
      <c r="R52" s="61">
        <v>181</v>
      </c>
      <c r="S52" s="68">
        <v>193</v>
      </c>
      <c r="T52" s="85"/>
      <c r="U52" s="85"/>
    </row>
    <row r="53" spans="1:21" x14ac:dyDescent="0.3">
      <c r="A53" s="67">
        <v>196</v>
      </c>
      <c r="J53" s="67">
        <v>196</v>
      </c>
      <c r="K53" s="61">
        <v>194</v>
      </c>
      <c r="L53" s="61">
        <v>172</v>
      </c>
      <c r="M53" s="61">
        <v>191</v>
      </c>
      <c r="N53" s="61">
        <v>209</v>
      </c>
      <c r="O53" s="61">
        <v>242</v>
      </c>
      <c r="P53" s="61">
        <v>230</v>
      </c>
      <c r="Q53" s="61">
        <v>218</v>
      </c>
      <c r="R53" s="61">
        <v>183</v>
      </c>
      <c r="S53" s="68">
        <v>181</v>
      </c>
      <c r="T53" s="85"/>
      <c r="U53" s="85"/>
    </row>
    <row r="54" spans="1:21" x14ac:dyDescent="0.3">
      <c r="A54" s="67">
        <v>196</v>
      </c>
      <c r="J54" s="67">
        <v>196</v>
      </c>
      <c r="K54" s="61">
        <v>196</v>
      </c>
      <c r="L54" s="61">
        <v>194</v>
      </c>
      <c r="M54" s="61">
        <v>172</v>
      </c>
      <c r="N54" s="61">
        <v>191</v>
      </c>
      <c r="O54" s="61">
        <v>209</v>
      </c>
      <c r="P54" s="61">
        <v>242</v>
      </c>
      <c r="Q54" s="61">
        <v>230</v>
      </c>
      <c r="R54" s="61">
        <v>218</v>
      </c>
      <c r="S54" s="68">
        <v>183</v>
      </c>
      <c r="T54" s="85"/>
      <c r="U54" s="85"/>
    </row>
    <row r="55" spans="1:21" x14ac:dyDescent="0.3">
      <c r="A55" s="67">
        <v>236</v>
      </c>
      <c r="J55" s="67">
        <v>236</v>
      </c>
      <c r="K55" s="61">
        <v>196</v>
      </c>
      <c r="L55" s="61">
        <v>196</v>
      </c>
      <c r="M55" s="61">
        <v>194</v>
      </c>
      <c r="N55" s="61">
        <v>172</v>
      </c>
      <c r="O55" s="61">
        <v>191</v>
      </c>
      <c r="P55" s="61">
        <v>209</v>
      </c>
      <c r="Q55" s="61">
        <v>242</v>
      </c>
      <c r="R55" s="61">
        <v>230</v>
      </c>
      <c r="S55" s="68">
        <v>218</v>
      </c>
      <c r="T55" s="85"/>
      <c r="U55" s="85"/>
    </row>
    <row r="56" spans="1:21" x14ac:dyDescent="0.3">
      <c r="A56" s="67">
        <v>235</v>
      </c>
      <c r="J56" s="67">
        <v>235</v>
      </c>
      <c r="K56" s="61">
        <v>236</v>
      </c>
      <c r="L56" s="61">
        <v>196</v>
      </c>
      <c r="M56" s="61">
        <v>196</v>
      </c>
      <c r="N56" s="61">
        <v>194</v>
      </c>
      <c r="O56" s="61">
        <v>172</v>
      </c>
      <c r="P56" s="61">
        <v>191</v>
      </c>
      <c r="Q56" s="61">
        <v>209</v>
      </c>
      <c r="R56" s="61">
        <v>242</v>
      </c>
      <c r="S56" s="68">
        <v>230</v>
      </c>
      <c r="T56" s="85"/>
      <c r="U56" s="85"/>
    </row>
    <row r="57" spans="1:21" x14ac:dyDescent="0.3">
      <c r="A57" s="67">
        <v>229</v>
      </c>
      <c r="J57" s="67">
        <v>229</v>
      </c>
      <c r="K57" s="61">
        <v>235</v>
      </c>
      <c r="L57" s="61">
        <v>236</v>
      </c>
      <c r="M57" s="61">
        <v>196</v>
      </c>
      <c r="N57" s="61">
        <v>196</v>
      </c>
      <c r="O57" s="61">
        <v>194</v>
      </c>
      <c r="P57" s="61">
        <v>172</v>
      </c>
      <c r="Q57" s="61">
        <v>191</v>
      </c>
      <c r="R57" s="61">
        <v>209</v>
      </c>
      <c r="S57" s="68">
        <v>242</v>
      </c>
      <c r="T57" s="85"/>
      <c r="U57" s="85"/>
    </row>
    <row r="58" spans="1:21" x14ac:dyDescent="0.3">
      <c r="A58" s="67">
        <v>243</v>
      </c>
      <c r="J58" s="67">
        <v>243</v>
      </c>
      <c r="K58" s="61">
        <v>229</v>
      </c>
      <c r="L58" s="61">
        <v>235</v>
      </c>
      <c r="M58" s="61">
        <v>236</v>
      </c>
      <c r="N58" s="61">
        <v>196</v>
      </c>
      <c r="O58" s="61">
        <v>196</v>
      </c>
      <c r="P58" s="61">
        <v>194</v>
      </c>
      <c r="Q58" s="61">
        <v>172</v>
      </c>
      <c r="R58" s="61">
        <v>191</v>
      </c>
      <c r="S58" s="68">
        <v>209</v>
      </c>
      <c r="T58" s="85"/>
      <c r="U58" s="85"/>
    </row>
    <row r="59" spans="1:21" x14ac:dyDescent="0.3">
      <c r="A59" s="67">
        <v>264</v>
      </c>
      <c r="J59" s="67">
        <v>264</v>
      </c>
      <c r="K59" s="61">
        <v>243</v>
      </c>
      <c r="L59" s="61">
        <v>229</v>
      </c>
      <c r="M59" s="61">
        <v>235</v>
      </c>
      <c r="N59" s="61">
        <v>236</v>
      </c>
      <c r="O59" s="61">
        <v>196</v>
      </c>
      <c r="P59" s="61">
        <v>196</v>
      </c>
      <c r="Q59" s="61">
        <v>194</v>
      </c>
      <c r="R59" s="61">
        <v>172</v>
      </c>
      <c r="S59" s="68">
        <v>191</v>
      </c>
      <c r="T59" s="85"/>
      <c r="U59" s="85"/>
    </row>
    <row r="60" spans="1:21" x14ac:dyDescent="0.3">
      <c r="A60" s="67">
        <v>272</v>
      </c>
      <c r="J60" s="67">
        <v>272</v>
      </c>
      <c r="K60" s="61">
        <v>264</v>
      </c>
      <c r="L60" s="61">
        <v>243</v>
      </c>
      <c r="M60" s="61">
        <v>229</v>
      </c>
      <c r="N60" s="61">
        <v>235</v>
      </c>
      <c r="O60" s="61">
        <v>236</v>
      </c>
      <c r="P60" s="61">
        <v>196</v>
      </c>
      <c r="Q60" s="61">
        <v>196</v>
      </c>
      <c r="R60" s="61">
        <v>194</v>
      </c>
      <c r="S60" s="68">
        <v>172</v>
      </c>
      <c r="T60" s="85"/>
      <c r="U60" s="85"/>
    </row>
    <row r="61" spans="1:21" x14ac:dyDescent="0.3">
      <c r="A61" s="67">
        <v>237</v>
      </c>
      <c r="J61" s="67">
        <v>237</v>
      </c>
      <c r="K61" s="61">
        <v>272</v>
      </c>
      <c r="L61" s="61">
        <v>264</v>
      </c>
      <c r="M61" s="61">
        <v>243</v>
      </c>
      <c r="N61" s="61">
        <v>229</v>
      </c>
      <c r="O61" s="61">
        <v>235</v>
      </c>
      <c r="P61" s="61">
        <v>236</v>
      </c>
      <c r="Q61" s="61">
        <v>196</v>
      </c>
      <c r="R61" s="61">
        <v>196</v>
      </c>
      <c r="S61" s="68">
        <v>194</v>
      </c>
      <c r="T61" s="85"/>
      <c r="U61" s="85"/>
    </row>
    <row r="62" spans="1:21" x14ac:dyDescent="0.3">
      <c r="A62" s="67">
        <v>211</v>
      </c>
      <c r="J62" s="67">
        <v>211</v>
      </c>
      <c r="K62" s="61">
        <v>237</v>
      </c>
      <c r="L62" s="61">
        <v>272</v>
      </c>
      <c r="M62" s="61">
        <v>264</v>
      </c>
      <c r="N62" s="61">
        <v>243</v>
      </c>
      <c r="O62" s="61">
        <v>229</v>
      </c>
      <c r="P62" s="61">
        <v>235</v>
      </c>
      <c r="Q62" s="61">
        <v>236</v>
      </c>
      <c r="R62" s="61">
        <v>196</v>
      </c>
      <c r="S62" s="68">
        <v>196</v>
      </c>
      <c r="T62" s="85"/>
      <c r="U62" s="85"/>
    </row>
    <row r="63" spans="1:21" x14ac:dyDescent="0.3">
      <c r="A63" s="67">
        <v>180</v>
      </c>
      <c r="J63" s="67">
        <v>180</v>
      </c>
      <c r="K63" s="61">
        <v>211</v>
      </c>
      <c r="L63" s="61">
        <v>237</v>
      </c>
      <c r="M63" s="61">
        <v>272</v>
      </c>
      <c r="N63" s="61">
        <v>264</v>
      </c>
      <c r="O63" s="61">
        <v>243</v>
      </c>
      <c r="P63" s="61">
        <v>229</v>
      </c>
      <c r="Q63" s="61">
        <v>235</v>
      </c>
      <c r="R63" s="61">
        <v>236</v>
      </c>
      <c r="S63" s="68">
        <v>196</v>
      </c>
      <c r="T63" s="85"/>
      <c r="U63" s="85"/>
    </row>
    <row r="64" spans="1:21" x14ac:dyDescent="0.3">
      <c r="A64" s="67">
        <v>201</v>
      </c>
      <c r="J64" s="67">
        <v>201</v>
      </c>
      <c r="K64" s="61">
        <v>180</v>
      </c>
      <c r="L64" s="61">
        <v>211</v>
      </c>
      <c r="M64" s="61">
        <v>237</v>
      </c>
      <c r="N64" s="61">
        <v>272</v>
      </c>
      <c r="O64" s="61">
        <v>264</v>
      </c>
      <c r="P64" s="61">
        <v>243</v>
      </c>
      <c r="Q64" s="61">
        <v>229</v>
      </c>
      <c r="R64" s="61">
        <v>235</v>
      </c>
      <c r="S64" s="68">
        <v>236</v>
      </c>
      <c r="T64" s="85"/>
      <c r="U64" s="85"/>
    </row>
    <row r="65" spans="1:21" x14ac:dyDescent="0.3">
      <c r="A65" s="67">
        <v>204</v>
      </c>
      <c r="J65" s="67">
        <v>204</v>
      </c>
      <c r="K65" s="61">
        <v>201</v>
      </c>
      <c r="L65" s="61">
        <v>180</v>
      </c>
      <c r="M65" s="61">
        <v>211</v>
      </c>
      <c r="N65" s="61">
        <v>237</v>
      </c>
      <c r="O65" s="61">
        <v>272</v>
      </c>
      <c r="P65" s="61">
        <v>264</v>
      </c>
      <c r="Q65" s="61">
        <v>243</v>
      </c>
      <c r="R65" s="61">
        <v>229</v>
      </c>
      <c r="S65" s="68">
        <v>235</v>
      </c>
      <c r="T65" s="85"/>
      <c r="U65" s="85"/>
    </row>
    <row r="66" spans="1:21" x14ac:dyDescent="0.3">
      <c r="A66" s="67">
        <v>188</v>
      </c>
      <c r="J66" s="67">
        <v>188</v>
      </c>
      <c r="K66" s="61">
        <v>204</v>
      </c>
      <c r="L66" s="61">
        <v>201</v>
      </c>
      <c r="M66" s="61">
        <v>180</v>
      </c>
      <c r="N66" s="61">
        <v>211</v>
      </c>
      <c r="O66" s="61">
        <v>237</v>
      </c>
      <c r="P66" s="61">
        <v>272</v>
      </c>
      <c r="Q66" s="61">
        <v>264</v>
      </c>
      <c r="R66" s="61">
        <v>243</v>
      </c>
      <c r="S66" s="68">
        <v>229</v>
      </c>
      <c r="T66" s="85"/>
      <c r="U66" s="85"/>
    </row>
    <row r="67" spans="1:21" x14ac:dyDescent="0.3">
      <c r="A67" s="67">
        <v>235</v>
      </c>
      <c r="J67" s="67">
        <v>235</v>
      </c>
      <c r="K67" s="61">
        <v>188</v>
      </c>
      <c r="L67" s="61">
        <v>204</v>
      </c>
      <c r="M67" s="61">
        <v>201</v>
      </c>
      <c r="N67" s="61">
        <v>180</v>
      </c>
      <c r="O67" s="61">
        <v>211</v>
      </c>
      <c r="P67" s="61">
        <v>237</v>
      </c>
      <c r="Q67" s="61">
        <v>272</v>
      </c>
      <c r="R67" s="61">
        <v>264</v>
      </c>
      <c r="S67" s="68">
        <v>243</v>
      </c>
      <c r="T67" s="85"/>
      <c r="U67" s="85"/>
    </row>
    <row r="68" spans="1:21" x14ac:dyDescent="0.3">
      <c r="A68" s="67">
        <v>227</v>
      </c>
      <c r="J68" s="67">
        <v>227</v>
      </c>
      <c r="K68" s="61">
        <v>235</v>
      </c>
      <c r="L68" s="61">
        <v>188</v>
      </c>
      <c r="M68" s="61">
        <v>204</v>
      </c>
      <c r="N68" s="61">
        <v>201</v>
      </c>
      <c r="O68" s="61">
        <v>180</v>
      </c>
      <c r="P68" s="61">
        <v>211</v>
      </c>
      <c r="Q68" s="61">
        <v>237</v>
      </c>
      <c r="R68" s="61">
        <v>272</v>
      </c>
      <c r="S68" s="68">
        <v>264</v>
      </c>
      <c r="T68" s="85"/>
      <c r="U68" s="85"/>
    </row>
    <row r="69" spans="1:21" x14ac:dyDescent="0.3">
      <c r="A69" s="67">
        <v>234</v>
      </c>
      <c r="J69" s="67">
        <v>234</v>
      </c>
      <c r="K69" s="61">
        <v>227</v>
      </c>
      <c r="L69" s="61">
        <v>235</v>
      </c>
      <c r="M69" s="61">
        <v>188</v>
      </c>
      <c r="N69" s="61">
        <v>204</v>
      </c>
      <c r="O69" s="61">
        <v>201</v>
      </c>
      <c r="P69" s="61">
        <v>180</v>
      </c>
      <c r="Q69" s="61">
        <v>211</v>
      </c>
      <c r="R69" s="61">
        <v>237</v>
      </c>
      <c r="S69" s="68">
        <v>272</v>
      </c>
      <c r="T69" s="85"/>
      <c r="U69" s="85"/>
    </row>
    <row r="70" spans="1:21" x14ac:dyDescent="0.3">
      <c r="A70" s="67">
        <v>264</v>
      </c>
      <c r="J70" s="67">
        <v>264</v>
      </c>
      <c r="K70" s="61">
        <v>234</v>
      </c>
      <c r="L70" s="61">
        <v>227</v>
      </c>
      <c r="M70" s="61">
        <v>235</v>
      </c>
      <c r="N70" s="61">
        <v>188</v>
      </c>
      <c r="O70" s="61">
        <v>204</v>
      </c>
      <c r="P70" s="61">
        <v>201</v>
      </c>
      <c r="Q70" s="61">
        <v>180</v>
      </c>
      <c r="R70" s="61">
        <v>211</v>
      </c>
      <c r="S70" s="68">
        <v>237</v>
      </c>
      <c r="T70" s="85"/>
      <c r="U70" s="85"/>
    </row>
    <row r="71" spans="1:21" x14ac:dyDescent="0.3">
      <c r="A71" s="67">
        <v>302</v>
      </c>
      <c r="J71" s="67">
        <v>302</v>
      </c>
      <c r="K71" s="61">
        <v>264</v>
      </c>
      <c r="L71" s="61">
        <v>234</v>
      </c>
      <c r="M71" s="61">
        <v>227</v>
      </c>
      <c r="N71" s="61">
        <v>235</v>
      </c>
      <c r="O71" s="61">
        <v>188</v>
      </c>
      <c r="P71" s="61">
        <v>204</v>
      </c>
      <c r="Q71" s="61">
        <v>201</v>
      </c>
      <c r="R71" s="61">
        <v>180</v>
      </c>
      <c r="S71" s="68">
        <v>211</v>
      </c>
      <c r="T71" s="85"/>
      <c r="U71" s="85"/>
    </row>
    <row r="72" spans="1:21" x14ac:dyDescent="0.3">
      <c r="A72" s="67">
        <v>293</v>
      </c>
      <c r="J72" s="67">
        <v>293</v>
      </c>
      <c r="K72" s="61">
        <v>302</v>
      </c>
      <c r="L72" s="61">
        <v>264</v>
      </c>
      <c r="M72" s="61">
        <v>234</v>
      </c>
      <c r="N72" s="61">
        <v>227</v>
      </c>
      <c r="O72" s="61">
        <v>235</v>
      </c>
      <c r="P72" s="61">
        <v>188</v>
      </c>
      <c r="Q72" s="61">
        <v>204</v>
      </c>
      <c r="R72" s="61">
        <v>201</v>
      </c>
      <c r="S72" s="68">
        <v>180</v>
      </c>
      <c r="T72" s="85"/>
      <c r="U72" s="85"/>
    </row>
    <row r="73" spans="1:21" x14ac:dyDescent="0.3">
      <c r="A73" s="67">
        <v>259</v>
      </c>
      <c r="J73" s="67">
        <v>259</v>
      </c>
      <c r="K73" s="61">
        <v>293</v>
      </c>
      <c r="L73" s="61">
        <v>302</v>
      </c>
      <c r="M73" s="61">
        <v>264</v>
      </c>
      <c r="N73" s="61">
        <v>234</v>
      </c>
      <c r="O73" s="61">
        <v>227</v>
      </c>
      <c r="P73" s="61">
        <v>235</v>
      </c>
      <c r="Q73" s="61">
        <v>188</v>
      </c>
      <c r="R73" s="61">
        <v>204</v>
      </c>
      <c r="S73" s="68">
        <v>201</v>
      </c>
      <c r="T73" s="85"/>
      <c r="U73" s="85"/>
    </row>
    <row r="74" spans="1:21" x14ac:dyDescent="0.3">
      <c r="A74" s="67">
        <v>229</v>
      </c>
      <c r="J74" s="67">
        <v>229</v>
      </c>
      <c r="K74" s="61">
        <v>259</v>
      </c>
      <c r="L74" s="61">
        <v>293</v>
      </c>
      <c r="M74" s="61">
        <v>302</v>
      </c>
      <c r="N74" s="61">
        <v>264</v>
      </c>
      <c r="O74" s="61">
        <v>234</v>
      </c>
      <c r="P74" s="61">
        <v>227</v>
      </c>
      <c r="Q74" s="61">
        <v>235</v>
      </c>
      <c r="R74" s="61">
        <v>188</v>
      </c>
      <c r="S74" s="68">
        <v>204</v>
      </c>
      <c r="T74" s="85"/>
      <c r="U74" s="85"/>
    </row>
    <row r="75" spans="1:21" x14ac:dyDescent="0.3">
      <c r="A75" s="67">
        <v>203</v>
      </c>
      <c r="J75" s="67">
        <v>203</v>
      </c>
      <c r="K75" s="61">
        <v>229</v>
      </c>
      <c r="L75" s="61">
        <v>259</v>
      </c>
      <c r="M75" s="61">
        <v>293</v>
      </c>
      <c r="N75" s="61">
        <v>302</v>
      </c>
      <c r="O75" s="61">
        <v>264</v>
      </c>
      <c r="P75" s="61">
        <v>234</v>
      </c>
      <c r="Q75" s="61">
        <v>227</v>
      </c>
      <c r="R75" s="61">
        <v>235</v>
      </c>
      <c r="S75" s="68">
        <v>188</v>
      </c>
      <c r="T75" s="85"/>
      <c r="U75" s="85"/>
    </row>
    <row r="76" spans="1:21" x14ac:dyDescent="0.3">
      <c r="A76" s="67">
        <v>229</v>
      </c>
      <c r="J76" s="67">
        <v>229</v>
      </c>
      <c r="K76" s="61">
        <v>203</v>
      </c>
      <c r="L76" s="61">
        <v>229</v>
      </c>
      <c r="M76" s="61">
        <v>259</v>
      </c>
      <c r="N76" s="61">
        <v>293</v>
      </c>
      <c r="O76" s="61">
        <v>302</v>
      </c>
      <c r="P76" s="61">
        <v>264</v>
      </c>
      <c r="Q76" s="61">
        <v>234</v>
      </c>
      <c r="R76" s="61">
        <v>227</v>
      </c>
      <c r="S76" s="68">
        <v>235</v>
      </c>
      <c r="T76" s="85"/>
      <c r="U76" s="85"/>
    </row>
    <row r="77" spans="1:21" x14ac:dyDescent="0.3">
      <c r="A77" s="67">
        <v>242</v>
      </c>
      <c r="J77" s="67">
        <v>242</v>
      </c>
      <c r="K77" s="61">
        <v>229</v>
      </c>
      <c r="L77" s="61">
        <v>203</v>
      </c>
      <c r="M77" s="61">
        <v>229</v>
      </c>
      <c r="N77" s="61">
        <v>259</v>
      </c>
      <c r="O77" s="61">
        <v>293</v>
      </c>
      <c r="P77" s="61">
        <v>302</v>
      </c>
      <c r="Q77" s="61">
        <v>264</v>
      </c>
      <c r="R77" s="61">
        <v>234</v>
      </c>
      <c r="S77" s="68">
        <v>227</v>
      </c>
      <c r="T77" s="85"/>
      <c r="U77" s="85"/>
    </row>
    <row r="78" spans="1:21" x14ac:dyDescent="0.3">
      <c r="A78" s="67">
        <v>233</v>
      </c>
      <c r="J78" s="67">
        <v>233</v>
      </c>
      <c r="K78" s="61">
        <v>242</v>
      </c>
      <c r="L78" s="61">
        <v>229</v>
      </c>
      <c r="M78" s="61">
        <v>203</v>
      </c>
      <c r="N78" s="61">
        <v>229</v>
      </c>
      <c r="O78" s="61">
        <v>259</v>
      </c>
      <c r="P78" s="61">
        <v>293</v>
      </c>
      <c r="Q78" s="61">
        <v>302</v>
      </c>
      <c r="R78" s="61">
        <v>264</v>
      </c>
      <c r="S78" s="68">
        <v>234</v>
      </c>
      <c r="T78" s="85"/>
      <c r="U78" s="85"/>
    </row>
    <row r="79" spans="1:21" x14ac:dyDescent="0.3">
      <c r="A79" s="67">
        <v>267</v>
      </c>
      <c r="J79" s="67">
        <v>267</v>
      </c>
      <c r="K79" s="61">
        <v>233</v>
      </c>
      <c r="L79" s="61">
        <v>242</v>
      </c>
      <c r="M79" s="61">
        <v>229</v>
      </c>
      <c r="N79" s="61">
        <v>203</v>
      </c>
      <c r="O79" s="61">
        <v>229</v>
      </c>
      <c r="P79" s="61">
        <v>259</v>
      </c>
      <c r="Q79" s="61">
        <v>293</v>
      </c>
      <c r="R79" s="61">
        <v>302</v>
      </c>
      <c r="S79" s="68">
        <v>264</v>
      </c>
      <c r="T79" s="85"/>
      <c r="U79" s="85"/>
    </row>
    <row r="80" spans="1:21" x14ac:dyDescent="0.3">
      <c r="A80" s="67">
        <v>269</v>
      </c>
      <c r="J80" s="67">
        <v>269</v>
      </c>
      <c r="K80" s="61">
        <v>267</v>
      </c>
      <c r="L80" s="61">
        <v>233</v>
      </c>
      <c r="M80" s="61">
        <v>242</v>
      </c>
      <c r="N80" s="61">
        <v>229</v>
      </c>
      <c r="O80" s="61">
        <v>203</v>
      </c>
      <c r="P80" s="61">
        <v>229</v>
      </c>
      <c r="Q80" s="61">
        <v>259</v>
      </c>
      <c r="R80" s="61">
        <v>293</v>
      </c>
      <c r="S80" s="68">
        <v>302</v>
      </c>
      <c r="T80" s="85"/>
      <c r="U80" s="85"/>
    </row>
    <row r="81" spans="1:21" x14ac:dyDescent="0.3">
      <c r="A81" s="67">
        <v>270</v>
      </c>
      <c r="J81" s="67">
        <v>270</v>
      </c>
      <c r="K81" s="61">
        <v>269</v>
      </c>
      <c r="L81" s="61">
        <v>267</v>
      </c>
      <c r="M81" s="61">
        <v>233</v>
      </c>
      <c r="N81" s="61">
        <v>242</v>
      </c>
      <c r="O81" s="61">
        <v>229</v>
      </c>
      <c r="P81" s="61">
        <v>203</v>
      </c>
      <c r="Q81" s="61">
        <v>229</v>
      </c>
      <c r="R81" s="61">
        <v>259</v>
      </c>
      <c r="S81" s="68">
        <v>293</v>
      </c>
      <c r="T81" s="85"/>
      <c r="U81" s="85"/>
    </row>
    <row r="82" spans="1:21" x14ac:dyDescent="0.3">
      <c r="A82" s="67">
        <v>315</v>
      </c>
      <c r="J82" s="67">
        <v>315</v>
      </c>
      <c r="K82" s="61">
        <v>270</v>
      </c>
      <c r="L82" s="61">
        <v>269</v>
      </c>
      <c r="M82" s="61">
        <v>267</v>
      </c>
      <c r="N82" s="61">
        <v>233</v>
      </c>
      <c r="O82" s="61">
        <v>242</v>
      </c>
      <c r="P82" s="61">
        <v>229</v>
      </c>
      <c r="Q82" s="61">
        <v>203</v>
      </c>
      <c r="R82" s="61">
        <v>229</v>
      </c>
      <c r="S82" s="68">
        <v>259</v>
      </c>
      <c r="T82" s="85"/>
      <c r="U82" s="85"/>
    </row>
    <row r="83" spans="1:21" x14ac:dyDescent="0.3">
      <c r="A83" s="67">
        <v>364</v>
      </c>
      <c r="J83" s="67">
        <v>364</v>
      </c>
      <c r="K83" s="61">
        <v>315</v>
      </c>
      <c r="L83" s="61">
        <v>270</v>
      </c>
      <c r="M83" s="61">
        <v>269</v>
      </c>
      <c r="N83" s="61">
        <v>267</v>
      </c>
      <c r="O83" s="61">
        <v>233</v>
      </c>
      <c r="P83" s="61">
        <v>242</v>
      </c>
      <c r="Q83" s="61">
        <v>229</v>
      </c>
      <c r="R83" s="61">
        <v>203</v>
      </c>
      <c r="S83" s="68">
        <v>229</v>
      </c>
      <c r="T83" s="85"/>
      <c r="U83" s="85"/>
    </row>
    <row r="84" spans="1:21" x14ac:dyDescent="0.3">
      <c r="A84" s="67">
        <v>347</v>
      </c>
      <c r="J84" s="67">
        <v>347</v>
      </c>
      <c r="K84" s="61">
        <v>364</v>
      </c>
      <c r="L84" s="61">
        <v>315</v>
      </c>
      <c r="M84" s="61">
        <v>270</v>
      </c>
      <c r="N84" s="61">
        <v>269</v>
      </c>
      <c r="O84" s="61">
        <v>267</v>
      </c>
      <c r="P84" s="61">
        <v>233</v>
      </c>
      <c r="Q84" s="61">
        <v>242</v>
      </c>
      <c r="R84" s="61">
        <v>229</v>
      </c>
      <c r="S84" s="68">
        <v>203</v>
      </c>
      <c r="T84" s="85"/>
      <c r="U84" s="85"/>
    </row>
    <row r="85" spans="1:21" x14ac:dyDescent="0.3">
      <c r="A85" s="67">
        <v>312</v>
      </c>
      <c r="J85" s="67">
        <v>312</v>
      </c>
      <c r="K85" s="61">
        <v>347</v>
      </c>
      <c r="L85" s="61">
        <v>364</v>
      </c>
      <c r="M85" s="61">
        <v>315</v>
      </c>
      <c r="N85" s="61">
        <v>270</v>
      </c>
      <c r="O85" s="61">
        <v>269</v>
      </c>
      <c r="P85" s="61">
        <v>267</v>
      </c>
      <c r="Q85" s="61">
        <v>233</v>
      </c>
      <c r="R85" s="61">
        <v>242</v>
      </c>
      <c r="S85" s="68">
        <v>229</v>
      </c>
      <c r="T85" s="85"/>
      <c r="U85" s="85"/>
    </row>
    <row r="86" spans="1:21" x14ac:dyDescent="0.3">
      <c r="A86" s="67">
        <v>274</v>
      </c>
      <c r="J86" s="67">
        <v>274</v>
      </c>
      <c r="K86" s="61">
        <v>312</v>
      </c>
      <c r="L86" s="61">
        <v>347</v>
      </c>
      <c r="M86" s="61">
        <v>364</v>
      </c>
      <c r="N86" s="61">
        <v>315</v>
      </c>
      <c r="O86" s="61">
        <v>270</v>
      </c>
      <c r="P86" s="61">
        <v>269</v>
      </c>
      <c r="Q86" s="61">
        <v>267</v>
      </c>
      <c r="R86" s="61">
        <v>233</v>
      </c>
      <c r="S86" s="68">
        <v>242</v>
      </c>
      <c r="T86" s="85"/>
      <c r="U86" s="85"/>
    </row>
    <row r="87" spans="1:21" x14ac:dyDescent="0.3">
      <c r="A87" s="67">
        <v>237</v>
      </c>
      <c r="J87" s="67">
        <v>237</v>
      </c>
      <c r="K87" s="61">
        <v>274</v>
      </c>
      <c r="L87" s="61">
        <v>312</v>
      </c>
      <c r="M87" s="61">
        <v>347</v>
      </c>
      <c r="N87" s="61">
        <v>364</v>
      </c>
      <c r="O87" s="61">
        <v>315</v>
      </c>
      <c r="P87" s="61">
        <v>270</v>
      </c>
      <c r="Q87" s="61">
        <v>269</v>
      </c>
      <c r="R87" s="61">
        <v>267</v>
      </c>
      <c r="S87" s="68">
        <v>233</v>
      </c>
      <c r="T87" s="85"/>
      <c r="U87" s="85"/>
    </row>
    <row r="88" spans="1:21" x14ac:dyDescent="0.3">
      <c r="A88" s="67">
        <v>278</v>
      </c>
      <c r="J88" s="67">
        <v>278</v>
      </c>
      <c r="K88" s="61">
        <v>237</v>
      </c>
      <c r="L88" s="61">
        <v>274</v>
      </c>
      <c r="M88" s="61">
        <v>312</v>
      </c>
      <c r="N88" s="61">
        <v>347</v>
      </c>
      <c r="O88" s="61">
        <v>364</v>
      </c>
      <c r="P88" s="61">
        <v>315</v>
      </c>
      <c r="Q88" s="61">
        <v>270</v>
      </c>
      <c r="R88" s="61">
        <v>269</v>
      </c>
      <c r="S88" s="68">
        <v>267</v>
      </c>
      <c r="T88" s="85"/>
      <c r="U88" s="85"/>
    </row>
    <row r="89" spans="1:21" x14ac:dyDescent="0.3">
      <c r="A89" s="67">
        <v>284</v>
      </c>
      <c r="J89" s="67">
        <v>284</v>
      </c>
      <c r="K89" s="61">
        <v>278</v>
      </c>
      <c r="L89" s="61">
        <v>237</v>
      </c>
      <c r="M89" s="61">
        <v>274</v>
      </c>
      <c r="N89" s="61">
        <v>312</v>
      </c>
      <c r="O89" s="61">
        <v>347</v>
      </c>
      <c r="P89" s="61">
        <v>364</v>
      </c>
      <c r="Q89" s="61">
        <v>315</v>
      </c>
      <c r="R89" s="61">
        <v>270</v>
      </c>
      <c r="S89" s="68">
        <v>269</v>
      </c>
      <c r="T89" s="85"/>
      <c r="U89" s="85"/>
    </row>
    <row r="90" spans="1:21" x14ac:dyDescent="0.3">
      <c r="A90" s="67">
        <v>277</v>
      </c>
      <c r="J90" s="67">
        <v>277</v>
      </c>
      <c r="K90" s="61">
        <v>284</v>
      </c>
      <c r="L90" s="61">
        <v>278</v>
      </c>
      <c r="M90" s="61">
        <v>237</v>
      </c>
      <c r="N90" s="61">
        <v>274</v>
      </c>
      <c r="O90" s="61">
        <v>312</v>
      </c>
      <c r="P90" s="61">
        <v>347</v>
      </c>
      <c r="Q90" s="61">
        <v>364</v>
      </c>
      <c r="R90" s="61">
        <v>315</v>
      </c>
      <c r="S90" s="68">
        <v>270</v>
      </c>
      <c r="T90" s="85"/>
      <c r="U90" s="85"/>
    </row>
    <row r="91" spans="1:21" x14ac:dyDescent="0.3">
      <c r="A91" s="67">
        <v>317</v>
      </c>
      <c r="J91" s="67">
        <v>317</v>
      </c>
      <c r="K91" s="61">
        <v>277</v>
      </c>
      <c r="L91" s="61">
        <v>284</v>
      </c>
      <c r="M91" s="61">
        <v>278</v>
      </c>
      <c r="N91" s="61">
        <v>237</v>
      </c>
      <c r="O91" s="61">
        <v>274</v>
      </c>
      <c r="P91" s="61">
        <v>312</v>
      </c>
      <c r="Q91" s="61">
        <v>347</v>
      </c>
      <c r="R91" s="61">
        <v>364</v>
      </c>
      <c r="S91" s="68">
        <v>315</v>
      </c>
      <c r="T91" s="85"/>
      <c r="U91" s="85"/>
    </row>
    <row r="92" spans="1:21" x14ac:dyDescent="0.3">
      <c r="A92" s="67">
        <v>313</v>
      </c>
      <c r="J92" s="67">
        <v>313</v>
      </c>
      <c r="K92" s="61">
        <v>317</v>
      </c>
      <c r="L92" s="61">
        <v>277</v>
      </c>
      <c r="M92" s="61">
        <v>284</v>
      </c>
      <c r="N92" s="61">
        <v>278</v>
      </c>
      <c r="O92" s="61">
        <v>237</v>
      </c>
      <c r="P92" s="61">
        <v>274</v>
      </c>
      <c r="Q92" s="61">
        <v>312</v>
      </c>
      <c r="R92" s="61">
        <v>347</v>
      </c>
      <c r="S92" s="68">
        <v>364</v>
      </c>
      <c r="T92" s="85"/>
      <c r="U92" s="85"/>
    </row>
    <row r="93" spans="1:21" x14ac:dyDescent="0.3">
      <c r="A93" s="67">
        <v>318</v>
      </c>
      <c r="J93" s="67">
        <v>318</v>
      </c>
      <c r="K93" s="61">
        <v>313</v>
      </c>
      <c r="L93" s="61">
        <v>317</v>
      </c>
      <c r="M93" s="61">
        <v>277</v>
      </c>
      <c r="N93" s="61">
        <v>284</v>
      </c>
      <c r="O93" s="61">
        <v>278</v>
      </c>
      <c r="P93" s="61">
        <v>237</v>
      </c>
      <c r="Q93" s="61">
        <v>274</v>
      </c>
      <c r="R93" s="61">
        <v>312</v>
      </c>
      <c r="S93" s="68">
        <v>347</v>
      </c>
      <c r="T93" s="85"/>
      <c r="U93" s="85"/>
    </row>
    <row r="94" spans="1:21" x14ac:dyDescent="0.3">
      <c r="A94" s="67">
        <v>374</v>
      </c>
      <c r="J94" s="67">
        <v>374</v>
      </c>
      <c r="K94" s="61">
        <v>318</v>
      </c>
      <c r="L94" s="61">
        <v>313</v>
      </c>
      <c r="M94" s="61">
        <v>317</v>
      </c>
      <c r="N94" s="61">
        <v>277</v>
      </c>
      <c r="O94" s="61">
        <v>284</v>
      </c>
      <c r="P94" s="61">
        <v>278</v>
      </c>
      <c r="Q94" s="61">
        <v>237</v>
      </c>
      <c r="R94" s="61">
        <v>274</v>
      </c>
      <c r="S94" s="68">
        <v>312</v>
      </c>
      <c r="T94" s="85"/>
      <c r="U94" s="85"/>
    </row>
    <row r="95" spans="1:21" x14ac:dyDescent="0.3">
      <c r="A95" s="67">
        <v>413</v>
      </c>
      <c r="J95" s="67">
        <v>413</v>
      </c>
      <c r="K95" s="61">
        <v>374</v>
      </c>
      <c r="L95" s="61">
        <v>318</v>
      </c>
      <c r="M95" s="61">
        <v>313</v>
      </c>
      <c r="N95" s="61">
        <v>317</v>
      </c>
      <c r="O95" s="61">
        <v>277</v>
      </c>
      <c r="P95" s="61">
        <v>284</v>
      </c>
      <c r="Q95" s="61">
        <v>278</v>
      </c>
      <c r="R95" s="61">
        <v>237</v>
      </c>
      <c r="S95" s="68">
        <v>274</v>
      </c>
      <c r="T95" s="85"/>
      <c r="U95" s="85"/>
    </row>
    <row r="96" spans="1:21" x14ac:dyDescent="0.3">
      <c r="A96" s="67">
        <v>405</v>
      </c>
      <c r="J96" s="67">
        <v>405</v>
      </c>
      <c r="K96" s="61">
        <v>413</v>
      </c>
      <c r="L96" s="61">
        <v>374</v>
      </c>
      <c r="M96" s="61">
        <v>318</v>
      </c>
      <c r="N96" s="61">
        <v>313</v>
      </c>
      <c r="O96" s="61">
        <v>317</v>
      </c>
      <c r="P96" s="61">
        <v>277</v>
      </c>
      <c r="Q96" s="61">
        <v>284</v>
      </c>
      <c r="R96" s="61">
        <v>278</v>
      </c>
      <c r="S96" s="68">
        <v>237</v>
      </c>
      <c r="T96" s="85"/>
      <c r="U96" s="85"/>
    </row>
    <row r="97" spans="1:21" x14ac:dyDescent="0.3">
      <c r="A97" s="67">
        <v>355</v>
      </c>
      <c r="J97" s="67">
        <v>355</v>
      </c>
      <c r="K97" s="61">
        <v>405</v>
      </c>
      <c r="L97" s="61">
        <v>413</v>
      </c>
      <c r="M97" s="61">
        <v>374</v>
      </c>
      <c r="N97" s="61">
        <v>318</v>
      </c>
      <c r="O97" s="61">
        <v>313</v>
      </c>
      <c r="P97" s="61">
        <v>317</v>
      </c>
      <c r="Q97" s="61">
        <v>277</v>
      </c>
      <c r="R97" s="61">
        <v>284</v>
      </c>
      <c r="S97" s="68">
        <v>278</v>
      </c>
      <c r="T97" s="85"/>
      <c r="U97" s="85"/>
    </row>
    <row r="98" spans="1:21" x14ac:dyDescent="0.3">
      <c r="A98" s="67">
        <v>306</v>
      </c>
      <c r="J98" s="67">
        <v>306</v>
      </c>
      <c r="K98" s="61">
        <v>355</v>
      </c>
      <c r="L98" s="61">
        <v>405</v>
      </c>
      <c r="M98" s="61">
        <v>413</v>
      </c>
      <c r="N98" s="61">
        <v>374</v>
      </c>
      <c r="O98" s="61">
        <v>318</v>
      </c>
      <c r="P98" s="61">
        <v>313</v>
      </c>
      <c r="Q98" s="61">
        <v>317</v>
      </c>
      <c r="R98" s="61">
        <v>277</v>
      </c>
      <c r="S98" s="68">
        <v>284</v>
      </c>
      <c r="T98" s="85"/>
      <c r="U98" s="85"/>
    </row>
    <row r="99" spans="1:21" x14ac:dyDescent="0.3">
      <c r="A99" s="67">
        <v>271</v>
      </c>
      <c r="J99" s="67">
        <v>271</v>
      </c>
      <c r="K99" s="61">
        <v>306</v>
      </c>
      <c r="L99" s="61">
        <v>355</v>
      </c>
      <c r="M99" s="61">
        <v>405</v>
      </c>
      <c r="N99" s="61">
        <v>413</v>
      </c>
      <c r="O99" s="61">
        <v>374</v>
      </c>
      <c r="P99" s="61">
        <v>318</v>
      </c>
      <c r="Q99" s="61">
        <v>313</v>
      </c>
      <c r="R99" s="61">
        <v>317</v>
      </c>
      <c r="S99" s="68">
        <v>277</v>
      </c>
      <c r="T99" s="85"/>
      <c r="U99" s="85"/>
    </row>
    <row r="100" spans="1:21" x14ac:dyDescent="0.3">
      <c r="A100" s="67">
        <v>306</v>
      </c>
      <c r="J100" s="67">
        <v>306</v>
      </c>
      <c r="K100" s="61">
        <v>271</v>
      </c>
      <c r="L100" s="61">
        <v>306</v>
      </c>
      <c r="M100" s="61">
        <v>355</v>
      </c>
      <c r="N100" s="61">
        <v>405</v>
      </c>
      <c r="O100" s="61">
        <v>413</v>
      </c>
      <c r="P100" s="61">
        <v>374</v>
      </c>
      <c r="Q100" s="61">
        <v>318</v>
      </c>
      <c r="R100" s="61">
        <v>313</v>
      </c>
      <c r="S100" s="68">
        <v>317</v>
      </c>
      <c r="T100" s="85"/>
      <c r="U100" s="85"/>
    </row>
    <row r="101" spans="1:21" x14ac:dyDescent="0.3">
      <c r="A101" s="67">
        <v>315</v>
      </c>
      <c r="J101" s="67">
        <v>315</v>
      </c>
      <c r="K101" s="61">
        <v>306</v>
      </c>
      <c r="L101" s="61">
        <v>271</v>
      </c>
      <c r="M101" s="61">
        <v>306</v>
      </c>
      <c r="N101" s="61">
        <v>355</v>
      </c>
      <c r="O101" s="61">
        <v>405</v>
      </c>
      <c r="P101" s="61">
        <v>413</v>
      </c>
      <c r="Q101" s="61">
        <v>374</v>
      </c>
      <c r="R101" s="61">
        <v>318</v>
      </c>
      <c r="S101" s="68">
        <v>313</v>
      </c>
      <c r="T101" s="85"/>
      <c r="U101" s="85"/>
    </row>
    <row r="102" spans="1:21" x14ac:dyDescent="0.3">
      <c r="A102" s="67">
        <v>301</v>
      </c>
      <c r="J102" s="67">
        <v>301</v>
      </c>
      <c r="K102" s="61">
        <v>315</v>
      </c>
      <c r="L102" s="61">
        <v>306</v>
      </c>
      <c r="M102" s="61">
        <v>271</v>
      </c>
      <c r="N102" s="61">
        <v>306</v>
      </c>
      <c r="O102" s="61">
        <v>355</v>
      </c>
      <c r="P102" s="61">
        <v>405</v>
      </c>
      <c r="Q102" s="61">
        <v>413</v>
      </c>
      <c r="R102" s="61">
        <v>374</v>
      </c>
      <c r="S102" s="68">
        <v>318</v>
      </c>
      <c r="T102" s="85"/>
      <c r="U102" s="85"/>
    </row>
    <row r="103" spans="1:21" x14ac:dyDescent="0.3">
      <c r="A103" s="67">
        <v>356</v>
      </c>
      <c r="J103" s="67">
        <v>356</v>
      </c>
      <c r="K103" s="61">
        <v>301</v>
      </c>
      <c r="L103" s="61">
        <v>315</v>
      </c>
      <c r="M103" s="61">
        <v>306</v>
      </c>
      <c r="N103" s="61">
        <v>271</v>
      </c>
      <c r="O103" s="61">
        <v>306</v>
      </c>
      <c r="P103" s="61">
        <v>355</v>
      </c>
      <c r="Q103" s="61">
        <v>405</v>
      </c>
      <c r="R103" s="61">
        <v>413</v>
      </c>
      <c r="S103" s="68">
        <v>374</v>
      </c>
      <c r="T103" s="85"/>
      <c r="U103" s="85"/>
    </row>
    <row r="104" spans="1:21" x14ac:dyDescent="0.3">
      <c r="A104" s="67">
        <v>348</v>
      </c>
      <c r="J104" s="67">
        <v>348</v>
      </c>
      <c r="K104" s="61">
        <v>356</v>
      </c>
      <c r="L104" s="61">
        <v>301</v>
      </c>
      <c r="M104" s="61">
        <v>315</v>
      </c>
      <c r="N104" s="61">
        <v>306</v>
      </c>
      <c r="O104" s="61">
        <v>271</v>
      </c>
      <c r="P104" s="61">
        <v>306</v>
      </c>
      <c r="Q104" s="61">
        <v>355</v>
      </c>
      <c r="R104" s="61">
        <v>405</v>
      </c>
      <c r="S104" s="68">
        <v>413</v>
      </c>
      <c r="T104" s="85"/>
      <c r="U104" s="85"/>
    </row>
    <row r="105" spans="1:21" x14ac:dyDescent="0.3">
      <c r="A105" s="67">
        <v>355</v>
      </c>
      <c r="J105" s="67">
        <v>355</v>
      </c>
      <c r="K105" s="61">
        <v>348</v>
      </c>
      <c r="L105" s="61">
        <v>356</v>
      </c>
      <c r="M105" s="61">
        <v>301</v>
      </c>
      <c r="N105" s="61">
        <v>315</v>
      </c>
      <c r="O105" s="61">
        <v>306</v>
      </c>
      <c r="P105" s="61">
        <v>271</v>
      </c>
      <c r="Q105" s="61">
        <v>306</v>
      </c>
      <c r="R105" s="61">
        <v>355</v>
      </c>
      <c r="S105" s="68">
        <v>405</v>
      </c>
      <c r="T105" s="85"/>
      <c r="U105" s="85"/>
    </row>
    <row r="106" spans="1:21" x14ac:dyDescent="0.3">
      <c r="A106" s="67">
        <v>422</v>
      </c>
      <c r="J106" s="67">
        <v>422</v>
      </c>
      <c r="K106" s="61">
        <v>355</v>
      </c>
      <c r="L106" s="61">
        <v>348</v>
      </c>
      <c r="M106" s="61">
        <v>356</v>
      </c>
      <c r="N106" s="61">
        <v>301</v>
      </c>
      <c r="O106" s="61">
        <v>315</v>
      </c>
      <c r="P106" s="61">
        <v>306</v>
      </c>
      <c r="Q106" s="61">
        <v>271</v>
      </c>
      <c r="R106" s="61">
        <v>306</v>
      </c>
      <c r="S106" s="68">
        <v>355</v>
      </c>
      <c r="T106" s="85"/>
      <c r="U106" s="85"/>
    </row>
    <row r="107" spans="1:21" x14ac:dyDescent="0.3">
      <c r="A107" s="67">
        <v>465</v>
      </c>
      <c r="J107" s="67">
        <v>465</v>
      </c>
      <c r="K107" s="61">
        <v>422</v>
      </c>
      <c r="L107" s="61">
        <v>355</v>
      </c>
      <c r="M107" s="61">
        <v>348</v>
      </c>
      <c r="N107" s="61">
        <v>356</v>
      </c>
      <c r="O107" s="61">
        <v>301</v>
      </c>
      <c r="P107" s="61">
        <v>315</v>
      </c>
      <c r="Q107" s="61">
        <v>306</v>
      </c>
      <c r="R107" s="61">
        <v>271</v>
      </c>
      <c r="S107" s="68">
        <v>306</v>
      </c>
      <c r="T107" s="85"/>
      <c r="U107" s="85"/>
    </row>
    <row r="108" spans="1:21" x14ac:dyDescent="0.3">
      <c r="A108" s="67">
        <v>467</v>
      </c>
      <c r="J108" s="67">
        <v>467</v>
      </c>
      <c r="K108" s="61">
        <v>465</v>
      </c>
      <c r="L108" s="61">
        <v>422</v>
      </c>
      <c r="M108" s="61">
        <v>355</v>
      </c>
      <c r="N108" s="61">
        <v>348</v>
      </c>
      <c r="O108" s="61">
        <v>356</v>
      </c>
      <c r="P108" s="61">
        <v>301</v>
      </c>
      <c r="Q108" s="61">
        <v>315</v>
      </c>
      <c r="R108" s="61">
        <v>306</v>
      </c>
      <c r="S108" s="68">
        <v>271</v>
      </c>
      <c r="T108" s="85"/>
      <c r="U108" s="85"/>
    </row>
    <row r="109" spans="1:21" x14ac:dyDescent="0.3">
      <c r="A109" s="67">
        <v>404</v>
      </c>
      <c r="J109" s="67">
        <v>404</v>
      </c>
      <c r="K109" s="61">
        <v>467</v>
      </c>
      <c r="L109" s="61">
        <v>465</v>
      </c>
      <c r="M109" s="61">
        <v>422</v>
      </c>
      <c r="N109" s="61">
        <v>355</v>
      </c>
      <c r="O109" s="61">
        <v>348</v>
      </c>
      <c r="P109" s="61">
        <v>356</v>
      </c>
      <c r="Q109" s="61">
        <v>301</v>
      </c>
      <c r="R109" s="61">
        <v>315</v>
      </c>
      <c r="S109" s="68">
        <v>306</v>
      </c>
      <c r="T109" s="85"/>
      <c r="U109" s="85"/>
    </row>
    <row r="110" spans="1:21" x14ac:dyDescent="0.3">
      <c r="A110" s="67">
        <v>347</v>
      </c>
      <c r="J110" s="67">
        <v>347</v>
      </c>
      <c r="K110" s="61">
        <v>404</v>
      </c>
      <c r="L110" s="61">
        <v>467</v>
      </c>
      <c r="M110" s="61">
        <v>465</v>
      </c>
      <c r="N110" s="61">
        <v>422</v>
      </c>
      <c r="O110" s="61">
        <v>355</v>
      </c>
      <c r="P110" s="61">
        <v>348</v>
      </c>
      <c r="Q110" s="61">
        <v>356</v>
      </c>
      <c r="R110" s="61">
        <v>301</v>
      </c>
      <c r="S110" s="68">
        <v>315</v>
      </c>
      <c r="T110" s="85"/>
      <c r="U110" s="85"/>
    </row>
    <row r="111" spans="1:21" x14ac:dyDescent="0.3">
      <c r="A111" s="67">
        <v>305</v>
      </c>
      <c r="J111" s="67">
        <v>305</v>
      </c>
      <c r="K111" s="61">
        <v>347</v>
      </c>
      <c r="L111" s="61">
        <v>404</v>
      </c>
      <c r="M111" s="61">
        <v>467</v>
      </c>
      <c r="N111" s="61">
        <v>465</v>
      </c>
      <c r="O111" s="61">
        <v>422</v>
      </c>
      <c r="P111" s="61">
        <v>355</v>
      </c>
      <c r="Q111" s="61">
        <v>348</v>
      </c>
      <c r="R111" s="61">
        <v>356</v>
      </c>
      <c r="S111" s="68">
        <v>301</v>
      </c>
      <c r="T111" s="85"/>
      <c r="U111" s="85"/>
    </row>
    <row r="112" spans="1:21" x14ac:dyDescent="0.3">
      <c r="A112" s="67">
        <v>336</v>
      </c>
      <c r="J112" s="67">
        <v>336</v>
      </c>
      <c r="K112" s="61">
        <v>305</v>
      </c>
      <c r="L112" s="61">
        <v>347</v>
      </c>
      <c r="M112" s="61">
        <v>404</v>
      </c>
      <c r="N112" s="61">
        <v>467</v>
      </c>
      <c r="O112" s="61">
        <v>465</v>
      </c>
      <c r="P112" s="61">
        <v>422</v>
      </c>
      <c r="Q112" s="61">
        <v>355</v>
      </c>
      <c r="R112" s="61">
        <v>348</v>
      </c>
      <c r="S112" s="68">
        <v>356</v>
      </c>
      <c r="T112" s="85"/>
      <c r="U112" s="85"/>
    </row>
    <row r="113" spans="1:21" x14ac:dyDescent="0.3">
      <c r="A113" s="67">
        <v>340</v>
      </c>
      <c r="J113" s="67">
        <v>340</v>
      </c>
      <c r="K113" s="61">
        <v>336</v>
      </c>
      <c r="L113" s="61">
        <v>305</v>
      </c>
      <c r="M113" s="61">
        <v>347</v>
      </c>
      <c r="N113" s="61">
        <v>404</v>
      </c>
      <c r="O113" s="61">
        <v>467</v>
      </c>
      <c r="P113" s="61">
        <v>465</v>
      </c>
      <c r="Q113" s="61">
        <v>422</v>
      </c>
      <c r="R113" s="61">
        <v>355</v>
      </c>
      <c r="S113" s="68">
        <v>348</v>
      </c>
      <c r="T113" s="85"/>
      <c r="U113" s="85"/>
    </row>
    <row r="114" spans="1:21" x14ac:dyDescent="0.3">
      <c r="A114" s="67">
        <v>318</v>
      </c>
      <c r="J114" s="67">
        <v>318</v>
      </c>
      <c r="K114" s="61">
        <v>340</v>
      </c>
      <c r="L114" s="61">
        <v>336</v>
      </c>
      <c r="M114" s="61">
        <v>305</v>
      </c>
      <c r="N114" s="61">
        <v>347</v>
      </c>
      <c r="O114" s="61">
        <v>404</v>
      </c>
      <c r="P114" s="61">
        <v>467</v>
      </c>
      <c r="Q114" s="61">
        <v>465</v>
      </c>
      <c r="R114" s="61">
        <v>422</v>
      </c>
      <c r="S114" s="68">
        <v>355</v>
      </c>
      <c r="T114" s="85"/>
      <c r="U114" s="85"/>
    </row>
    <row r="115" spans="1:21" x14ac:dyDescent="0.3">
      <c r="A115" s="67">
        <v>362</v>
      </c>
      <c r="J115" s="67">
        <v>362</v>
      </c>
      <c r="K115" s="61">
        <v>318</v>
      </c>
      <c r="L115" s="61">
        <v>340</v>
      </c>
      <c r="M115" s="61">
        <v>336</v>
      </c>
      <c r="N115" s="61">
        <v>305</v>
      </c>
      <c r="O115" s="61">
        <v>347</v>
      </c>
      <c r="P115" s="61">
        <v>404</v>
      </c>
      <c r="Q115" s="61">
        <v>467</v>
      </c>
      <c r="R115" s="61">
        <v>465</v>
      </c>
      <c r="S115" s="68">
        <v>422</v>
      </c>
      <c r="T115" s="85"/>
      <c r="U115" s="85"/>
    </row>
    <row r="116" spans="1:21" x14ac:dyDescent="0.3">
      <c r="A116" s="67">
        <v>348</v>
      </c>
      <c r="J116" s="67">
        <v>348</v>
      </c>
      <c r="K116" s="61">
        <v>362</v>
      </c>
      <c r="L116" s="61">
        <v>318</v>
      </c>
      <c r="M116" s="61">
        <v>340</v>
      </c>
      <c r="N116" s="61">
        <v>336</v>
      </c>
      <c r="O116" s="61">
        <v>305</v>
      </c>
      <c r="P116" s="61">
        <v>347</v>
      </c>
      <c r="Q116" s="61">
        <v>404</v>
      </c>
      <c r="R116" s="61">
        <v>467</v>
      </c>
      <c r="S116" s="68">
        <v>465</v>
      </c>
      <c r="T116" s="85"/>
      <c r="U116" s="85"/>
    </row>
    <row r="117" spans="1:21" x14ac:dyDescent="0.3">
      <c r="A117" s="67">
        <v>363</v>
      </c>
      <c r="J117" s="67">
        <v>363</v>
      </c>
      <c r="K117" s="61">
        <v>348</v>
      </c>
      <c r="L117" s="61">
        <v>362</v>
      </c>
      <c r="M117" s="61">
        <v>318</v>
      </c>
      <c r="N117" s="61">
        <v>340</v>
      </c>
      <c r="O117" s="61">
        <v>336</v>
      </c>
      <c r="P117" s="61">
        <v>305</v>
      </c>
      <c r="Q117" s="61">
        <v>347</v>
      </c>
      <c r="R117" s="61">
        <v>404</v>
      </c>
      <c r="S117" s="68">
        <v>467</v>
      </c>
      <c r="T117" s="85"/>
      <c r="U117" s="85"/>
    </row>
    <row r="118" spans="1:21" x14ac:dyDescent="0.3">
      <c r="A118" s="67">
        <v>435</v>
      </c>
      <c r="J118" s="67">
        <v>435</v>
      </c>
      <c r="K118" s="61">
        <v>363</v>
      </c>
      <c r="L118" s="61">
        <v>348</v>
      </c>
      <c r="M118" s="61">
        <v>362</v>
      </c>
      <c r="N118" s="61">
        <v>318</v>
      </c>
      <c r="O118" s="61">
        <v>340</v>
      </c>
      <c r="P118" s="61">
        <v>336</v>
      </c>
      <c r="Q118" s="61">
        <v>305</v>
      </c>
      <c r="R118" s="61">
        <v>347</v>
      </c>
      <c r="S118" s="68">
        <v>404</v>
      </c>
      <c r="T118" s="85"/>
      <c r="U118" s="85"/>
    </row>
    <row r="119" spans="1:21" x14ac:dyDescent="0.3">
      <c r="A119" s="67">
        <v>491</v>
      </c>
      <c r="J119" s="67">
        <v>491</v>
      </c>
      <c r="K119" s="61">
        <v>435</v>
      </c>
      <c r="L119" s="61">
        <v>363</v>
      </c>
      <c r="M119" s="61">
        <v>348</v>
      </c>
      <c r="N119" s="61">
        <v>362</v>
      </c>
      <c r="O119" s="61">
        <v>318</v>
      </c>
      <c r="P119" s="61">
        <v>340</v>
      </c>
      <c r="Q119" s="61">
        <v>336</v>
      </c>
      <c r="R119" s="61">
        <v>305</v>
      </c>
      <c r="S119" s="68">
        <v>347</v>
      </c>
      <c r="T119" s="85"/>
      <c r="U119" s="85"/>
    </row>
    <row r="120" spans="1:21" x14ac:dyDescent="0.3">
      <c r="A120" s="67">
        <v>505</v>
      </c>
      <c r="J120" s="67">
        <v>505</v>
      </c>
      <c r="K120" s="61">
        <v>491</v>
      </c>
      <c r="L120" s="61">
        <v>435</v>
      </c>
      <c r="M120" s="61">
        <v>363</v>
      </c>
      <c r="N120" s="61">
        <v>348</v>
      </c>
      <c r="O120" s="61">
        <v>362</v>
      </c>
      <c r="P120" s="61">
        <v>318</v>
      </c>
      <c r="Q120" s="61">
        <v>340</v>
      </c>
      <c r="R120" s="61">
        <v>336</v>
      </c>
      <c r="S120" s="68">
        <v>305</v>
      </c>
      <c r="T120" s="85"/>
      <c r="U120" s="85"/>
    </row>
    <row r="121" spans="1:21" x14ac:dyDescent="0.3">
      <c r="A121" s="67">
        <v>404</v>
      </c>
      <c r="J121" s="67">
        <v>404</v>
      </c>
      <c r="K121" s="61">
        <v>505</v>
      </c>
      <c r="L121" s="61">
        <v>491</v>
      </c>
      <c r="M121" s="61">
        <v>435</v>
      </c>
      <c r="N121" s="61">
        <v>363</v>
      </c>
      <c r="O121" s="61">
        <v>348</v>
      </c>
      <c r="P121" s="61">
        <v>362</v>
      </c>
      <c r="Q121" s="61">
        <v>318</v>
      </c>
      <c r="R121" s="61">
        <v>340</v>
      </c>
      <c r="S121" s="68">
        <v>336</v>
      </c>
      <c r="T121" s="85"/>
      <c r="U121" s="85"/>
    </row>
    <row r="122" spans="1:21" x14ac:dyDescent="0.3">
      <c r="A122" s="67">
        <v>359</v>
      </c>
      <c r="J122" s="67">
        <v>359</v>
      </c>
      <c r="K122" s="61">
        <v>404</v>
      </c>
      <c r="L122" s="61">
        <v>505</v>
      </c>
      <c r="M122" s="61">
        <v>491</v>
      </c>
      <c r="N122" s="61">
        <v>435</v>
      </c>
      <c r="O122" s="61">
        <v>363</v>
      </c>
      <c r="P122" s="61">
        <v>348</v>
      </c>
      <c r="Q122" s="61">
        <v>362</v>
      </c>
      <c r="R122" s="61">
        <v>318</v>
      </c>
      <c r="S122" s="68">
        <v>340</v>
      </c>
      <c r="T122" s="85"/>
      <c r="U122" s="85"/>
    </row>
    <row r="123" spans="1:21" x14ac:dyDescent="0.3">
      <c r="A123" s="67">
        <v>310</v>
      </c>
      <c r="J123" s="67">
        <v>310</v>
      </c>
      <c r="K123" s="61">
        <v>359</v>
      </c>
      <c r="L123" s="61">
        <v>404</v>
      </c>
      <c r="M123" s="61">
        <v>505</v>
      </c>
      <c r="N123" s="61">
        <v>491</v>
      </c>
      <c r="O123" s="61">
        <v>435</v>
      </c>
      <c r="P123" s="61">
        <v>363</v>
      </c>
      <c r="Q123" s="61">
        <v>348</v>
      </c>
      <c r="R123" s="61">
        <v>362</v>
      </c>
      <c r="S123" s="68">
        <v>318</v>
      </c>
      <c r="T123" s="85"/>
      <c r="U123" s="85"/>
    </row>
    <row r="124" spans="1:21" x14ac:dyDescent="0.3">
      <c r="A124" s="67">
        <v>337</v>
      </c>
      <c r="J124" s="67">
        <v>337</v>
      </c>
      <c r="K124" s="61">
        <v>310</v>
      </c>
      <c r="L124" s="61">
        <v>359</v>
      </c>
      <c r="M124" s="61">
        <v>404</v>
      </c>
      <c r="N124" s="61">
        <v>505</v>
      </c>
      <c r="O124" s="61">
        <v>491</v>
      </c>
      <c r="P124" s="61">
        <v>435</v>
      </c>
      <c r="Q124" s="61">
        <v>363</v>
      </c>
      <c r="R124" s="61">
        <v>348</v>
      </c>
      <c r="S124" s="68">
        <v>362</v>
      </c>
      <c r="T124" s="85"/>
      <c r="U124" s="85"/>
    </row>
    <row r="125" spans="1:21" x14ac:dyDescent="0.3">
      <c r="A125" s="67">
        <v>360</v>
      </c>
      <c r="J125" s="67">
        <v>360</v>
      </c>
      <c r="K125" s="61">
        <v>337</v>
      </c>
      <c r="L125" s="61">
        <v>310</v>
      </c>
      <c r="M125" s="61">
        <v>359</v>
      </c>
      <c r="N125" s="61">
        <v>404</v>
      </c>
      <c r="O125" s="61">
        <v>505</v>
      </c>
      <c r="P125" s="61">
        <v>491</v>
      </c>
      <c r="Q125" s="61">
        <v>435</v>
      </c>
      <c r="R125" s="61">
        <v>363</v>
      </c>
      <c r="S125" s="68">
        <v>348</v>
      </c>
      <c r="T125" s="85"/>
      <c r="U125" s="85"/>
    </row>
    <row r="126" spans="1:21" x14ac:dyDescent="0.3">
      <c r="A126" s="67">
        <v>342</v>
      </c>
      <c r="J126" s="67">
        <v>342</v>
      </c>
      <c r="K126" s="61">
        <v>360</v>
      </c>
      <c r="L126" s="61">
        <v>337</v>
      </c>
      <c r="M126" s="61">
        <v>310</v>
      </c>
      <c r="N126" s="61">
        <v>359</v>
      </c>
      <c r="O126" s="61">
        <v>404</v>
      </c>
      <c r="P126" s="61">
        <v>505</v>
      </c>
      <c r="Q126" s="61">
        <v>491</v>
      </c>
      <c r="R126" s="61">
        <v>435</v>
      </c>
      <c r="S126" s="68">
        <v>363</v>
      </c>
      <c r="T126" s="85"/>
      <c r="U126" s="85"/>
    </row>
    <row r="127" spans="1:21" x14ac:dyDescent="0.3">
      <c r="A127" s="67">
        <v>406</v>
      </c>
      <c r="J127" s="67">
        <v>406</v>
      </c>
      <c r="K127" s="61">
        <v>342</v>
      </c>
      <c r="L127" s="61">
        <v>360</v>
      </c>
      <c r="M127" s="61">
        <v>337</v>
      </c>
      <c r="N127" s="61">
        <v>310</v>
      </c>
      <c r="O127" s="61">
        <v>359</v>
      </c>
      <c r="P127" s="61">
        <v>404</v>
      </c>
      <c r="Q127" s="61">
        <v>505</v>
      </c>
      <c r="R127" s="61">
        <v>491</v>
      </c>
      <c r="S127" s="68">
        <v>435</v>
      </c>
      <c r="T127" s="85"/>
      <c r="U127" s="85"/>
    </row>
    <row r="128" spans="1:21" x14ac:dyDescent="0.3">
      <c r="A128" s="67">
        <v>396</v>
      </c>
      <c r="J128" s="67">
        <v>396</v>
      </c>
      <c r="K128" s="61">
        <v>406</v>
      </c>
      <c r="L128" s="61">
        <v>342</v>
      </c>
      <c r="M128" s="61">
        <v>360</v>
      </c>
      <c r="N128" s="61">
        <v>337</v>
      </c>
      <c r="O128" s="61">
        <v>310</v>
      </c>
      <c r="P128" s="61">
        <v>359</v>
      </c>
      <c r="Q128" s="61">
        <v>404</v>
      </c>
      <c r="R128" s="61">
        <v>505</v>
      </c>
      <c r="S128" s="68">
        <v>491</v>
      </c>
      <c r="T128" s="85"/>
      <c r="U128" s="85"/>
    </row>
    <row r="129" spans="1:21" x14ac:dyDescent="0.3">
      <c r="A129" s="67">
        <v>420</v>
      </c>
      <c r="J129" s="67">
        <v>420</v>
      </c>
      <c r="K129" s="61">
        <v>396</v>
      </c>
      <c r="L129" s="61">
        <v>406</v>
      </c>
      <c r="M129" s="61">
        <v>342</v>
      </c>
      <c r="N129" s="61">
        <v>360</v>
      </c>
      <c r="O129" s="61">
        <v>337</v>
      </c>
      <c r="P129" s="61">
        <v>310</v>
      </c>
      <c r="Q129" s="61">
        <v>359</v>
      </c>
      <c r="R129" s="61">
        <v>404</v>
      </c>
      <c r="S129" s="68">
        <v>505</v>
      </c>
      <c r="T129" s="85"/>
      <c r="U129" s="85"/>
    </row>
    <row r="130" spans="1:21" x14ac:dyDescent="0.3">
      <c r="A130" s="67">
        <v>472</v>
      </c>
      <c r="J130" s="67">
        <v>472</v>
      </c>
      <c r="K130" s="61">
        <v>420</v>
      </c>
      <c r="L130" s="61">
        <v>396</v>
      </c>
      <c r="M130" s="61">
        <v>406</v>
      </c>
      <c r="N130" s="61">
        <v>342</v>
      </c>
      <c r="O130" s="61">
        <v>360</v>
      </c>
      <c r="P130" s="61">
        <v>337</v>
      </c>
      <c r="Q130" s="61">
        <v>310</v>
      </c>
      <c r="R130" s="61">
        <v>359</v>
      </c>
      <c r="S130" s="68">
        <v>404</v>
      </c>
      <c r="T130" s="85"/>
      <c r="U130" s="85"/>
    </row>
    <row r="131" spans="1:21" x14ac:dyDescent="0.3">
      <c r="A131" s="67">
        <v>548</v>
      </c>
      <c r="J131" s="67">
        <v>548</v>
      </c>
      <c r="K131" s="61">
        <v>472</v>
      </c>
      <c r="L131" s="61">
        <v>420</v>
      </c>
      <c r="M131" s="61">
        <v>396</v>
      </c>
      <c r="N131" s="61">
        <v>406</v>
      </c>
      <c r="O131" s="61">
        <v>342</v>
      </c>
      <c r="P131" s="61">
        <v>360</v>
      </c>
      <c r="Q131" s="61">
        <v>337</v>
      </c>
      <c r="R131" s="61">
        <v>310</v>
      </c>
      <c r="S131" s="68">
        <v>359</v>
      </c>
      <c r="T131" s="85"/>
      <c r="U131" s="85"/>
    </row>
    <row r="132" spans="1:21" x14ac:dyDescent="0.3">
      <c r="A132" s="67">
        <v>559</v>
      </c>
      <c r="J132" s="67">
        <v>559</v>
      </c>
      <c r="K132" s="61">
        <v>548</v>
      </c>
      <c r="L132" s="61">
        <v>472</v>
      </c>
      <c r="M132" s="61">
        <v>420</v>
      </c>
      <c r="N132" s="61">
        <v>396</v>
      </c>
      <c r="O132" s="61">
        <v>406</v>
      </c>
      <c r="P132" s="61">
        <v>342</v>
      </c>
      <c r="Q132" s="61">
        <v>360</v>
      </c>
      <c r="R132" s="61">
        <v>337</v>
      </c>
      <c r="S132" s="68">
        <v>310</v>
      </c>
      <c r="T132" s="85"/>
      <c r="U132" s="85"/>
    </row>
    <row r="133" spans="1:21" x14ac:dyDescent="0.3">
      <c r="A133" s="67">
        <v>463</v>
      </c>
      <c r="J133" s="67">
        <v>463</v>
      </c>
      <c r="K133" s="61">
        <v>559</v>
      </c>
      <c r="L133" s="61">
        <v>548</v>
      </c>
      <c r="M133" s="61">
        <v>472</v>
      </c>
      <c r="N133" s="61">
        <v>420</v>
      </c>
      <c r="O133" s="61">
        <v>396</v>
      </c>
      <c r="P133" s="61">
        <v>406</v>
      </c>
      <c r="Q133" s="61">
        <v>342</v>
      </c>
      <c r="R133" s="61">
        <v>360</v>
      </c>
      <c r="S133" s="68">
        <v>337</v>
      </c>
      <c r="T133" s="85"/>
      <c r="U133" s="85"/>
    </row>
    <row r="134" spans="1:21" x14ac:dyDescent="0.3">
      <c r="A134" s="67">
        <v>407</v>
      </c>
      <c r="J134" s="67">
        <v>407</v>
      </c>
      <c r="K134" s="61">
        <v>463</v>
      </c>
      <c r="L134" s="61">
        <v>559</v>
      </c>
      <c r="M134" s="61">
        <v>548</v>
      </c>
      <c r="N134" s="61">
        <v>472</v>
      </c>
      <c r="O134" s="61">
        <v>420</v>
      </c>
      <c r="P134" s="61">
        <v>396</v>
      </c>
      <c r="Q134" s="61">
        <v>406</v>
      </c>
      <c r="R134" s="61">
        <v>342</v>
      </c>
      <c r="S134" s="68">
        <v>360</v>
      </c>
      <c r="T134" s="85"/>
      <c r="U134" s="85"/>
    </row>
    <row r="135" spans="1:21" x14ac:dyDescent="0.3">
      <c r="A135" s="67">
        <v>362</v>
      </c>
      <c r="J135" s="67">
        <v>362</v>
      </c>
      <c r="K135" s="61">
        <v>407</v>
      </c>
      <c r="L135" s="61">
        <v>463</v>
      </c>
      <c r="M135" s="61">
        <v>559</v>
      </c>
      <c r="N135" s="61">
        <v>548</v>
      </c>
      <c r="O135" s="61">
        <v>472</v>
      </c>
      <c r="P135" s="61">
        <v>420</v>
      </c>
      <c r="Q135" s="61">
        <v>396</v>
      </c>
      <c r="R135" s="61">
        <v>406</v>
      </c>
      <c r="S135" s="68">
        <v>342</v>
      </c>
      <c r="T135" s="85"/>
      <c r="U135" s="85"/>
    </row>
    <row r="136" spans="1:21" x14ac:dyDescent="0.3">
      <c r="A136" s="67">
        <v>405</v>
      </c>
      <c r="J136" s="67">
        <v>405</v>
      </c>
      <c r="K136" s="61">
        <v>362</v>
      </c>
      <c r="L136" s="61">
        <v>407</v>
      </c>
      <c r="M136" s="61">
        <v>463</v>
      </c>
      <c r="N136" s="61">
        <v>559</v>
      </c>
      <c r="O136" s="61">
        <v>548</v>
      </c>
      <c r="P136" s="61">
        <v>472</v>
      </c>
      <c r="Q136" s="61">
        <v>420</v>
      </c>
      <c r="R136" s="61">
        <v>396</v>
      </c>
      <c r="S136" s="68">
        <v>406</v>
      </c>
      <c r="T136" s="85"/>
      <c r="U136" s="85"/>
    </row>
    <row r="137" spans="1:21" x14ac:dyDescent="0.3">
      <c r="A137" s="67">
        <v>417</v>
      </c>
      <c r="J137" s="67">
        <v>417</v>
      </c>
      <c r="K137" s="61">
        <v>405</v>
      </c>
      <c r="L137" s="61">
        <v>362</v>
      </c>
      <c r="M137" s="61">
        <v>407</v>
      </c>
      <c r="N137" s="61">
        <v>463</v>
      </c>
      <c r="O137" s="61">
        <v>559</v>
      </c>
      <c r="P137" s="61">
        <v>548</v>
      </c>
      <c r="Q137" s="61">
        <v>472</v>
      </c>
      <c r="R137" s="61">
        <v>420</v>
      </c>
      <c r="S137" s="68">
        <v>396</v>
      </c>
      <c r="T137" s="85"/>
      <c r="U137" s="85"/>
    </row>
    <row r="138" spans="1:21" x14ac:dyDescent="0.3">
      <c r="A138" s="67">
        <v>391</v>
      </c>
      <c r="J138" s="67">
        <v>391</v>
      </c>
      <c r="K138" s="61">
        <v>417</v>
      </c>
      <c r="L138" s="61">
        <v>405</v>
      </c>
      <c r="M138" s="61">
        <v>362</v>
      </c>
      <c r="N138" s="61">
        <v>407</v>
      </c>
      <c r="O138" s="61">
        <v>463</v>
      </c>
      <c r="P138" s="61">
        <v>559</v>
      </c>
      <c r="Q138" s="61">
        <v>548</v>
      </c>
      <c r="R138" s="61">
        <v>472</v>
      </c>
      <c r="S138" s="68">
        <v>420</v>
      </c>
      <c r="T138" s="85"/>
      <c r="U138" s="85"/>
    </row>
    <row r="139" spans="1:21" x14ac:dyDescent="0.3">
      <c r="A139" s="67">
        <v>419</v>
      </c>
      <c r="J139" s="67">
        <v>419</v>
      </c>
      <c r="K139" s="61">
        <v>391</v>
      </c>
      <c r="L139" s="61">
        <v>417</v>
      </c>
      <c r="M139" s="61">
        <v>405</v>
      </c>
      <c r="N139" s="61">
        <v>362</v>
      </c>
      <c r="O139" s="61">
        <v>407</v>
      </c>
      <c r="P139" s="61">
        <v>463</v>
      </c>
      <c r="Q139" s="61">
        <v>559</v>
      </c>
      <c r="R139" s="61">
        <v>548</v>
      </c>
      <c r="S139" s="68">
        <v>472</v>
      </c>
      <c r="T139" s="85"/>
      <c r="U139" s="85"/>
    </row>
    <row r="140" spans="1:21" x14ac:dyDescent="0.3">
      <c r="A140" s="67">
        <v>461</v>
      </c>
      <c r="J140" s="67">
        <v>461</v>
      </c>
      <c r="K140" s="61">
        <v>419</v>
      </c>
      <c r="L140" s="61">
        <v>391</v>
      </c>
      <c r="M140" s="61">
        <v>417</v>
      </c>
      <c r="N140" s="61">
        <v>405</v>
      </c>
      <c r="O140" s="61">
        <v>362</v>
      </c>
      <c r="P140" s="61">
        <v>407</v>
      </c>
      <c r="Q140" s="61">
        <v>463</v>
      </c>
      <c r="R140" s="61">
        <v>559</v>
      </c>
      <c r="S140" s="68">
        <v>548</v>
      </c>
      <c r="T140" s="85"/>
      <c r="U140" s="85"/>
    </row>
    <row r="141" spans="1:21" x14ac:dyDescent="0.3">
      <c r="A141" s="67">
        <v>472</v>
      </c>
      <c r="J141" s="67">
        <v>472</v>
      </c>
      <c r="K141" s="61">
        <v>461</v>
      </c>
      <c r="L141" s="61">
        <v>419</v>
      </c>
      <c r="M141" s="61">
        <v>391</v>
      </c>
      <c r="N141" s="61">
        <v>417</v>
      </c>
      <c r="O141" s="61">
        <v>405</v>
      </c>
      <c r="P141" s="61">
        <v>362</v>
      </c>
      <c r="Q141" s="61">
        <v>407</v>
      </c>
      <c r="R141" s="61">
        <v>463</v>
      </c>
      <c r="S141" s="68">
        <v>559</v>
      </c>
      <c r="T141" s="85"/>
      <c r="U141" s="85"/>
    </row>
    <row r="142" spans="1:21" x14ac:dyDescent="0.3">
      <c r="A142" s="67">
        <v>535</v>
      </c>
      <c r="J142" s="67">
        <v>535</v>
      </c>
      <c r="K142" s="61">
        <v>472</v>
      </c>
      <c r="L142" s="61">
        <v>461</v>
      </c>
      <c r="M142" s="61">
        <v>419</v>
      </c>
      <c r="N142" s="61">
        <v>391</v>
      </c>
      <c r="O142" s="61">
        <v>417</v>
      </c>
      <c r="P142" s="61">
        <v>405</v>
      </c>
      <c r="Q142" s="61">
        <v>362</v>
      </c>
      <c r="R142" s="61">
        <v>407</v>
      </c>
      <c r="S142" s="68">
        <v>463</v>
      </c>
      <c r="T142" s="85"/>
      <c r="U142" s="85"/>
    </row>
    <row r="143" spans="1:21" x14ac:dyDescent="0.3">
      <c r="A143" s="67">
        <v>622</v>
      </c>
      <c r="J143" s="67">
        <v>622</v>
      </c>
      <c r="K143" s="61">
        <v>535</v>
      </c>
      <c r="L143" s="61">
        <v>472</v>
      </c>
      <c r="M143" s="61">
        <v>461</v>
      </c>
      <c r="N143" s="61">
        <v>419</v>
      </c>
      <c r="O143" s="61">
        <v>391</v>
      </c>
      <c r="P143" s="61">
        <v>417</v>
      </c>
      <c r="Q143" s="61">
        <v>405</v>
      </c>
      <c r="R143" s="61">
        <v>362</v>
      </c>
      <c r="S143" s="68">
        <v>407</v>
      </c>
      <c r="T143" s="85"/>
      <c r="U143" s="85"/>
    </row>
    <row r="144" spans="1:21" x14ac:dyDescent="0.3">
      <c r="A144" s="67">
        <v>606</v>
      </c>
      <c r="J144" s="67">
        <v>606</v>
      </c>
      <c r="K144" s="61">
        <v>622</v>
      </c>
      <c r="L144" s="61">
        <v>535</v>
      </c>
      <c r="M144" s="61">
        <v>472</v>
      </c>
      <c r="N144" s="61">
        <v>461</v>
      </c>
      <c r="O144" s="61">
        <v>419</v>
      </c>
      <c r="P144" s="61">
        <v>391</v>
      </c>
      <c r="Q144" s="61">
        <v>417</v>
      </c>
      <c r="R144" s="61">
        <v>405</v>
      </c>
      <c r="S144" s="68">
        <v>362</v>
      </c>
      <c r="T144" s="85"/>
      <c r="U144" s="85"/>
    </row>
    <row r="145" spans="1:21" x14ac:dyDescent="0.3">
      <c r="A145" s="67">
        <v>508</v>
      </c>
      <c r="J145" s="67">
        <v>508</v>
      </c>
      <c r="K145" s="61">
        <v>606</v>
      </c>
      <c r="L145" s="61">
        <v>622</v>
      </c>
      <c r="M145" s="61">
        <v>535</v>
      </c>
      <c r="N145" s="61">
        <v>472</v>
      </c>
      <c r="O145" s="61">
        <v>461</v>
      </c>
      <c r="P145" s="61">
        <v>419</v>
      </c>
      <c r="Q145" s="61">
        <v>391</v>
      </c>
      <c r="R145" s="61">
        <v>417</v>
      </c>
      <c r="S145" s="68">
        <v>405</v>
      </c>
      <c r="T145" s="85"/>
      <c r="U145" s="85"/>
    </row>
    <row r="146" spans="1:21" x14ac:dyDescent="0.3">
      <c r="A146" s="67">
        <v>461</v>
      </c>
      <c r="J146" s="67">
        <v>461</v>
      </c>
      <c r="K146" s="61">
        <v>508</v>
      </c>
      <c r="L146" s="61">
        <v>606</v>
      </c>
      <c r="M146" s="61">
        <v>622</v>
      </c>
      <c r="N146" s="61">
        <v>535</v>
      </c>
      <c r="O146" s="61">
        <v>472</v>
      </c>
      <c r="P146" s="61">
        <v>461</v>
      </c>
      <c r="Q146" s="61">
        <v>419</v>
      </c>
      <c r="R146" s="61">
        <v>391</v>
      </c>
      <c r="S146" s="68">
        <v>417</v>
      </c>
      <c r="T146" s="85"/>
      <c r="U146" s="85"/>
    </row>
    <row r="147" spans="1:21" x14ac:dyDescent="0.3">
      <c r="A147" s="67">
        <v>390</v>
      </c>
      <c r="J147" s="67">
        <v>390</v>
      </c>
      <c r="K147" s="61">
        <v>461</v>
      </c>
      <c r="L147" s="61">
        <v>508</v>
      </c>
      <c r="M147" s="61">
        <v>606</v>
      </c>
      <c r="N147" s="61">
        <v>622</v>
      </c>
      <c r="O147" s="61">
        <v>535</v>
      </c>
      <c r="P147" s="61">
        <v>472</v>
      </c>
      <c r="Q147" s="61">
        <v>461</v>
      </c>
      <c r="R147" s="61">
        <v>419</v>
      </c>
      <c r="S147" s="68">
        <v>391</v>
      </c>
      <c r="T147" s="85"/>
      <c r="U147" s="85"/>
    </row>
    <row r="148" spans="1:21" ht="17.25" thickBot="1" x14ac:dyDescent="0.35">
      <c r="A148" s="69">
        <v>432</v>
      </c>
      <c r="J148" s="69">
        <v>432</v>
      </c>
      <c r="K148" s="70">
        <v>390</v>
      </c>
      <c r="L148" s="70">
        <v>461</v>
      </c>
      <c r="M148" s="70">
        <v>508</v>
      </c>
      <c r="N148" s="70">
        <v>606</v>
      </c>
      <c r="O148" s="70">
        <v>622</v>
      </c>
      <c r="P148" s="70">
        <v>535</v>
      </c>
      <c r="Q148" s="70">
        <v>472</v>
      </c>
      <c r="R148" s="70">
        <v>461</v>
      </c>
      <c r="S148" s="71">
        <v>419</v>
      </c>
      <c r="T148" s="85"/>
      <c r="U148" s="85"/>
    </row>
    <row r="149" spans="1:21" x14ac:dyDescent="0.3">
      <c r="K149" s="63">
        <v>432</v>
      </c>
      <c r="L149" s="63">
        <v>390</v>
      </c>
      <c r="M149" s="63">
        <v>461</v>
      </c>
      <c r="N149" s="63">
        <v>508</v>
      </c>
      <c r="O149" s="63">
        <v>606</v>
      </c>
      <c r="P149" s="63">
        <v>622</v>
      </c>
      <c r="Q149" s="63">
        <v>535</v>
      </c>
      <c r="R149" s="63">
        <v>472</v>
      </c>
      <c r="S149" s="63">
        <v>461</v>
      </c>
      <c r="T149" s="85"/>
      <c r="U149" s="85"/>
    </row>
    <row r="150" spans="1:21" x14ac:dyDescent="0.3">
      <c r="L150" s="61">
        <v>432</v>
      </c>
      <c r="M150" s="61">
        <v>390</v>
      </c>
      <c r="N150" s="61">
        <v>461</v>
      </c>
      <c r="O150" s="61">
        <v>508</v>
      </c>
      <c r="P150" s="61">
        <v>606</v>
      </c>
      <c r="Q150" s="61">
        <v>622</v>
      </c>
      <c r="R150" s="61">
        <v>535</v>
      </c>
      <c r="S150" s="61">
        <v>472</v>
      </c>
      <c r="T150" s="85"/>
      <c r="U150" s="85"/>
    </row>
    <row r="151" spans="1:21" x14ac:dyDescent="0.3">
      <c r="M151" s="61">
        <v>432</v>
      </c>
      <c r="N151" s="61">
        <v>390</v>
      </c>
      <c r="O151" s="61">
        <v>461</v>
      </c>
      <c r="P151" s="61">
        <v>508</v>
      </c>
      <c r="Q151" s="61">
        <v>606</v>
      </c>
      <c r="R151" s="61">
        <v>622</v>
      </c>
      <c r="S151" s="61">
        <v>535</v>
      </c>
      <c r="T151" s="85"/>
      <c r="U151" s="85"/>
    </row>
    <row r="152" spans="1:21" x14ac:dyDescent="0.3">
      <c r="N152" s="61">
        <v>432</v>
      </c>
      <c r="O152" s="61">
        <v>390</v>
      </c>
      <c r="P152" s="61">
        <v>461</v>
      </c>
      <c r="Q152" s="61">
        <v>508</v>
      </c>
      <c r="R152" s="61">
        <v>606</v>
      </c>
      <c r="S152" s="61">
        <v>622</v>
      </c>
      <c r="T152" s="85"/>
      <c r="U152" s="85"/>
    </row>
    <row r="153" spans="1:21" x14ac:dyDescent="0.3">
      <c r="O153" s="61">
        <v>432</v>
      </c>
      <c r="P153" s="61">
        <v>390</v>
      </c>
      <c r="Q153" s="61">
        <v>461</v>
      </c>
      <c r="R153" s="61">
        <v>508</v>
      </c>
      <c r="S153" s="61">
        <v>606</v>
      </c>
      <c r="T153" s="85"/>
      <c r="U153" s="85"/>
    </row>
    <row r="154" spans="1:21" x14ac:dyDescent="0.3">
      <c r="P154" s="61">
        <v>432</v>
      </c>
      <c r="Q154" s="61">
        <v>390</v>
      </c>
      <c r="R154" s="61">
        <v>461</v>
      </c>
      <c r="S154" s="61">
        <v>508</v>
      </c>
      <c r="T154" s="85"/>
      <c r="U154" s="85"/>
    </row>
    <row r="155" spans="1:21" x14ac:dyDescent="0.3">
      <c r="Q155" s="61">
        <v>432</v>
      </c>
      <c r="R155" s="61">
        <v>390</v>
      </c>
      <c r="S155" s="61">
        <v>461</v>
      </c>
      <c r="T155" s="85"/>
      <c r="U155" s="85"/>
    </row>
    <row r="156" spans="1:21" x14ac:dyDescent="0.3">
      <c r="R156" s="61">
        <v>432</v>
      </c>
      <c r="S156" s="61">
        <v>390</v>
      </c>
      <c r="T156" s="85"/>
      <c r="U156" s="85"/>
    </row>
    <row r="157" spans="1:21" x14ac:dyDescent="0.3">
      <c r="S157" s="61">
        <v>432</v>
      </c>
      <c r="T157" s="85"/>
      <c r="U157" s="85"/>
    </row>
  </sheetData>
  <phoneticPr fontId="1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369"/>
  <sheetViews>
    <sheetView zoomScale="91" zoomScaleNormal="85" workbookViewId="0">
      <selection activeCell="E39" sqref="E39"/>
    </sheetView>
  </sheetViews>
  <sheetFormatPr defaultColWidth="8.875" defaultRowHeight="16.5" x14ac:dyDescent="0.3"/>
  <cols>
    <col min="3" max="3" width="33.125" customWidth="1"/>
    <col min="4" max="4" width="27" customWidth="1"/>
    <col min="5" max="5" width="35.125" customWidth="1"/>
    <col min="6" max="6" width="16.125" customWidth="1"/>
  </cols>
  <sheetData>
    <row r="1" spans="1:6" x14ac:dyDescent="0.3">
      <c r="A1" t="s">
        <v>86</v>
      </c>
    </row>
    <row r="2" spans="1:6" x14ac:dyDescent="0.3">
      <c r="A2" t="s">
        <v>101</v>
      </c>
    </row>
    <row r="4" spans="1:6" x14ac:dyDescent="0.3">
      <c r="A4" t="s">
        <v>85</v>
      </c>
      <c r="B4" t="s">
        <v>91</v>
      </c>
    </row>
    <row r="5" spans="1:6" x14ac:dyDescent="0.3">
      <c r="A5" s="54" t="s">
        <v>83</v>
      </c>
      <c r="B5" s="54">
        <v>0.5</v>
      </c>
      <c r="C5" t="s">
        <v>150</v>
      </c>
    </row>
    <row r="6" spans="1:6" x14ac:dyDescent="0.3">
      <c r="A6" s="54" t="s">
        <v>84</v>
      </c>
      <c r="B6" s="54">
        <v>0.5</v>
      </c>
      <c r="C6" t="s">
        <v>151</v>
      </c>
    </row>
    <row r="7" spans="1:6" x14ac:dyDescent="0.3">
      <c r="A7" s="54" t="s">
        <v>94</v>
      </c>
      <c r="B7" s="54">
        <v>0.1</v>
      </c>
      <c r="C7" t="s">
        <v>152</v>
      </c>
    </row>
    <row r="9" spans="1:6" x14ac:dyDescent="0.3">
      <c r="A9" s="57" t="s">
        <v>104</v>
      </c>
    </row>
    <row r="10" spans="1:6" x14ac:dyDescent="0.3">
      <c r="A10" s="56" t="s">
        <v>103</v>
      </c>
      <c r="B10" s="56">
        <v>7</v>
      </c>
    </row>
    <row r="11" spans="1:6" x14ac:dyDescent="0.3">
      <c r="C11" t="s">
        <v>105</v>
      </c>
      <c r="D11" t="s">
        <v>97</v>
      </c>
      <c r="E11" t="s">
        <v>99</v>
      </c>
      <c r="F11" t="s">
        <v>153</v>
      </c>
    </row>
    <row r="12" spans="1:6" x14ac:dyDescent="0.3">
      <c r="A12" s="55" t="s">
        <v>4</v>
      </c>
      <c r="B12" s="1" t="s">
        <v>87</v>
      </c>
      <c r="C12" s="1" t="s">
        <v>92</v>
      </c>
      <c r="D12" s="1" t="s">
        <v>93</v>
      </c>
      <c r="E12" s="1" t="s">
        <v>95</v>
      </c>
      <c r="F12" s="1" t="s">
        <v>88</v>
      </c>
    </row>
    <row r="13" spans="1:6" x14ac:dyDescent="0.3">
      <c r="A13" s="55">
        <v>1</v>
      </c>
      <c r="B13" s="60">
        <v>8074</v>
      </c>
      <c r="C13" s="1"/>
      <c r="D13" s="1"/>
      <c r="E13" s="59">
        <f>B13/$C$19</f>
        <v>0.24250199517724899</v>
      </c>
      <c r="F13" s="1"/>
    </row>
    <row r="14" spans="1:6" x14ac:dyDescent="0.3">
      <c r="A14" s="55">
        <v>2</v>
      </c>
      <c r="B14" s="60">
        <v>50134</v>
      </c>
      <c r="C14" s="1"/>
      <c r="D14" s="1"/>
      <c r="E14" s="59">
        <f t="shared" ref="E14:E19" si="0">B14/$C$19</f>
        <v>1.5057709965588557</v>
      </c>
      <c r="F14" s="1"/>
    </row>
    <row r="15" spans="1:6" x14ac:dyDescent="0.3">
      <c r="A15" s="55">
        <v>3</v>
      </c>
      <c r="B15" s="60">
        <v>38309</v>
      </c>
      <c r="C15" s="1"/>
      <c r="D15" s="1"/>
      <c r="E15" s="59">
        <f t="shared" si="0"/>
        <v>1.1506079927229664</v>
      </c>
      <c r="F15" s="1"/>
    </row>
    <row r="16" spans="1:6" x14ac:dyDescent="0.3">
      <c r="A16" s="55">
        <v>4</v>
      </c>
      <c r="B16" s="60">
        <v>42135</v>
      </c>
      <c r="C16" s="1"/>
      <c r="D16" s="1"/>
      <c r="E16" s="59">
        <f t="shared" si="0"/>
        <v>1.265521620856253</v>
      </c>
      <c r="F16" s="1"/>
    </row>
    <row r="17" spans="1:6" x14ac:dyDescent="0.3">
      <c r="A17" s="55">
        <v>5</v>
      </c>
      <c r="B17" s="60">
        <v>36690</v>
      </c>
      <c r="C17" s="1"/>
      <c r="D17" s="1"/>
      <c r="E17" s="59">
        <f t="shared" si="0"/>
        <v>1.1019814469969365</v>
      </c>
      <c r="F17" s="1"/>
    </row>
    <row r="18" spans="1:6" x14ac:dyDescent="0.3">
      <c r="A18" s="55">
        <v>6</v>
      </c>
      <c r="B18" s="60">
        <v>4124</v>
      </c>
      <c r="C18" s="1"/>
      <c r="D18" s="1"/>
      <c r="E18" s="59">
        <f t="shared" si="0"/>
        <v>0.12386403617921411</v>
      </c>
      <c r="F18" s="1"/>
    </row>
    <row r="19" spans="1:6" x14ac:dyDescent="0.3">
      <c r="A19" s="55">
        <v>7</v>
      </c>
      <c r="B19" s="60">
        <v>53596</v>
      </c>
      <c r="C19" s="58">
        <f>SUM(B13:B19)/$B$10</f>
        <v>33294.571428571428</v>
      </c>
      <c r="D19" s="58">
        <f>(SUM(B20:B26)-SUM(B13:B19))/POWER(B10,2)</f>
        <v>289.0408163265306</v>
      </c>
      <c r="E19" s="59">
        <f t="shared" si="0"/>
        <v>1.6097519115085257</v>
      </c>
      <c r="F19" s="1">
        <f>(C19+D19)*E19</f>
        <v>54061.284006585622</v>
      </c>
    </row>
    <row r="20" spans="1:6" x14ac:dyDescent="0.3">
      <c r="A20" s="55">
        <v>8</v>
      </c>
      <c r="B20" s="60">
        <v>38416</v>
      </c>
      <c r="C20" s="1">
        <f>$B$5*(B19/E19) + (1 - $B$5) * (C19+D19)</f>
        <v>33439.091836734689</v>
      </c>
      <c r="D20" s="1">
        <f>$B$6*(C20-C19) + (1-$B$6)*D19</f>
        <v>216.78061224489625</v>
      </c>
      <c r="E20" s="1">
        <f>$B$7*(B19/(C19+D19)) + (1-$B$7)*E19</f>
        <v>1.6083664619529725</v>
      </c>
      <c r="F20" s="1">
        <f t="shared" ref="F20:F83" si="1">(C20+D20)*E20</f>
        <v>54130.976494705821</v>
      </c>
    </row>
    <row r="21" spans="1:6" x14ac:dyDescent="0.3">
      <c r="A21" s="55">
        <v>9</v>
      </c>
      <c r="B21" s="60">
        <v>36003</v>
      </c>
      <c r="C21" s="1">
        <f t="shared" ref="C21:C84" si="2">$B$5*(B20/E20) + (1 - $B$5) * (C20+D20)</f>
        <v>28770.488158006563</v>
      </c>
      <c r="D21" s="1">
        <f t="shared" ref="D21:D84" si="3">$B$6*(C21-C20) + (1-$B$6)*D20</f>
        <v>-2225.911533241615</v>
      </c>
      <c r="E21" s="1">
        <f t="shared" ref="E21:E84" si="4">$B$7*(B20/(C20+D20)) + (1-$B$7)*E20</f>
        <v>1.5616733431858723</v>
      </c>
      <c r="F21" s="1">
        <f t="shared" si="1"/>
        <v>41453.957721050232</v>
      </c>
    </row>
    <row r="22" spans="1:6" x14ac:dyDescent="0.3">
      <c r="A22" s="55">
        <v>10</v>
      </c>
      <c r="B22" s="60">
        <v>36337</v>
      </c>
      <c r="C22" s="1">
        <f t="shared" si="2"/>
        <v>24799.346822119383</v>
      </c>
      <c r="D22" s="1">
        <f t="shared" si="3"/>
        <v>-3098.5264345643973</v>
      </c>
      <c r="E22" s="1">
        <f t="shared" si="4"/>
        <v>1.5411382342703859</v>
      </c>
      <c r="F22" s="1">
        <f t="shared" si="1"/>
        <v>33443.964014295285</v>
      </c>
    </row>
    <row r="23" spans="1:6" x14ac:dyDescent="0.3">
      <c r="A23" s="55">
        <v>11</v>
      </c>
      <c r="B23" s="60">
        <v>40769</v>
      </c>
      <c r="C23" s="1">
        <f t="shared" si="2"/>
        <v>22639.42405118882</v>
      </c>
      <c r="D23" s="1">
        <f t="shared" si="3"/>
        <v>-2629.2246027474803</v>
      </c>
      <c r="E23" s="1">
        <f t="shared" si="4"/>
        <v>1.5544696933306335</v>
      </c>
      <c r="F23" s="1">
        <f t="shared" si="1"/>
        <v>31105.248600103423</v>
      </c>
    </row>
    <row r="24" spans="1:6" x14ac:dyDescent="0.3">
      <c r="A24" s="55">
        <v>12</v>
      </c>
      <c r="B24" s="60">
        <v>35472</v>
      </c>
      <c r="C24" s="1">
        <f t="shared" si="2"/>
        <v>23118.575070480925</v>
      </c>
      <c r="D24" s="1">
        <f t="shared" si="3"/>
        <v>-1075.0367917276876</v>
      </c>
      <c r="E24" s="1">
        <f t="shared" si="4"/>
        <v>1.6027638216565223</v>
      </c>
      <c r="F24" s="1">
        <f t="shared" si="1"/>
        <v>35330.585654486378</v>
      </c>
    </row>
    <row r="25" spans="1:6" x14ac:dyDescent="0.3">
      <c r="A25" s="55">
        <v>13</v>
      </c>
      <c r="B25" s="60">
        <v>4313</v>
      </c>
      <c r="C25" s="1">
        <f t="shared" si="2"/>
        <v>22087.654056637301</v>
      </c>
      <c r="D25" s="1">
        <f t="shared" si="3"/>
        <v>-1052.9789027856561</v>
      </c>
      <c r="E25" s="1">
        <f t="shared" si="4"/>
        <v>1.6034053445541869</v>
      </c>
      <c r="F25" s="1">
        <f t="shared" si="1"/>
        <v>33727.110562646893</v>
      </c>
    </row>
    <row r="26" spans="1:6" x14ac:dyDescent="0.3">
      <c r="A26" s="55">
        <v>14</v>
      </c>
      <c r="B26" s="60">
        <v>55915</v>
      </c>
      <c r="C26" s="1">
        <f t="shared" si="2"/>
        <v>11862.287565601078</v>
      </c>
      <c r="D26" s="1">
        <f t="shared" si="3"/>
        <v>-5639.1726969109395</v>
      </c>
      <c r="E26" s="1">
        <f t="shared" si="4"/>
        <v>1.4635690487830069</v>
      </c>
      <c r="F26" s="1">
        <f t="shared" si="1"/>
        <v>9107.9583088362124</v>
      </c>
    </row>
    <row r="27" spans="1:6" x14ac:dyDescent="0.3">
      <c r="A27" s="55">
        <v>15</v>
      </c>
      <c r="B27" s="60">
        <v>41119</v>
      </c>
      <c r="C27" s="1">
        <f t="shared" si="2"/>
        <v>22213.833492483453</v>
      </c>
      <c r="D27" s="1">
        <f t="shared" si="3"/>
        <v>2356.1866149857174</v>
      </c>
      <c r="E27" s="1">
        <f t="shared" si="4"/>
        <v>2.2157171720108186</v>
      </c>
      <c r="F27" s="1">
        <f t="shared" si="1"/>
        <v>54440.215468770533</v>
      </c>
    </row>
    <row r="28" spans="1:6" x14ac:dyDescent="0.3">
      <c r="A28" s="55">
        <v>16</v>
      </c>
      <c r="B28" s="60">
        <v>39827</v>
      </c>
      <c r="C28" s="1">
        <f t="shared" si="2"/>
        <v>21563.947031662025</v>
      </c>
      <c r="D28" s="1">
        <f t="shared" si="3"/>
        <v>853.15007708214466</v>
      </c>
      <c r="E28" s="1">
        <f t="shared" si="4"/>
        <v>2.1614998152056408</v>
      </c>
      <c r="F28" s="1">
        <f t="shared" si="1"/>
        <v>48454.551257997424</v>
      </c>
    </row>
    <row r="29" spans="1:6" x14ac:dyDescent="0.3">
      <c r="A29" s="55">
        <v>17</v>
      </c>
      <c r="B29" s="60">
        <v>40217</v>
      </c>
      <c r="C29" s="1">
        <f t="shared" si="2"/>
        <v>20421.364516655878</v>
      </c>
      <c r="D29" s="1">
        <f t="shared" si="3"/>
        <v>-144.71621896200088</v>
      </c>
      <c r="E29" s="1">
        <f t="shared" si="4"/>
        <v>2.1230133367104744</v>
      </c>
      <c r="F29" s="1">
        <f t="shared" si="1"/>
        <v>43047.594759791842</v>
      </c>
    </row>
    <row r="30" spans="1:6" x14ac:dyDescent="0.3">
      <c r="A30" s="55">
        <v>18</v>
      </c>
      <c r="B30" s="60">
        <v>45520</v>
      </c>
      <c r="C30" s="1">
        <f t="shared" si="2"/>
        <v>19610.002754105881</v>
      </c>
      <c r="D30" s="1">
        <f t="shared" si="3"/>
        <v>-478.03899075599912</v>
      </c>
      <c r="E30" s="1">
        <f t="shared" si="4"/>
        <v>2.1090534616944749</v>
      </c>
      <c r="F30" s="1">
        <f t="shared" si="1"/>
        <v>40350.334404106325</v>
      </c>
    </row>
    <row r="31" spans="1:6" x14ac:dyDescent="0.3">
      <c r="A31" s="55">
        <v>19</v>
      </c>
      <c r="B31" s="60">
        <v>39635</v>
      </c>
      <c r="C31" s="1">
        <f t="shared" si="2"/>
        <v>20357.552798854987</v>
      </c>
      <c r="D31" s="1">
        <f t="shared" si="3"/>
        <v>134.75552699655381</v>
      </c>
      <c r="E31" s="1">
        <f t="shared" si="4"/>
        <v>2.136074554039407</v>
      </c>
      <c r="F31" s="1">
        <f t="shared" si="1"/>
        <v>43773.098368381354</v>
      </c>
    </row>
    <row r="32" spans="1:6" x14ac:dyDescent="0.3">
      <c r="A32" s="55">
        <v>20</v>
      </c>
      <c r="B32" s="60">
        <v>4825</v>
      </c>
      <c r="C32" s="1">
        <f t="shared" si="2"/>
        <v>19523.686149121793</v>
      </c>
      <c r="D32" s="1">
        <f t="shared" si="3"/>
        <v>-349.55556136832018</v>
      </c>
      <c r="E32" s="1">
        <f t="shared" si="4"/>
        <v>2.1158811316948825</v>
      </c>
      <c r="F32" s="1">
        <f t="shared" si="1"/>
        <v>40570.181127281277</v>
      </c>
    </row>
    <row r="33" spans="1:6" x14ac:dyDescent="0.3">
      <c r="A33" s="55">
        <v>21</v>
      </c>
      <c r="B33" s="60">
        <v>54423</v>
      </c>
      <c r="C33" s="1">
        <f t="shared" si="2"/>
        <v>10727.252218303591</v>
      </c>
      <c r="D33" s="1">
        <f t="shared" si="3"/>
        <v>-4572.9947460932617</v>
      </c>
      <c r="E33" s="1">
        <f t="shared" si="4"/>
        <v>1.9294571321101934</v>
      </c>
      <c r="F33" s="1">
        <f t="shared" si="1"/>
        <v>11874.375972598669</v>
      </c>
    </row>
    <row r="34" spans="1:6" x14ac:dyDescent="0.3">
      <c r="A34" s="55">
        <v>22</v>
      </c>
      <c r="B34" s="60">
        <v>43927</v>
      </c>
      <c r="C34" s="1">
        <f t="shared" si="2"/>
        <v>17180.318460895549</v>
      </c>
      <c r="D34" s="1">
        <f t="shared" si="3"/>
        <v>940.03574824934822</v>
      </c>
      <c r="E34" s="1">
        <f t="shared" si="4"/>
        <v>2.6208260619856576</v>
      </c>
      <c r="F34" s="1">
        <f t="shared" si="1"/>
        <v>47490.296563738455</v>
      </c>
    </row>
    <row r="35" spans="1:6" x14ac:dyDescent="0.3">
      <c r="A35" s="55">
        <v>23</v>
      </c>
      <c r="B35" s="60">
        <v>40334</v>
      </c>
      <c r="C35" s="1">
        <f t="shared" si="2"/>
        <v>17440.550116949871</v>
      </c>
      <c r="D35" s="1">
        <f t="shared" si="3"/>
        <v>600.13370215183522</v>
      </c>
      <c r="E35" s="1">
        <f t="shared" si="4"/>
        <v>2.6011614543151294</v>
      </c>
      <c r="F35" s="1">
        <f t="shared" si="1"/>
        <v>46926.731359734011</v>
      </c>
    </row>
    <row r="36" spans="1:6" x14ac:dyDescent="0.3">
      <c r="A36" s="55">
        <v>24</v>
      </c>
      <c r="B36" s="60">
        <v>42673</v>
      </c>
      <c r="C36" s="1">
        <f t="shared" si="2"/>
        <v>16773.416970133687</v>
      </c>
      <c r="D36" s="1">
        <f t="shared" si="3"/>
        <v>-33.499722332174542</v>
      </c>
      <c r="E36" s="1">
        <f t="shared" si="4"/>
        <v>2.5646177654736144</v>
      </c>
      <c r="F36" s="1">
        <f t="shared" si="1"/>
        <v>42931.489166269937</v>
      </c>
    </row>
    <row r="37" spans="1:6" x14ac:dyDescent="0.3">
      <c r="A37" s="55">
        <v>25</v>
      </c>
      <c r="B37" s="60">
        <v>43221</v>
      </c>
      <c r="C37" s="1">
        <f t="shared" si="2"/>
        <v>16689.521986224943</v>
      </c>
      <c r="D37" s="1">
        <f t="shared" si="3"/>
        <v>-58.69735312045907</v>
      </c>
      <c r="E37" s="1">
        <f t="shared" si="4"/>
        <v>2.5630736170621051</v>
      </c>
      <c r="F37" s="1">
        <f t="shared" si="1"/>
        <v>42626.027847096666</v>
      </c>
    </row>
    <row r="38" spans="1:6" x14ac:dyDescent="0.3">
      <c r="A38" s="55">
        <v>26</v>
      </c>
      <c r="B38" s="60">
        <v>38759</v>
      </c>
      <c r="C38" s="1">
        <f t="shared" si="2"/>
        <v>16746.890779028399</v>
      </c>
      <c r="D38" s="1">
        <f t="shared" si="3"/>
        <v>-0.66428015850152633</v>
      </c>
      <c r="E38" s="1">
        <f t="shared" si="4"/>
        <v>2.5666511435289467</v>
      </c>
      <c r="F38" s="1">
        <f t="shared" si="1"/>
        <v>42981.721393119173</v>
      </c>
    </row>
    <row r="39" spans="1:6" x14ac:dyDescent="0.3">
      <c r="A39" s="55">
        <v>27</v>
      </c>
      <c r="B39" s="60">
        <v>4895</v>
      </c>
      <c r="C39" s="1">
        <f t="shared" si="2"/>
        <v>15923.613460131557</v>
      </c>
      <c r="D39" s="1">
        <f t="shared" si="3"/>
        <v>-411.97079952767183</v>
      </c>
      <c r="E39" s="1">
        <f t="shared" si="4"/>
        <v>2.5414351858121194</v>
      </c>
      <c r="F39" s="1">
        <f t="shared" si="1"/>
        <v>39421.834447403031</v>
      </c>
    </row>
    <row r="40" spans="1:6" x14ac:dyDescent="0.3">
      <c r="A40" s="55">
        <v>28</v>
      </c>
      <c r="B40" s="60">
        <v>60485</v>
      </c>
      <c r="C40" s="1">
        <f t="shared" si="2"/>
        <v>8718.8598581634742</v>
      </c>
      <c r="D40" s="1">
        <f t="shared" si="3"/>
        <v>-3808.3622007478775</v>
      </c>
      <c r="E40" s="1">
        <f t="shared" si="4"/>
        <v>2.3188486087302898</v>
      </c>
      <c r="F40" s="1">
        <f t="shared" si="1"/>
        <v>11386.700661071505</v>
      </c>
    </row>
    <row r="41" spans="1:6" x14ac:dyDescent="0.3">
      <c r="A41" s="55">
        <v>29</v>
      </c>
      <c r="B41" s="60">
        <v>42190</v>
      </c>
      <c r="C41" s="1">
        <f t="shared" si="2"/>
        <v>15497.281795473835</v>
      </c>
      <c r="D41" s="1">
        <f t="shared" si="3"/>
        <v>1485.0298682812415</v>
      </c>
      <c r="E41" s="1">
        <f t="shared" si="4"/>
        <v>3.3187126299417167</v>
      </c>
      <c r="F41" s="1">
        <f t="shared" si="1"/>
        <v>56359.4122041105</v>
      </c>
    </row>
    <row r="42" spans="1:6" x14ac:dyDescent="0.3">
      <c r="A42" s="55">
        <v>30</v>
      </c>
      <c r="B42" s="60">
        <v>40979</v>
      </c>
      <c r="C42" s="1">
        <f t="shared" si="2"/>
        <v>14847.536257732751</v>
      </c>
      <c r="D42" s="1">
        <f t="shared" si="3"/>
        <v>417.64216527007864</v>
      </c>
      <c r="E42" s="1">
        <f t="shared" si="4"/>
        <v>3.2352763317235422</v>
      </c>
      <c r="F42" s="1">
        <f t="shared" si="1"/>
        <v>49387.070451477965</v>
      </c>
    </row>
    <row r="43" spans="1:6" x14ac:dyDescent="0.3">
      <c r="A43" s="55">
        <v>31</v>
      </c>
      <c r="B43" s="60">
        <v>42405</v>
      </c>
      <c r="C43" s="1">
        <f t="shared" si="2"/>
        <v>13965.742209620912</v>
      </c>
      <c r="D43" s="1">
        <f t="shared" si="3"/>
        <v>-232.07594142087993</v>
      </c>
      <c r="E43" s="1">
        <f t="shared" si="4"/>
        <v>3.1801962650614457</v>
      </c>
      <c r="F43" s="1">
        <f t="shared" si="1"/>
        <v>43675.754171730106</v>
      </c>
    </row>
    <row r="44" spans="1:6" x14ac:dyDescent="0.3">
      <c r="A44" s="55">
        <v>32</v>
      </c>
      <c r="B44" s="60">
        <v>41559</v>
      </c>
      <c r="C44" s="1">
        <f t="shared" si="2"/>
        <v>13533.874484011903</v>
      </c>
      <c r="D44" s="1">
        <f t="shared" si="3"/>
        <v>-331.97183351494425</v>
      </c>
      <c r="E44" s="1">
        <f t="shared" si="4"/>
        <v>3.170943425019217</v>
      </c>
      <c r="F44" s="1">
        <f t="shared" si="1"/>
        <v>41862.486407337106</v>
      </c>
    </row>
    <row r="45" spans="1:6" x14ac:dyDescent="0.3">
      <c r="A45" s="55">
        <v>33</v>
      </c>
      <c r="B45" s="60">
        <v>42110</v>
      </c>
      <c r="C45" s="1">
        <f t="shared" si="2"/>
        <v>13154.048373920696</v>
      </c>
      <c r="D45" s="1">
        <f t="shared" si="3"/>
        <v>-355.89897180307599</v>
      </c>
      <c r="E45" s="1">
        <f t="shared" si="4"/>
        <v>3.1686446169203277</v>
      </c>
      <c r="F45" s="1">
        <f t="shared" si="1"/>
        <v>40552.787209562106</v>
      </c>
    </row>
    <row r="46" spans="1:6" x14ac:dyDescent="0.3">
      <c r="A46" s="55">
        <v>34</v>
      </c>
      <c r="B46" s="60">
        <v>5219</v>
      </c>
      <c r="C46" s="1">
        <f t="shared" si="2"/>
        <v>13043.871623871757</v>
      </c>
      <c r="D46" s="1">
        <f t="shared" si="3"/>
        <v>-233.03786092600731</v>
      </c>
      <c r="E46" s="1">
        <f t="shared" si="4"/>
        <v>3.1808121009956443</v>
      </c>
      <c r="F46" s="1">
        <f t="shared" si="1"/>
        <v>40748.855057021407</v>
      </c>
    </row>
    <row r="47" spans="1:6" x14ac:dyDescent="0.3">
      <c r="A47" s="55">
        <v>35</v>
      </c>
      <c r="B47" s="60">
        <v>58768</v>
      </c>
      <c r="C47" s="1">
        <f t="shared" si="2"/>
        <v>7225.8048569786224</v>
      </c>
      <c r="D47" s="1">
        <f t="shared" si="3"/>
        <v>-3025.5523139095708</v>
      </c>
      <c r="E47" s="1">
        <f t="shared" si="4"/>
        <v>2.90346984744312</v>
      </c>
      <c r="F47" s="1">
        <f t="shared" si="1"/>
        <v>12195.306610447275</v>
      </c>
    </row>
    <row r="48" spans="1:6" x14ac:dyDescent="0.3">
      <c r="A48" s="55">
        <v>36</v>
      </c>
      <c r="B48" s="60">
        <v>45308</v>
      </c>
      <c r="C48" s="1">
        <f t="shared" si="2"/>
        <v>12220.431128799155</v>
      </c>
      <c r="D48" s="1">
        <f t="shared" si="3"/>
        <v>984.53697895548089</v>
      </c>
      <c r="E48" s="1">
        <f t="shared" si="4"/>
        <v>4.0122768277853753</v>
      </c>
      <c r="F48" s="1">
        <f t="shared" si="1"/>
        <v>52981.987550388818</v>
      </c>
    </row>
    <row r="49" spans="1:6" x14ac:dyDescent="0.3">
      <c r="A49" s="55">
        <v>37</v>
      </c>
      <c r="B49" s="60">
        <v>45011</v>
      </c>
      <c r="C49" s="1">
        <f t="shared" si="2"/>
        <v>12248.654787441619</v>
      </c>
      <c r="D49" s="1">
        <f t="shared" si="3"/>
        <v>506.38031879897255</v>
      </c>
      <c r="E49" s="1">
        <f t="shared" si="4"/>
        <v>3.9541624310843169</v>
      </c>
      <c r="F49" s="1">
        <f t="shared" si="1"/>
        <v>50435.480624258103</v>
      </c>
    </row>
    <row r="50" spans="1:6" x14ac:dyDescent="0.3">
      <c r="A50" s="55">
        <v>38</v>
      </c>
      <c r="B50" s="60">
        <v>48176</v>
      </c>
      <c r="C50" s="1">
        <f t="shared" si="2"/>
        <v>12069.114798362572</v>
      </c>
      <c r="D50" s="1">
        <f t="shared" si="3"/>
        <v>163.42016485996288</v>
      </c>
      <c r="E50" s="1">
        <f t="shared" si="4"/>
        <v>3.9116342798163983</v>
      </c>
      <c r="F50" s="1">
        <f t="shared" si="1"/>
        <v>47849.203091193893</v>
      </c>
    </row>
    <row r="51" spans="1:6" x14ac:dyDescent="0.3">
      <c r="A51" s="55">
        <v>39</v>
      </c>
      <c r="B51" s="60">
        <v>64144</v>
      </c>
      <c r="C51" s="1">
        <f t="shared" si="2"/>
        <v>12274.307389455265</v>
      </c>
      <c r="D51" s="1">
        <f t="shared" si="3"/>
        <v>184.30637797632792</v>
      </c>
      <c r="E51" s="1">
        <f t="shared" si="4"/>
        <v>3.9143058185431516</v>
      </c>
      <c r="F51" s="1">
        <f t="shared" si="1"/>
        <v>48766.824360839302</v>
      </c>
    </row>
    <row r="52" spans="1:6" x14ac:dyDescent="0.3">
      <c r="A52" s="55">
        <v>40</v>
      </c>
      <c r="B52" s="60">
        <v>10843</v>
      </c>
      <c r="C52" s="1">
        <f t="shared" si="2"/>
        <v>14422.841443040734</v>
      </c>
      <c r="D52" s="1">
        <f t="shared" si="3"/>
        <v>1166.4202157808982</v>
      </c>
      <c r="E52" s="1">
        <f t="shared" si="4"/>
        <v>4.037731874814023</v>
      </c>
      <c r="F52" s="1">
        <f t="shared" si="1"/>
        <v>62945.258704640233</v>
      </c>
    </row>
    <row r="53" spans="1:6" x14ac:dyDescent="0.3">
      <c r="A53" s="55">
        <v>41</v>
      </c>
      <c r="B53" s="60">
        <v>1627</v>
      </c>
      <c r="C53" s="1">
        <f t="shared" si="2"/>
        <v>9137.3400949312545</v>
      </c>
      <c r="D53" s="1">
        <f t="shared" si="3"/>
        <v>-2059.5405661642908</v>
      </c>
      <c r="E53" s="1">
        <f t="shared" si="4"/>
        <v>3.7035129756453338</v>
      </c>
      <c r="F53" s="1">
        <f t="shared" si="1"/>
        <v>26212.722393804877</v>
      </c>
    </row>
    <row r="54" spans="1:6" x14ac:dyDescent="0.3">
      <c r="A54" s="55">
        <v>42</v>
      </c>
      <c r="B54" s="60">
        <v>6802</v>
      </c>
      <c r="C54" s="1">
        <f t="shared" si="2"/>
        <v>3758.5560759313707</v>
      </c>
      <c r="D54" s="1">
        <f t="shared" si="3"/>
        <v>-3719.1622925820875</v>
      </c>
      <c r="E54" s="1">
        <f t="shared" si="4"/>
        <v>3.3561490485677328</v>
      </c>
      <c r="F54" s="1">
        <f t="shared" si="1"/>
        <v>132.21140850718035</v>
      </c>
    </row>
    <row r="55" spans="1:6" x14ac:dyDescent="0.3">
      <c r="A55" s="55">
        <v>43</v>
      </c>
      <c r="B55" s="60">
        <v>74768</v>
      </c>
      <c r="C55" s="1">
        <f t="shared" si="2"/>
        <v>1033.0607056123472</v>
      </c>
      <c r="D55" s="1">
        <f t="shared" si="3"/>
        <v>-3222.3288314505553</v>
      </c>
      <c r="E55" s="1">
        <f t="shared" si="4"/>
        <v>20.287217923967273</v>
      </c>
      <c r="F55" s="1">
        <f t="shared" si="1"/>
        <v>-44414.159562875131</v>
      </c>
    </row>
    <row r="56" spans="1:6" x14ac:dyDescent="0.3">
      <c r="A56" s="55">
        <v>44</v>
      </c>
      <c r="B56" s="60">
        <v>45243</v>
      </c>
      <c r="C56" s="1">
        <f t="shared" si="2"/>
        <v>748.10258732580837</v>
      </c>
      <c r="D56" s="1">
        <f t="shared" si="3"/>
        <v>-1753.6434748685469</v>
      </c>
      <c r="E56" s="1">
        <f t="shared" si="4"/>
        <v>14.843290880209501</v>
      </c>
      <c r="F56" s="1">
        <f t="shared" si="1"/>
        <v>-14925.535885740899</v>
      </c>
    </row>
    <row r="57" spans="1:6" x14ac:dyDescent="0.3">
      <c r="A57" s="55">
        <v>45</v>
      </c>
      <c r="B57" s="60">
        <v>45951</v>
      </c>
      <c r="C57" s="1">
        <f t="shared" si="2"/>
        <v>1021.2514313345854</v>
      </c>
      <c r="D57" s="1">
        <f t="shared" si="3"/>
        <v>-740.24731542988502</v>
      </c>
      <c r="E57" s="1">
        <f t="shared" si="4"/>
        <v>8.8595922925990038</v>
      </c>
      <c r="F57" s="1">
        <f t="shared" si="1"/>
        <v>2489.5818994578804</v>
      </c>
    </row>
    <row r="58" spans="1:6" x14ac:dyDescent="0.3">
      <c r="A58" s="55">
        <v>46</v>
      </c>
      <c r="B58" s="60">
        <v>49919</v>
      </c>
      <c r="C58" s="1">
        <f t="shared" si="2"/>
        <v>2733.792950039217</v>
      </c>
      <c r="D58" s="1">
        <f t="shared" si="3"/>
        <v>486.14710163737323</v>
      </c>
      <c r="E58" s="1">
        <f t="shared" si="4"/>
        <v>24.326062582764294</v>
      </c>
      <c r="F58" s="1">
        <f t="shared" si="1"/>
        <v>78328.463209834023</v>
      </c>
    </row>
    <row r="59" spans="1:6" x14ac:dyDescent="0.3">
      <c r="A59" s="55">
        <v>47</v>
      </c>
      <c r="B59" s="60">
        <v>43892</v>
      </c>
      <c r="C59" s="1">
        <f t="shared" si="2"/>
        <v>2636.0094810555365</v>
      </c>
      <c r="D59" s="1">
        <f t="shared" si="3"/>
        <v>194.18181632684639</v>
      </c>
      <c r="E59" s="1">
        <f t="shared" si="4"/>
        <v>23.443764690446656</v>
      </c>
      <c r="F59" s="1">
        <f t="shared" si="1"/>
        <v>66350.338804782514</v>
      </c>
    </row>
    <row r="60" spans="1:6" x14ac:dyDescent="0.3">
      <c r="A60" s="55">
        <v>48</v>
      </c>
      <c r="B60" s="60">
        <v>5635</v>
      </c>
      <c r="C60" s="1">
        <f t="shared" si="2"/>
        <v>2351.2080986230494</v>
      </c>
      <c r="D60" s="1">
        <f t="shared" si="3"/>
        <v>-45.309783052820364</v>
      </c>
      <c r="E60" s="1">
        <f t="shared" si="4"/>
        <v>22.650237453416636</v>
      </c>
      <c r="F60" s="1">
        <f t="shared" si="1"/>
        <v>52229.144391099137</v>
      </c>
    </row>
    <row r="61" spans="1:6" x14ac:dyDescent="0.3">
      <c r="A61" s="55">
        <v>49</v>
      </c>
      <c r="B61" s="60">
        <v>66466</v>
      </c>
      <c r="C61" s="1">
        <f t="shared" si="2"/>
        <v>1277.3407896960196</v>
      </c>
      <c r="D61" s="1">
        <f t="shared" si="3"/>
        <v>-559.58854598992514</v>
      </c>
      <c r="E61" s="1">
        <f t="shared" si="4"/>
        <v>20.629587016383955</v>
      </c>
      <c r="F61" s="1">
        <f t="shared" si="1"/>
        <v>14806.932367739697</v>
      </c>
    </row>
    <row r="62" spans="1:6" x14ac:dyDescent="0.3">
      <c r="A62" s="55">
        <v>50</v>
      </c>
      <c r="B62" s="60">
        <v>47180</v>
      </c>
      <c r="C62" s="1">
        <f t="shared" si="2"/>
        <v>1969.8148175044169</v>
      </c>
      <c r="D62" s="1">
        <f t="shared" si="3"/>
        <v>66.442740909236079</v>
      </c>
      <c r="E62" s="1">
        <f t="shared" si="4"/>
        <v>27.826926778851309</v>
      </c>
      <c r="F62" s="1">
        <f t="shared" si="1"/>
        <v>56662.789980859263</v>
      </c>
    </row>
    <row r="63" spans="1:6" x14ac:dyDescent="0.3">
      <c r="A63" s="55">
        <v>51</v>
      </c>
      <c r="B63" s="60">
        <v>46125</v>
      </c>
      <c r="C63" s="1">
        <f t="shared" si="2"/>
        <v>1865.8688184672378</v>
      </c>
      <c r="D63" s="1">
        <f t="shared" si="3"/>
        <v>-18.751629063971478</v>
      </c>
      <c r="E63" s="1">
        <f t="shared" si="4"/>
        <v>27.361229797559471</v>
      </c>
      <c r="F63" s="1">
        <f t="shared" si="1"/>
        <v>50539.397882284953</v>
      </c>
    </row>
    <row r="64" spans="1:6" x14ac:dyDescent="0.3">
      <c r="A64" s="55">
        <v>52</v>
      </c>
      <c r="B64" s="60">
        <v>47858</v>
      </c>
      <c r="C64" s="1">
        <f t="shared" si="2"/>
        <v>1766.4483394475765</v>
      </c>
      <c r="D64" s="1">
        <f t="shared" si="3"/>
        <v>-59.086054041816411</v>
      </c>
      <c r="E64" s="1">
        <f t="shared" si="4"/>
        <v>27.122241285752537</v>
      </c>
      <c r="F64" s="1">
        <f t="shared" si="1"/>
        <v>46307.491866968914</v>
      </c>
    </row>
    <row r="65" spans="1:6" x14ac:dyDescent="0.3">
      <c r="A65" s="55">
        <v>53</v>
      </c>
      <c r="B65" s="60">
        <v>50338</v>
      </c>
      <c r="C65" s="1">
        <f t="shared" si="2"/>
        <v>1735.9459875544017</v>
      </c>
      <c r="D65" s="1">
        <f t="shared" si="3"/>
        <v>-44.794202967495615</v>
      </c>
      <c r="E65" s="1">
        <f t="shared" si="4"/>
        <v>27.213054357253796</v>
      </c>
      <c r="F65" s="1">
        <f t="shared" si="1"/>
        <v>46021.405440330236</v>
      </c>
    </row>
    <row r="66" spans="1:6" x14ac:dyDescent="0.3">
      <c r="A66" s="55">
        <v>54</v>
      </c>
      <c r="B66" s="60">
        <v>42808</v>
      </c>
      <c r="C66" s="1">
        <f t="shared" si="2"/>
        <v>1770.4628847486406</v>
      </c>
      <c r="D66" s="1">
        <f t="shared" si="3"/>
        <v>-5.1386528866283392</v>
      </c>
      <c r="E66" s="1">
        <f t="shared" si="4"/>
        <v>27.468300196155486</v>
      </c>
      <c r="F66" s="1">
        <f t="shared" si="1"/>
        <v>48490.455944333342</v>
      </c>
    </row>
    <row r="67" spans="1:6" x14ac:dyDescent="0.3">
      <c r="A67" s="55">
        <v>55</v>
      </c>
      <c r="B67" s="60">
        <v>5487</v>
      </c>
      <c r="C67" s="1">
        <f t="shared" si="2"/>
        <v>1661.8876175874843</v>
      </c>
      <c r="D67" s="1">
        <f t="shared" si="3"/>
        <v>-56.856960023892299</v>
      </c>
      <c r="E67" s="1">
        <f t="shared" si="4"/>
        <v>27.146407150007263</v>
      </c>
      <c r="F67" s="1">
        <f t="shared" si="1"/>
        <v>43570.815718465157</v>
      </c>
    </row>
    <row r="68" spans="1:6" x14ac:dyDescent="0.3">
      <c r="A68" s="55">
        <v>56</v>
      </c>
      <c r="B68" s="60">
        <v>67819</v>
      </c>
      <c r="C68" s="1">
        <f t="shared" si="2"/>
        <v>903.57842655528043</v>
      </c>
      <c r="D68" s="1">
        <f t="shared" si="3"/>
        <v>-407.58307552804808</v>
      </c>
      <c r="E68" s="1">
        <f t="shared" si="4"/>
        <v>24.77362906386929</v>
      </c>
      <c r="F68" s="1">
        <f t="shared" si="1"/>
        <v>12287.604843752293</v>
      </c>
    </row>
    <row r="69" spans="1:6" x14ac:dyDescent="0.3">
      <c r="A69" s="55">
        <v>57</v>
      </c>
      <c r="B69" s="60">
        <v>48122</v>
      </c>
      <c r="C69" s="1">
        <f t="shared" si="2"/>
        <v>1616.771701821081</v>
      </c>
      <c r="D69" s="1">
        <f t="shared" si="3"/>
        <v>152.80509986887625</v>
      </c>
      <c r="E69" s="1">
        <f t="shared" si="4"/>
        <v>35.96957980035085</v>
      </c>
      <c r="F69" s="1">
        <f t="shared" si="1"/>
        <v>63650.933981236551</v>
      </c>
    </row>
    <row r="70" spans="1:6" x14ac:dyDescent="0.3">
      <c r="A70" s="55">
        <v>58</v>
      </c>
      <c r="B70" s="60">
        <v>48824</v>
      </c>
      <c r="C70" s="1">
        <f t="shared" si="2"/>
        <v>1553.7147584379941</v>
      </c>
      <c r="D70" s="1">
        <f t="shared" si="3"/>
        <v>44.874078242894655</v>
      </c>
      <c r="E70" s="1">
        <f t="shared" si="4"/>
        <v>35.092029079387153</v>
      </c>
      <c r="F70" s="1">
        <f t="shared" si="1"/>
        <v>56097.725942789431</v>
      </c>
    </row>
    <row r="71" spans="1:6" x14ac:dyDescent="0.3">
      <c r="A71" s="55">
        <v>59</v>
      </c>
      <c r="B71" s="60">
        <v>54852</v>
      </c>
      <c r="C71" s="1">
        <f t="shared" si="2"/>
        <v>1494.9509717068458</v>
      </c>
      <c r="D71" s="1">
        <f t="shared" si="3"/>
        <v>-6.9448542441267875</v>
      </c>
      <c r="E71" s="1">
        <f t="shared" si="4"/>
        <v>34.637019900298199</v>
      </c>
      <c r="F71" s="1">
        <f t="shared" si="1"/>
        <v>51540.09750232166</v>
      </c>
    </row>
    <row r="72" spans="1:6" x14ac:dyDescent="0.3">
      <c r="A72" s="55">
        <v>60</v>
      </c>
      <c r="B72" s="60">
        <v>15198</v>
      </c>
      <c r="C72" s="1">
        <f t="shared" si="2"/>
        <v>1535.8148277272217</v>
      </c>
      <c r="D72" s="1">
        <f t="shared" si="3"/>
        <v>16.959500888124509</v>
      </c>
      <c r="E72" s="1">
        <f t="shared" si="4"/>
        <v>34.859593077841694</v>
      </c>
      <c r="F72" s="1">
        <f t="shared" si="1"/>
        <v>54129.081237249804</v>
      </c>
    </row>
    <row r="73" spans="1:6" x14ac:dyDescent="0.3">
      <c r="A73" s="55">
        <v>61</v>
      </c>
      <c r="B73" s="60">
        <v>50287</v>
      </c>
      <c r="C73" s="1">
        <f t="shared" si="2"/>
        <v>994.37593953609826</v>
      </c>
      <c r="D73" s="1">
        <f t="shared" si="3"/>
        <v>-262.23969365149946</v>
      </c>
      <c r="E73" s="1">
        <f t="shared" si="4"/>
        <v>32.352398019306321</v>
      </c>
      <c r="F73" s="1">
        <f t="shared" si="1"/>
        <v>23686.36323121926</v>
      </c>
    </row>
    <row r="74" spans="1:6" x14ac:dyDescent="0.3">
      <c r="A74" s="55">
        <v>62</v>
      </c>
      <c r="B74" s="60">
        <v>5911</v>
      </c>
      <c r="C74" s="1">
        <f t="shared" si="2"/>
        <v>1143.2438978259911</v>
      </c>
      <c r="D74" s="1">
        <f t="shared" si="3"/>
        <v>-56.685867680803312</v>
      </c>
      <c r="E74" s="1">
        <f t="shared" si="4"/>
        <v>35.985688532964843</v>
      </c>
      <c r="F74" s="1">
        <f t="shared" si="1"/>
        <v>39100.538845796553</v>
      </c>
    </row>
    <row r="75" spans="1:6" x14ac:dyDescent="0.3">
      <c r="A75" s="55">
        <v>63</v>
      </c>
      <c r="B75" s="60">
        <v>65832</v>
      </c>
      <c r="C75" s="1">
        <f t="shared" si="2"/>
        <v>625.40888726588548</v>
      </c>
      <c r="D75" s="1">
        <f t="shared" si="3"/>
        <v>-287.26043912045446</v>
      </c>
      <c r="E75" s="1">
        <f t="shared" si="4"/>
        <v>32.931131120935802</v>
      </c>
      <c r="F75" s="1">
        <f t="shared" si="1"/>
        <v>11135.610884218149</v>
      </c>
    </row>
    <row r="76" spans="1:6" x14ac:dyDescent="0.3">
      <c r="A76" s="55">
        <v>64</v>
      </c>
      <c r="B76" s="60">
        <v>44494</v>
      </c>
      <c r="C76" s="1">
        <f t="shared" si="2"/>
        <v>1168.6147463560153</v>
      </c>
      <c r="D76" s="1">
        <f t="shared" si="3"/>
        <v>127.97270998483768</v>
      </c>
      <c r="E76" s="1">
        <f t="shared" si="4"/>
        <v>49.106390660278123</v>
      </c>
      <c r="F76" s="1">
        <f t="shared" si="1"/>
        <v>63670.730156290228</v>
      </c>
    </row>
    <row r="77" spans="1:6" x14ac:dyDescent="0.3">
      <c r="A77" s="55">
        <v>65</v>
      </c>
      <c r="B77" s="60">
        <v>43708</v>
      </c>
      <c r="C77" s="1">
        <f t="shared" si="2"/>
        <v>1101.3304857262096</v>
      </c>
      <c r="D77" s="1">
        <f t="shared" si="3"/>
        <v>30.34422467751601</v>
      </c>
      <c r="E77" s="1">
        <f t="shared" si="4"/>
        <v>47.627375105831099</v>
      </c>
      <c r="F77" s="1">
        <f t="shared" si="1"/>
        <v>53898.69593018102</v>
      </c>
    </row>
    <row r="78" spans="1:6" x14ac:dyDescent="0.3">
      <c r="A78" s="55">
        <v>66</v>
      </c>
      <c r="B78" s="60">
        <v>42988</v>
      </c>
      <c r="C78" s="1">
        <f t="shared" si="2"/>
        <v>1024.6911121313387</v>
      </c>
      <c r="D78" s="1">
        <f t="shared" si="3"/>
        <v>-23.147574458677447</v>
      </c>
      <c r="E78" s="1">
        <f t="shared" si="4"/>
        <v>46.726878184189594</v>
      </c>
      <c r="F78" s="1">
        <f t="shared" si="1"/>
        <v>46799.002880992746</v>
      </c>
    </row>
    <row r="79" spans="1:6" x14ac:dyDescent="0.3">
      <c r="A79" s="55">
        <v>67</v>
      </c>
      <c r="B79" s="60">
        <v>46632</v>
      </c>
      <c r="C79" s="1">
        <f t="shared" si="2"/>
        <v>960.76397964215903</v>
      </c>
      <c r="D79" s="1">
        <f t="shared" si="3"/>
        <v>-43.537353473928576</v>
      </c>
      <c r="E79" s="1">
        <f t="shared" si="4"/>
        <v>46.346365232166704</v>
      </c>
      <c r="F79" s="1">
        <f t="shared" si="1"/>
        <v>42510.120217060845</v>
      </c>
    </row>
    <row r="80" spans="1:6" x14ac:dyDescent="0.3">
      <c r="A80" s="55">
        <v>68</v>
      </c>
      <c r="B80" s="60">
        <v>42632</v>
      </c>
      <c r="C80" s="1">
        <f t="shared" si="2"/>
        <v>961.69483594359349</v>
      </c>
      <c r="D80" s="1">
        <f t="shared" si="3"/>
        <v>-21.303248586247058</v>
      </c>
      <c r="E80" s="1">
        <f t="shared" si="4"/>
        <v>46.795750331262504</v>
      </c>
      <c r="F80" s="1">
        <f t="shared" si="1"/>
        <v>44006.329935594018</v>
      </c>
    </row>
    <row r="81" spans="1:6" x14ac:dyDescent="0.3">
      <c r="A81" s="55">
        <v>69</v>
      </c>
      <c r="B81" s="60">
        <v>5476</v>
      </c>
      <c r="C81" s="1">
        <f t="shared" si="2"/>
        <v>925.70724181458593</v>
      </c>
      <c r="D81" s="1">
        <f t="shared" si="3"/>
        <v>-28.64542135762731</v>
      </c>
      <c r="E81" s="1">
        <f t="shared" si="4"/>
        <v>46.64960590014779</v>
      </c>
      <c r="F81" s="1">
        <f t="shared" si="1"/>
        <v>41847.580392386255</v>
      </c>
    </row>
    <row r="82" spans="1:6" x14ac:dyDescent="0.3">
      <c r="A82" s="55">
        <v>70</v>
      </c>
      <c r="B82" s="60">
        <v>63973</v>
      </c>
      <c r="C82" s="1">
        <f t="shared" si="2"/>
        <v>507.22379620613606</v>
      </c>
      <c r="D82" s="1">
        <f t="shared" si="3"/>
        <v>-223.56443348303858</v>
      </c>
      <c r="E82" s="1">
        <f t="shared" si="4"/>
        <v>42.595082615023607</v>
      </c>
      <c r="F82" s="1">
        <f t="shared" si="1"/>
        <v>12082.493989715285</v>
      </c>
    </row>
    <row r="83" spans="1:6" x14ac:dyDescent="0.3">
      <c r="A83" s="55">
        <v>71</v>
      </c>
      <c r="B83" s="60">
        <v>44565</v>
      </c>
      <c r="C83" s="1">
        <f t="shared" si="2"/>
        <v>892.77317146099324</v>
      </c>
      <c r="D83" s="1">
        <f t="shared" si="3"/>
        <v>80.992470885909299</v>
      </c>
      <c r="E83" s="1">
        <f t="shared" si="4"/>
        <v>60.888328962382559</v>
      </c>
      <c r="F83" s="1">
        <f t="shared" si="1"/>
        <v>59290.962763483956</v>
      </c>
    </row>
    <row r="84" spans="1:6" x14ac:dyDescent="0.3">
      <c r="A84" s="55">
        <v>72</v>
      </c>
      <c r="B84" s="60">
        <v>45318</v>
      </c>
      <c r="C84" s="1">
        <f t="shared" si="2"/>
        <v>852.83965361939272</v>
      </c>
      <c r="D84" s="1">
        <f t="shared" si="3"/>
        <v>20.52947652215439</v>
      </c>
      <c r="E84" s="1">
        <f t="shared" si="4"/>
        <v>59.376059261842251</v>
      </c>
      <c r="F84" s="1">
        <f t="shared" ref="F84:F147" si="5">(C84+D84)*E84</f>
        <v>51857.217228748115</v>
      </c>
    </row>
    <row r="85" spans="1:6" x14ac:dyDescent="0.3">
      <c r="A85" s="55">
        <v>73</v>
      </c>
      <c r="B85" s="60">
        <v>46927</v>
      </c>
      <c r="C85" s="1">
        <f t="shared" ref="C85:C148" si="6">$B$5*(B84/E84) + (1 - $B$5) * (C84+D84)</f>
        <v>818.30302007931778</v>
      </c>
      <c r="D85" s="1">
        <f t="shared" ref="D85:D148" si="7">$B$6*(C85-C84) + (1-$B$6)*D84</f>
        <v>-7.0035785089602776</v>
      </c>
      <c r="E85" s="1">
        <f t="shared" ref="E85:E148" si="8">$B$7*(B84/(C84+D84)) + (1-$B$7)*E84</f>
        <v>58.62732461997458</v>
      </c>
      <c r="F85" s="1">
        <f t="shared" si="5"/>
        <v>47564.315724949454</v>
      </c>
    </row>
    <row r="86" spans="1:6" x14ac:dyDescent="0.3">
      <c r="A86" s="55">
        <v>74</v>
      </c>
      <c r="B86" s="60">
        <v>49776</v>
      </c>
      <c r="C86" s="1">
        <f t="shared" si="6"/>
        <v>805.86412852238414</v>
      </c>
      <c r="D86" s="1">
        <f t="shared" si="7"/>
        <v>-9.721235032946959</v>
      </c>
      <c r="E86" s="1">
        <f t="shared" si="8"/>
        <v>58.548769687936677</v>
      </c>
      <c r="F86" s="1">
        <f t="shared" si="5"/>
        <v>46613.186909600554</v>
      </c>
    </row>
    <row r="87" spans="1:6" x14ac:dyDescent="0.3">
      <c r="A87" s="55">
        <v>75</v>
      </c>
      <c r="B87" s="60">
        <v>47220</v>
      </c>
      <c r="C87" s="1">
        <f t="shared" si="6"/>
        <v>823.15296652134839</v>
      </c>
      <c r="D87" s="1">
        <f t="shared" si="7"/>
        <v>3.7838014830086477</v>
      </c>
      <c r="E87" s="1">
        <f t="shared" si="8"/>
        <v>58.946036700713371</v>
      </c>
      <c r="F87" s="1">
        <f t="shared" si="5"/>
        <v>48744.645075954133</v>
      </c>
    </row>
    <row r="88" spans="1:6" x14ac:dyDescent="0.3">
      <c r="A88" s="55">
        <v>76</v>
      </c>
      <c r="B88" s="60">
        <v>6630</v>
      </c>
      <c r="C88" s="1">
        <f t="shared" si="6"/>
        <v>814.00421849559871</v>
      </c>
      <c r="D88" s="1">
        <f t="shared" si="7"/>
        <v>-2.6824732713705175</v>
      </c>
      <c r="E88" s="1">
        <f t="shared" si="8"/>
        <v>58.761664069703926</v>
      </c>
      <c r="F88" s="1">
        <f t="shared" si="5"/>
        <v>47674.615845312008</v>
      </c>
    </row>
    <row r="89" spans="1:6" x14ac:dyDescent="0.3">
      <c r="A89" s="55">
        <v>77</v>
      </c>
      <c r="B89" s="60">
        <v>70323</v>
      </c>
      <c r="C89" s="1">
        <f t="shared" si="6"/>
        <v>462.07520417474137</v>
      </c>
      <c r="D89" s="1">
        <f t="shared" si="7"/>
        <v>-177.30574379611392</v>
      </c>
      <c r="E89" s="1">
        <f t="shared" si="8"/>
        <v>53.702682711578447</v>
      </c>
      <c r="F89" s="1">
        <f t="shared" si="5"/>
        <v>15292.88397666084</v>
      </c>
    </row>
    <row r="90" spans="1:6" x14ac:dyDescent="0.3">
      <c r="A90" s="55">
        <v>78</v>
      </c>
      <c r="B90" s="60">
        <v>49443</v>
      </c>
      <c r="C90" s="1">
        <f t="shared" si="6"/>
        <v>797.12855721267181</v>
      </c>
      <c r="D90" s="1">
        <f t="shared" si="7"/>
        <v>78.87380462090826</v>
      </c>
      <c r="E90" s="1">
        <f t="shared" si="8"/>
        <v>73.027127106062153</v>
      </c>
      <c r="F90" s="1">
        <f t="shared" si="5"/>
        <v>63971.935822831496</v>
      </c>
    </row>
    <row r="91" spans="1:6" x14ac:dyDescent="0.3">
      <c r="A91" s="55">
        <v>79</v>
      </c>
      <c r="B91" s="60">
        <v>49002</v>
      </c>
      <c r="C91" s="1">
        <f t="shared" si="6"/>
        <v>776.52606858073057</v>
      </c>
      <c r="D91" s="1">
        <f t="shared" si="7"/>
        <v>29.135657994483509</v>
      </c>
      <c r="E91" s="1">
        <f t="shared" si="8"/>
        <v>71.368577260098192</v>
      </c>
      <c r="F91" s="1">
        <f t="shared" si="5"/>
        <v>57498.931178587271</v>
      </c>
    </row>
    <row r="92" spans="1:6" x14ac:dyDescent="0.3">
      <c r="A92" s="55">
        <v>80</v>
      </c>
      <c r="B92" s="60">
        <v>50609</v>
      </c>
      <c r="C92" s="1">
        <f t="shared" si="6"/>
        <v>746.13320923052356</v>
      </c>
      <c r="D92" s="1">
        <f t="shared" si="7"/>
        <v>-0.62860067786174767</v>
      </c>
      <c r="E92" s="1">
        <f t="shared" si="8"/>
        <v>70.313924805065128</v>
      </c>
      <c r="F92" s="1">
        <f t="shared" si="5"/>
        <v>52419.354987601379</v>
      </c>
    </row>
    <row r="93" spans="1:6" x14ac:dyDescent="0.3">
      <c r="A93" s="55">
        <v>81</v>
      </c>
      <c r="B93" s="60">
        <v>54344</v>
      </c>
      <c r="C93" s="1">
        <f t="shared" si="6"/>
        <v>732.63123394997592</v>
      </c>
      <c r="D93" s="1">
        <f t="shared" si="7"/>
        <v>-7.0652879792046939</v>
      </c>
      <c r="E93" s="1">
        <f t="shared" si="8"/>
        <v>70.071088615076178</v>
      </c>
      <c r="F93" s="1">
        <f t="shared" si="5"/>
        <v>50841.195696199487</v>
      </c>
    </row>
    <row r="94" spans="1:6" x14ac:dyDescent="0.3">
      <c r="A94" s="55">
        <v>82</v>
      </c>
      <c r="B94" s="60">
        <v>50736</v>
      </c>
      <c r="C94" s="1">
        <f t="shared" si="6"/>
        <v>750.56059335696068</v>
      </c>
      <c r="D94" s="1">
        <f t="shared" si="7"/>
        <v>5.4320357138900324</v>
      </c>
      <c r="E94" s="1">
        <f t="shared" si="8"/>
        <v>70.553857179843078</v>
      </c>
      <c r="F94" s="1">
        <f t="shared" si="5"/>
        <v>53338.195980478886</v>
      </c>
    </row>
    <row r="95" spans="1:6" x14ac:dyDescent="0.3">
      <c r="A95" s="55">
        <v>83</v>
      </c>
      <c r="B95" s="60">
        <v>6960</v>
      </c>
      <c r="C95" s="1">
        <f t="shared" si="6"/>
        <v>737.55142624726989</v>
      </c>
      <c r="D95" s="1">
        <f t="shared" si="7"/>
        <v>-3.7885656979003803</v>
      </c>
      <c r="E95" s="1">
        <f t="shared" si="8"/>
        <v>70.209648006312236</v>
      </c>
      <c r="F95" s="1">
        <f t="shared" si="5"/>
        <v>51517.232159276005</v>
      </c>
    </row>
    <row r="96" spans="1:6" x14ac:dyDescent="0.3">
      <c r="A96" s="55">
        <v>84</v>
      </c>
      <c r="B96" s="60">
        <v>75441</v>
      </c>
      <c r="C96" s="1">
        <f t="shared" si="6"/>
        <v>416.44726771752636</v>
      </c>
      <c r="D96" s="1">
        <f t="shared" si="7"/>
        <v>-162.44636211382195</v>
      </c>
      <c r="E96" s="1">
        <f t="shared" si="8"/>
        <v>64.13721853967013</v>
      </c>
      <c r="F96" s="1">
        <f t="shared" si="5"/>
        <v>16290.911591978913</v>
      </c>
    </row>
    <row r="97" spans="1:6" x14ac:dyDescent="0.3">
      <c r="A97" s="55">
        <v>85</v>
      </c>
      <c r="B97" s="60">
        <v>51888</v>
      </c>
      <c r="C97" s="1">
        <f t="shared" si="6"/>
        <v>715.12230870474161</v>
      </c>
      <c r="D97" s="1">
        <f t="shared" si="7"/>
        <v>68.114339436696653</v>
      </c>
      <c r="E97" s="1">
        <f t="shared" si="8"/>
        <v>87.424571892775049</v>
      </c>
      <c r="F97" s="1">
        <f t="shared" si="5"/>
        <v>68474.128654497326</v>
      </c>
    </row>
    <row r="98" spans="1:6" x14ac:dyDescent="0.3">
      <c r="A98" s="55">
        <v>86</v>
      </c>
      <c r="B98" s="60">
        <v>50786</v>
      </c>
      <c r="C98" s="1">
        <f t="shared" si="6"/>
        <v>688.37699772850874</v>
      </c>
      <c r="D98" s="1">
        <f t="shared" si="7"/>
        <v>20.684514230231891</v>
      </c>
      <c r="E98" s="1">
        <f t="shared" si="8"/>
        <v>85.306932390862698</v>
      </c>
      <c r="F98" s="1">
        <f t="shared" si="5"/>
        <v>60487.86246162717</v>
      </c>
    </row>
    <row r="99" spans="1:6" x14ac:dyDescent="0.3">
      <c r="A99" s="55">
        <v>87</v>
      </c>
      <c r="B99" s="60">
        <v>51354</v>
      </c>
      <c r="C99" s="1">
        <f t="shared" si="6"/>
        <v>652.19706853241519</v>
      </c>
      <c r="D99" s="1">
        <f t="shared" si="7"/>
        <v>-7.7477074829308314</v>
      </c>
      <c r="E99" s="1">
        <f t="shared" si="8"/>
        <v>83.938664293102562</v>
      </c>
      <c r="F99" s="1">
        <f t="shared" si="5"/>
        <v>54094.218571037112</v>
      </c>
    </row>
    <row r="100" spans="1:6" x14ac:dyDescent="0.3">
      <c r="A100" s="55">
        <v>88</v>
      </c>
      <c r="B100" s="60">
        <v>54848</v>
      </c>
      <c r="C100" s="1">
        <f t="shared" si="6"/>
        <v>628.1266175670014</v>
      </c>
      <c r="D100" s="1">
        <f t="shared" si="7"/>
        <v>-15.909079224172308</v>
      </c>
      <c r="E100" s="1">
        <f t="shared" si="8"/>
        <v>83.513461207079686</v>
      </c>
      <c r="F100" s="1">
        <f t="shared" si="5"/>
        <v>51128.405638687684</v>
      </c>
    </row>
    <row r="101" spans="1:6" x14ac:dyDescent="0.3">
      <c r="A101" s="55">
        <v>89</v>
      </c>
      <c r="B101" s="60">
        <v>51530</v>
      </c>
      <c r="C101" s="1">
        <f t="shared" si="6"/>
        <v>634.48696836973954</v>
      </c>
      <c r="D101" s="1">
        <f t="shared" si="7"/>
        <v>-4.7743642107170841</v>
      </c>
      <c r="E101" s="1">
        <f t="shared" si="8"/>
        <v>84.121022103061307</v>
      </c>
      <c r="F101" s="1">
        <f t="shared" si="5"/>
        <v>52972.067893037427</v>
      </c>
    </row>
    <row r="102" spans="1:6" x14ac:dyDescent="0.3">
      <c r="A102" s="55">
        <v>90</v>
      </c>
      <c r="B102" s="60">
        <v>6689</v>
      </c>
      <c r="C102" s="1">
        <f t="shared" si="6"/>
        <v>621.14121583666793</v>
      </c>
      <c r="D102" s="1">
        <f t="shared" si="7"/>
        <v>-9.0600583718943515</v>
      </c>
      <c r="E102" s="1">
        <f t="shared" si="8"/>
        <v>83.892017969506867</v>
      </c>
      <c r="F102" s="1">
        <f t="shared" si="5"/>
        <v>51348.723460831345</v>
      </c>
    </row>
    <row r="103" spans="1:6" x14ac:dyDescent="0.3">
      <c r="A103" s="55">
        <v>91</v>
      </c>
      <c r="B103" s="60">
        <v>76432</v>
      </c>
      <c r="C103" s="1">
        <f t="shared" si="6"/>
        <v>345.90730361216811</v>
      </c>
      <c r="D103" s="1">
        <f t="shared" si="7"/>
        <v>-142.14698529819708</v>
      </c>
      <c r="E103" s="1">
        <f t="shared" si="8"/>
        <v>76.595645108461625</v>
      </c>
      <c r="F103" s="1">
        <f t="shared" si="5"/>
        <v>15607.153028764098</v>
      </c>
    </row>
    <row r="104" spans="1:6" x14ac:dyDescent="0.3">
      <c r="A104" s="55">
        <v>92</v>
      </c>
      <c r="B104" s="60">
        <v>49881</v>
      </c>
      <c r="C104" s="1">
        <f t="shared" si="6"/>
        <v>600.81191886584429</v>
      </c>
      <c r="D104" s="1">
        <f t="shared" si="7"/>
        <v>56.378814977739552</v>
      </c>
      <c r="E104" s="1">
        <f t="shared" si="8"/>
        <v>106.44681901441905</v>
      </c>
      <c r="F104" s="1">
        <f t="shared" si="5"/>
        <v>69955.863103401207</v>
      </c>
    </row>
    <row r="105" spans="1:6" x14ac:dyDescent="0.3">
      <c r="A105" s="55">
        <v>93</v>
      </c>
      <c r="B105" s="60">
        <v>50656</v>
      </c>
      <c r="C105" s="1">
        <f t="shared" si="6"/>
        <v>562.89546372996074</v>
      </c>
      <c r="D105" s="1">
        <f t="shared" si="7"/>
        <v>9.2311799209279997</v>
      </c>
      <c r="E105" s="1">
        <f t="shared" si="8"/>
        <v>103.39217109113</v>
      </c>
      <c r="F105" s="1">
        <f t="shared" si="5"/>
        <v>59153.415826146644</v>
      </c>
    </row>
    <row r="106" spans="1:6" x14ac:dyDescent="0.3">
      <c r="A106" s="55">
        <v>94</v>
      </c>
      <c r="B106" s="60">
        <v>50146</v>
      </c>
      <c r="C106" s="1">
        <f t="shared" si="6"/>
        <v>531.03351379167998</v>
      </c>
      <c r="D106" s="1">
        <f t="shared" si="7"/>
        <v>-11.31538500867638</v>
      </c>
      <c r="E106" s="1">
        <f t="shared" si="8"/>
        <v>101.90693772183218</v>
      </c>
      <c r="F106" s="1">
        <f t="shared" si="5"/>
        <v>52962.882982796706</v>
      </c>
    </row>
    <row r="107" spans="1:6" x14ac:dyDescent="0.3">
      <c r="A107" s="55">
        <v>95</v>
      </c>
      <c r="B107" s="60">
        <v>52888</v>
      </c>
      <c r="C107" s="1">
        <f t="shared" si="6"/>
        <v>505.89726905662394</v>
      </c>
      <c r="D107" s="1">
        <f t="shared" si="7"/>
        <v>-18.225814871866209</v>
      </c>
      <c r="E107" s="1">
        <f t="shared" si="8"/>
        <v>101.36493565825344</v>
      </c>
      <c r="F107" s="1">
        <f t="shared" si="5"/>
        <v>49432.785575804861</v>
      </c>
    </row>
    <row r="108" spans="1:6" x14ac:dyDescent="0.3">
      <c r="A108" s="55">
        <v>96</v>
      </c>
      <c r="B108" s="60">
        <v>46700</v>
      </c>
      <c r="C108" s="1">
        <f t="shared" si="6"/>
        <v>504.71489431401614</v>
      </c>
      <c r="D108" s="1">
        <f t="shared" si="7"/>
        <v>-9.7040948072370075</v>
      </c>
      <c r="E108" s="1">
        <f t="shared" si="8"/>
        <v>102.07344840685613</v>
      </c>
      <c r="F108" s="1">
        <f t="shared" si="5"/>
        <v>50527.45930429182</v>
      </c>
    </row>
    <row r="109" spans="1:6" x14ac:dyDescent="0.3">
      <c r="A109" s="55">
        <v>97</v>
      </c>
      <c r="B109" s="60">
        <v>6765</v>
      </c>
      <c r="C109" s="1">
        <f t="shared" si="6"/>
        <v>476.26224459837681</v>
      </c>
      <c r="D109" s="1">
        <f t="shared" si="7"/>
        <v>-19.078372261438165</v>
      </c>
      <c r="E109" s="1">
        <f t="shared" si="8"/>
        <v>101.30024117418456</v>
      </c>
      <c r="F109" s="1">
        <f t="shared" si="5"/>
        <v>46312.836528679487</v>
      </c>
    </row>
    <row r="110" spans="1:6" x14ac:dyDescent="0.3">
      <c r="A110" s="55">
        <v>98</v>
      </c>
      <c r="B110" s="60">
        <v>71937</v>
      </c>
      <c r="C110" s="1">
        <f t="shared" si="6"/>
        <v>261.98277473699585</v>
      </c>
      <c r="D110" s="1">
        <f t="shared" si="7"/>
        <v>-116.67892106140957</v>
      </c>
      <c r="E110" s="1">
        <f t="shared" si="8"/>
        <v>92.649928046005527</v>
      </c>
      <c r="F110" s="1">
        <f t="shared" si="5"/>
        <v>13462.391587850385</v>
      </c>
    </row>
    <row r="111" spans="1:6" x14ac:dyDescent="0.3">
      <c r="A111" s="55">
        <v>99</v>
      </c>
      <c r="B111" s="60">
        <v>48111</v>
      </c>
      <c r="C111" s="1">
        <f t="shared" si="6"/>
        <v>460.87133249280629</v>
      </c>
      <c r="D111" s="1">
        <f t="shared" si="7"/>
        <v>41.104818347200435</v>
      </c>
      <c r="E111" s="1">
        <f t="shared" si="8"/>
        <v>132.89291330275128</v>
      </c>
      <c r="F111" s="1">
        <f t="shared" si="5"/>
        <v>66709.073093629806</v>
      </c>
    </row>
    <row r="112" spans="1:6" x14ac:dyDescent="0.3">
      <c r="A112" s="55">
        <v>100</v>
      </c>
      <c r="B112" s="60">
        <v>48277</v>
      </c>
      <c r="C112" s="1">
        <f t="shared" si="6"/>
        <v>432.00224240720553</v>
      </c>
      <c r="D112" s="1">
        <f t="shared" si="7"/>
        <v>6.1178641307998376</v>
      </c>
      <c r="E112" s="1">
        <f t="shared" si="8"/>
        <v>129.18794184892667</v>
      </c>
      <c r="F112" s="1">
        <f t="shared" si="5"/>
        <v>56599.834846277394</v>
      </c>
    </row>
    <row r="113" spans="1:6" x14ac:dyDescent="0.3">
      <c r="A113" s="55">
        <v>101</v>
      </c>
      <c r="B113" s="60">
        <v>49325</v>
      </c>
      <c r="C113" s="1">
        <f t="shared" si="6"/>
        <v>405.9079870198766</v>
      </c>
      <c r="D113" s="1">
        <f t="shared" si="7"/>
        <v>-9.9881956282645454</v>
      </c>
      <c r="E113" s="1">
        <f t="shared" si="8"/>
        <v>127.28827216427243</v>
      </c>
      <c r="F113" s="1">
        <f t="shared" si="5"/>
        <v>50395.94616187748</v>
      </c>
    </row>
    <row r="114" spans="1:6" x14ac:dyDescent="0.3">
      <c r="A114" s="55">
        <v>102</v>
      </c>
      <c r="B114" s="60">
        <v>52047</v>
      </c>
      <c r="C114" s="1">
        <f t="shared" si="6"/>
        <v>391.71301670739228</v>
      </c>
      <c r="D114" s="1">
        <f t="shared" si="7"/>
        <v>-12.09158297037443</v>
      </c>
      <c r="E114" s="1">
        <f t="shared" si="8"/>
        <v>127.01777642620559</v>
      </c>
      <c r="F114" s="1">
        <f t="shared" si="5"/>
        <v>48218.670397004156</v>
      </c>
    </row>
    <row r="115" spans="1:6" x14ac:dyDescent="0.3">
      <c r="A115" s="55">
        <v>103</v>
      </c>
      <c r="B115" s="60">
        <v>45449</v>
      </c>
      <c r="C115" s="1">
        <f t="shared" si="6"/>
        <v>394.69148814479604</v>
      </c>
      <c r="D115" s="1">
        <f t="shared" si="7"/>
        <v>-4.5565557664853378</v>
      </c>
      <c r="E115" s="1">
        <f t="shared" si="8"/>
        <v>128.02623623979133</v>
      </c>
      <c r="F115" s="1">
        <f t="shared" si="5"/>
        <v>49947.50701806062</v>
      </c>
    </row>
    <row r="116" spans="1:6" x14ac:dyDescent="0.3">
      <c r="A116" s="55">
        <v>104</v>
      </c>
      <c r="B116" s="60">
        <v>5768</v>
      </c>
      <c r="C116" s="1">
        <f t="shared" si="6"/>
        <v>372.56624040475697</v>
      </c>
      <c r="D116" s="1">
        <f t="shared" si="7"/>
        <v>-13.340901753262205</v>
      </c>
      <c r="E116" s="1">
        <f t="shared" si="8"/>
        <v>126.87317183957545</v>
      </c>
      <c r="F116" s="1">
        <f t="shared" si="5"/>
        <v>45576.058119860783</v>
      </c>
    </row>
    <row r="117" spans="1:6" x14ac:dyDescent="0.3">
      <c r="A117" s="55">
        <v>105</v>
      </c>
      <c r="B117" s="60">
        <v>68882</v>
      </c>
      <c r="C117" s="1">
        <f t="shared" si="6"/>
        <v>202.3440313480248</v>
      </c>
      <c r="D117" s="1">
        <f t="shared" si="7"/>
        <v>-91.781555404997192</v>
      </c>
      <c r="E117" s="1">
        <f t="shared" si="8"/>
        <v>115.79153203396004</v>
      </c>
      <c r="F117" s="1">
        <f t="shared" si="5"/>
        <v>12802.198474911018</v>
      </c>
    </row>
    <row r="118" spans="1:6" x14ac:dyDescent="0.3">
      <c r="A118" s="55">
        <v>106</v>
      </c>
      <c r="B118" s="60">
        <v>45795</v>
      </c>
      <c r="C118" s="1">
        <f t="shared" si="6"/>
        <v>352.72095048778777</v>
      </c>
      <c r="D118" s="1">
        <f t="shared" si="7"/>
        <v>29.297681867382892</v>
      </c>
      <c r="E118" s="1">
        <f t="shared" si="8"/>
        <v>166.51380561436238</v>
      </c>
      <c r="F118" s="1">
        <f t="shared" si="5"/>
        <v>63611.376289053456</v>
      </c>
    </row>
    <row r="119" spans="1:6" x14ac:dyDescent="0.3">
      <c r="A119" s="55">
        <v>107</v>
      </c>
      <c r="B119" s="60">
        <v>44969</v>
      </c>
      <c r="C119" s="1">
        <f t="shared" si="6"/>
        <v>328.5204367451463</v>
      </c>
      <c r="D119" s="1">
        <f t="shared" si="7"/>
        <v>2.5485840623707077</v>
      </c>
      <c r="E119" s="1">
        <f t="shared" si="8"/>
        <v>161.85006024173114</v>
      </c>
      <c r="F119" s="1">
        <f t="shared" si="5"/>
        <v>53583.540961867569</v>
      </c>
    </row>
    <row r="120" spans="1:6" x14ac:dyDescent="0.3">
      <c r="A120" s="55">
        <v>108</v>
      </c>
      <c r="B120" s="60">
        <v>45410</v>
      </c>
      <c r="C120" s="1">
        <f t="shared" si="6"/>
        <v>304.45629990706965</v>
      </c>
      <c r="D120" s="1">
        <f t="shared" si="7"/>
        <v>-10.757776387852971</v>
      </c>
      <c r="E120" s="1">
        <f t="shared" si="8"/>
        <v>159.24802247303396</v>
      </c>
      <c r="F120" s="1">
        <f t="shared" si="5"/>
        <v>46770.909073685107</v>
      </c>
    </row>
    <row r="121" spans="1:6" x14ac:dyDescent="0.3">
      <c r="A121" s="55">
        <v>109</v>
      </c>
      <c r="B121" s="60">
        <v>48037</v>
      </c>
      <c r="C121" s="1">
        <f t="shared" si="6"/>
        <v>289.42560052604244</v>
      </c>
      <c r="D121" s="1">
        <f t="shared" si="7"/>
        <v>-12.894237884440088</v>
      </c>
      <c r="E121" s="1">
        <f t="shared" si="8"/>
        <v>158.78465307730866</v>
      </c>
      <c r="F121" s="1">
        <f t="shared" si="5"/>
        <v>43908.936482042263</v>
      </c>
    </row>
    <row r="122" spans="1:6" x14ac:dyDescent="0.3">
      <c r="A122" s="55">
        <v>110</v>
      </c>
      <c r="B122" s="60">
        <v>41996</v>
      </c>
      <c r="C122" s="1">
        <f t="shared" si="6"/>
        <v>289.53030000095748</v>
      </c>
      <c r="D122" s="1">
        <f t="shared" si="7"/>
        <v>-6.3947692047625253</v>
      </c>
      <c r="E122" s="1">
        <f t="shared" si="8"/>
        <v>160.2774542838423</v>
      </c>
      <c r="F122" s="1">
        <f t="shared" si="5"/>
        <v>45380.242093318564</v>
      </c>
    </row>
    <row r="123" spans="1:6" x14ac:dyDescent="0.3">
      <c r="A123" s="55">
        <v>111</v>
      </c>
      <c r="B123" s="60">
        <v>5720</v>
      </c>
      <c r="C123" s="1">
        <f t="shared" si="6"/>
        <v>272.57808181361611</v>
      </c>
      <c r="D123" s="1">
        <f t="shared" si="7"/>
        <v>-11.673493696051949</v>
      </c>
      <c r="E123" s="1">
        <f t="shared" si="8"/>
        <v>159.08218144620096</v>
      </c>
      <c r="F123" s="1">
        <f t="shared" si="5"/>
        <v>41505.271027064671</v>
      </c>
    </row>
    <row r="124" spans="1:6" x14ac:dyDescent="0.3">
      <c r="A124" s="55">
        <v>112</v>
      </c>
      <c r="B124" s="60">
        <v>64282</v>
      </c>
      <c r="C124" s="1">
        <f t="shared" si="6"/>
        <v>148.43042318675867</v>
      </c>
      <c r="D124" s="1">
        <f t="shared" si="7"/>
        <v>-67.910576161454685</v>
      </c>
      <c r="E124" s="1">
        <f t="shared" si="8"/>
        <v>145.36633563250459</v>
      </c>
      <c r="F124" s="1">
        <f t="shared" si="5"/>
        <v>11704.875107758266</v>
      </c>
    </row>
    <row r="125" spans="1:6" x14ac:dyDescent="0.3">
      <c r="A125" s="55">
        <v>113</v>
      </c>
      <c r="B125" s="60">
        <v>41803</v>
      </c>
      <c r="C125" s="1">
        <f t="shared" si="6"/>
        <v>261.36338505449419</v>
      </c>
      <c r="D125" s="1">
        <f t="shared" si="7"/>
        <v>22.511192853140415</v>
      </c>
      <c r="E125" s="1">
        <f t="shared" si="8"/>
        <v>210.66343545898459</v>
      </c>
      <c r="F125" s="1">
        <f t="shared" si="5"/>
        <v>59801.993821491473</v>
      </c>
    </row>
    <row r="126" spans="1:6" x14ac:dyDescent="0.3">
      <c r="A126" s="55">
        <v>114</v>
      </c>
      <c r="B126" s="60">
        <v>45085</v>
      </c>
      <c r="C126" s="1">
        <f t="shared" si="6"/>
        <v>241.15479176563986</v>
      </c>
      <c r="D126" s="1">
        <f t="shared" si="7"/>
        <v>1.1512997821430417</v>
      </c>
      <c r="E126" s="1">
        <f t="shared" si="8"/>
        <v>204.32296145311997</v>
      </c>
      <c r="F126" s="1">
        <f t="shared" si="5"/>
        <v>49508.698203173808</v>
      </c>
    </row>
    <row r="127" spans="1:6" x14ac:dyDescent="0.3">
      <c r="A127" s="55">
        <v>115</v>
      </c>
      <c r="B127" s="60">
        <v>43572</v>
      </c>
      <c r="C127" s="1">
        <f t="shared" si="6"/>
        <v>231.48083193987344</v>
      </c>
      <c r="D127" s="1">
        <f t="shared" si="7"/>
        <v>-4.2613300218116876</v>
      </c>
      <c r="E127" s="1">
        <f t="shared" si="8"/>
        <v>202.49729616550113</v>
      </c>
      <c r="F127" s="1">
        <f t="shared" si="5"/>
        <v>46011.334774479401</v>
      </c>
    </row>
    <row r="128" spans="1:6" x14ac:dyDescent="0.3">
      <c r="A128" s="55">
        <v>116</v>
      </c>
      <c r="B128" s="60">
        <v>47321</v>
      </c>
      <c r="C128" s="1">
        <f t="shared" si="6"/>
        <v>221.19637266974394</v>
      </c>
      <c r="D128" s="1">
        <f t="shared" si="7"/>
        <v>-7.2728946459705952</v>
      </c>
      <c r="E128" s="1">
        <f t="shared" si="8"/>
        <v>201.42373744633844</v>
      </c>
      <c r="F128" s="1">
        <f t="shared" si="5"/>
        <v>43089.266471068069</v>
      </c>
    </row>
    <row r="129" spans="1:6" x14ac:dyDescent="0.3">
      <c r="A129" s="55">
        <v>117</v>
      </c>
      <c r="B129" s="60">
        <v>41607</v>
      </c>
      <c r="C129" s="1">
        <f t="shared" si="6"/>
        <v>224.42803320327226</v>
      </c>
      <c r="D129" s="1">
        <f t="shared" si="7"/>
        <v>-2.0206170562211341</v>
      </c>
      <c r="E129" s="1">
        <f t="shared" si="8"/>
        <v>203.40189036719815</v>
      </c>
      <c r="F129" s="1">
        <f t="shared" si="5"/>
        <v>45238.088875994305</v>
      </c>
    </row>
    <row r="130" spans="1:6" x14ac:dyDescent="0.3">
      <c r="A130" s="55">
        <v>118</v>
      </c>
      <c r="B130" s="60">
        <v>5546</v>
      </c>
      <c r="C130" s="1">
        <f t="shared" si="6"/>
        <v>213.48151858179457</v>
      </c>
      <c r="D130" s="1">
        <f t="shared" si="7"/>
        <v>-6.4835658388494117</v>
      </c>
      <c r="E130" s="1">
        <f t="shared" si="8"/>
        <v>201.769260961714</v>
      </c>
      <c r="F130" s="1">
        <f t="shared" si="5"/>
        <v>41765.82394553184</v>
      </c>
    </row>
    <row r="131" spans="1:6" x14ac:dyDescent="0.3">
      <c r="A131" s="55">
        <v>119</v>
      </c>
      <c r="B131" s="60">
        <v>61347</v>
      </c>
      <c r="C131" s="1">
        <f t="shared" si="6"/>
        <v>117.24239787573323</v>
      </c>
      <c r="D131" s="1">
        <f t="shared" si="7"/>
        <v>-51.361343272455379</v>
      </c>
      <c r="E131" s="1">
        <f t="shared" si="8"/>
        <v>184.27158841685051</v>
      </c>
      <c r="F131" s="1">
        <f t="shared" si="5"/>
        <v>12140.006578323269</v>
      </c>
    </row>
    <row r="132" spans="1:6" x14ac:dyDescent="0.3">
      <c r="A132" s="55">
        <v>120</v>
      </c>
      <c r="B132" s="60">
        <v>42492</v>
      </c>
      <c r="C132" s="1">
        <f t="shared" si="6"/>
        <v>199.39863548602085</v>
      </c>
      <c r="D132" s="1">
        <f t="shared" si="7"/>
        <v>15.39744716891612</v>
      </c>
      <c r="E132" s="1">
        <f t="shared" si="8"/>
        <v>258.9622467828878</v>
      </c>
      <c r="F132" s="1">
        <f t="shared" si="5"/>
        <v>55624.076164485356</v>
      </c>
    </row>
    <row r="133" spans="1:6" x14ac:dyDescent="0.3">
      <c r="A133" s="55">
        <v>121</v>
      </c>
      <c r="B133" s="60">
        <v>41319</v>
      </c>
      <c r="C133" s="1">
        <f t="shared" si="6"/>
        <v>189.4408883599647</v>
      </c>
      <c r="D133" s="1">
        <f t="shared" si="7"/>
        <v>2.7198500214299859</v>
      </c>
      <c r="E133" s="1">
        <f t="shared" si="8"/>
        <v>252.8485057862321</v>
      </c>
      <c r="F133" s="1">
        <f t="shared" si="5"/>
        <v>48587.555570514705</v>
      </c>
    </row>
    <row r="134" spans="1:6" x14ac:dyDescent="0.3">
      <c r="A134" s="55">
        <v>122</v>
      </c>
      <c r="B134" s="60">
        <v>45254</v>
      </c>
      <c r="C134" s="1">
        <f t="shared" si="6"/>
        <v>177.78739741994991</v>
      </c>
      <c r="D134" s="1">
        <f t="shared" si="7"/>
        <v>-4.4668204592924026</v>
      </c>
      <c r="E134" s="1">
        <f t="shared" si="8"/>
        <v>249.06596642270807</v>
      </c>
      <c r="F134" s="1">
        <f t="shared" si="5"/>
        <v>43168.257001647515</v>
      </c>
    </row>
    <row r="135" spans="1:6" x14ac:dyDescent="0.3">
      <c r="A135" s="55">
        <v>123</v>
      </c>
      <c r="B135" s="60">
        <v>45596</v>
      </c>
      <c r="C135" s="1">
        <f t="shared" si="6"/>
        <v>177.50770663620023</v>
      </c>
      <c r="D135" s="1">
        <f t="shared" si="7"/>
        <v>-2.3732556215210443</v>
      </c>
      <c r="E135" s="1">
        <f t="shared" si="8"/>
        <v>250.26936825469363</v>
      </c>
      <c r="F135" s="1">
        <f t="shared" si="5"/>
        <v>43830.788415076342</v>
      </c>
    </row>
    <row r="136" spans="1:6" x14ac:dyDescent="0.3">
      <c r="A136" s="55">
        <v>124</v>
      </c>
      <c r="B136" s="60">
        <v>40386</v>
      </c>
      <c r="C136" s="1">
        <f t="shared" si="6"/>
        <v>178.6610743430428</v>
      </c>
      <c r="D136" s="1">
        <f t="shared" si="7"/>
        <v>-0.60994395733923557</v>
      </c>
      <c r="E136" s="1">
        <f t="shared" si="8"/>
        <v>251.27728621412226</v>
      </c>
      <c r="F136" s="1">
        <f t="shared" si="5"/>
        <v>44740.204850676433</v>
      </c>
    </row>
    <row r="137" spans="1:6" x14ac:dyDescent="0.3">
      <c r="A137" s="55">
        <v>125</v>
      </c>
      <c r="B137" s="60">
        <v>4540</v>
      </c>
      <c r="C137" s="1">
        <f t="shared" si="6"/>
        <v>169.38698704772185</v>
      </c>
      <c r="D137" s="1">
        <f t="shared" si="7"/>
        <v>-4.9420156263300941</v>
      </c>
      <c r="E137" s="1">
        <f t="shared" si="8"/>
        <v>248.83180617631282</v>
      </c>
      <c r="F137" s="1">
        <f t="shared" si="5"/>
        <v>40919.139255397058</v>
      </c>
    </row>
    <row r="138" spans="1:6" x14ac:dyDescent="0.3">
      <c r="A138" s="55">
        <v>126</v>
      </c>
      <c r="B138" s="60">
        <v>62446</v>
      </c>
      <c r="C138" s="1">
        <f t="shared" si="6"/>
        <v>91.345113701393998</v>
      </c>
      <c r="D138" s="1">
        <f t="shared" si="7"/>
        <v>-41.491944486328968</v>
      </c>
      <c r="E138" s="1">
        <f t="shared" si="8"/>
        <v>226.70942752225525</v>
      </c>
      <c r="F138" s="1">
        <f t="shared" si="5"/>
        <v>11302.183452917512</v>
      </c>
    </row>
    <row r="139" spans="1:6" x14ac:dyDescent="0.3">
      <c r="A139" s="55">
        <v>127</v>
      </c>
      <c r="B139" s="60">
        <v>43236</v>
      </c>
      <c r="C139" s="1">
        <f t="shared" si="6"/>
        <v>162.64913254583979</v>
      </c>
      <c r="D139" s="1">
        <f t="shared" si="7"/>
        <v>14.906037179058412</v>
      </c>
      <c r="E139" s="1">
        <f t="shared" si="8"/>
        <v>329.29832478262733</v>
      </c>
      <c r="F139" s="1">
        <f t="shared" si="5"/>
        <v>58468.619946904051</v>
      </c>
    </row>
    <row r="140" spans="1:6" x14ac:dyDescent="0.3">
      <c r="A140" s="55">
        <v>128</v>
      </c>
      <c r="B140" s="60">
        <v>42804</v>
      </c>
      <c r="C140" s="1">
        <f t="shared" si="6"/>
        <v>154.42626380507727</v>
      </c>
      <c r="D140" s="1">
        <f t="shared" si="7"/>
        <v>3.3415842191479452</v>
      </c>
      <c r="E140" s="1">
        <f t="shared" si="8"/>
        <v>320.71923357930996</v>
      </c>
      <c r="F140" s="1">
        <f t="shared" si="5"/>
        <v>50599.183301786557</v>
      </c>
    </row>
    <row r="141" spans="1:6" x14ac:dyDescent="0.3">
      <c r="A141" s="55">
        <v>129</v>
      </c>
      <c r="B141" s="60">
        <v>44980</v>
      </c>
      <c r="C141" s="1">
        <f t="shared" si="6"/>
        <v>145.61518849272426</v>
      </c>
      <c r="D141" s="1">
        <f t="shared" si="7"/>
        <v>-2.7347455466025332</v>
      </c>
      <c r="E141" s="1">
        <f t="shared" si="8"/>
        <v>315.77831348728358</v>
      </c>
      <c r="F141" s="1">
        <f t="shared" si="5"/>
        <v>45118.545303842358</v>
      </c>
    </row>
    <row r="142" spans="1:6" x14ac:dyDescent="0.3">
      <c r="A142" s="55">
        <v>130</v>
      </c>
      <c r="B142" s="60">
        <v>46996</v>
      </c>
      <c r="C142" s="1">
        <f t="shared" si="6"/>
        <v>142.66107179565807</v>
      </c>
      <c r="D142" s="1">
        <f t="shared" si="7"/>
        <v>-2.8444311218343583</v>
      </c>
      <c r="E142" s="1">
        <f t="shared" si="8"/>
        <v>315.68134758979221</v>
      </c>
      <c r="F142" s="1">
        <f t="shared" si="5"/>
        <v>44137.50554339042</v>
      </c>
    </row>
    <row r="143" spans="1:6" x14ac:dyDescent="0.3">
      <c r="A143" s="55">
        <v>131</v>
      </c>
      <c r="B143" s="60">
        <v>40221</v>
      </c>
      <c r="C143" s="1">
        <f t="shared" si="6"/>
        <v>144.34414044286933</v>
      </c>
      <c r="D143" s="1">
        <f t="shared" si="7"/>
        <v>-0.58068123731155041</v>
      </c>
      <c r="E143" s="1">
        <f t="shared" si="8"/>
        <v>317.72580699235942</v>
      </c>
      <c r="F143" s="1">
        <f t="shared" si="5"/>
        <v>45677.361092098989</v>
      </c>
    </row>
    <row r="144" spans="1:6" x14ac:dyDescent="0.3">
      <c r="A144" s="55">
        <v>132</v>
      </c>
      <c r="B144" s="60">
        <v>5426</v>
      </c>
      <c r="C144" s="1">
        <f t="shared" si="6"/>
        <v>135.17687138042999</v>
      </c>
      <c r="D144" s="1">
        <f t="shared" si="7"/>
        <v>-4.8739751498754478</v>
      </c>
      <c r="E144" s="1">
        <f t="shared" si="8"/>
        <v>313.93043289503936</v>
      </c>
      <c r="F144" s="1">
        <f t="shared" si="5"/>
        <v>40906.044621135385</v>
      </c>
    </row>
    <row r="145" spans="1:6" x14ac:dyDescent="0.3">
      <c r="A145" s="55">
        <v>133</v>
      </c>
      <c r="B145" s="60">
        <v>61343</v>
      </c>
      <c r="C145" s="1">
        <f t="shared" si="6"/>
        <v>73.793490159372681</v>
      </c>
      <c r="D145" s="1">
        <f t="shared" si="7"/>
        <v>-33.128678185466377</v>
      </c>
      <c r="E145" s="1">
        <f t="shared" si="8"/>
        <v>286.70153342502459</v>
      </c>
      <c r="F145" s="1">
        <f t="shared" si="5"/>
        <v>11658.663949359237</v>
      </c>
    </row>
    <row r="146" spans="1:6" x14ac:dyDescent="0.3">
      <c r="A146" s="55">
        <v>134</v>
      </c>
      <c r="B146" s="60">
        <v>42440</v>
      </c>
      <c r="C146" s="1">
        <f t="shared" si="6"/>
        <v>127.31299877830951</v>
      </c>
      <c r="D146" s="1">
        <f t="shared" si="7"/>
        <v>10.195415216735224</v>
      </c>
      <c r="E146" s="1">
        <f t="shared" si="8"/>
        <v>408.88170256615354</v>
      </c>
      <c r="F146" s="1">
        <f t="shared" si="5"/>
        <v>56224.674431465377</v>
      </c>
    </row>
    <row r="147" spans="1:6" x14ac:dyDescent="0.3">
      <c r="A147" s="55">
        <v>135</v>
      </c>
      <c r="B147" s="60">
        <v>43601</v>
      </c>
      <c r="C147" s="1">
        <f t="shared" si="6"/>
        <v>120.65185824193526</v>
      </c>
      <c r="D147" s="1">
        <f t="shared" si="7"/>
        <v>1.7671373401804882</v>
      </c>
      <c r="E147" s="1">
        <f t="shared" si="8"/>
        <v>398.85709823033295</v>
      </c>
      <c r="F147" s="1">
        <f t="shared" si="5"/>
        <v>48827.685346154634</v>
      </c>
    </row>
    <row r="148" spans="1:6" x14ac:dyDescent="0.3">
      <c r="A148" s="55">
        <v>136</v>
      </c>
      <c r="B148" s="60">
        <v>50092</v>
      </c>
      <c r="C148" s="1">
        <f t="shared" si="6"/>
        <v>115.86691794661091</v>
      </c>
      <c r="D148" s="1">
        <f t="shared" si="7"/>
        <v>-1.5089014775719294</v>
      </c>
      <c r="E148" s="1">
        <f t="shared" si="8"/>
        <v>394.58759305974962</v>
      </c>
      <c r="F148" s="1">
        <f t="shared" ref="F148:F211" si="9">(C148+D148)*E148</f>
        <v>45124.2544656053</v>
      </c>
    </row>
    <row r="149" spans="1:6" x14ac:dyDescent="0.3">
      <c r="A149" s="55">
        <v>137</v>
      </c>
      <c r="B149" s="60">
        <v>11250</v>
      </c>
      <c r="C149" s="1">
        <f t="shared" ref="C149:C212" si="10">$B$5*(B148/E148) + (1 - $B$5) * (C148+D148)</f>
        <v>120.65287421643205</v>
      </c>
      <c r="D149" s="1">
        <f t="shared" ref="D149:D212" si="11">$B$6*(C149-C148) + (1-$B$6)*D148</f>
        <v>1.6385273961246063</v>
      </c>
      <c r="E149" s="1">
        <f t="shared" ref="E149:E212" si="12">$B$7*(B148/(C148+D148)) + (1-$B$7)*E148</f>
        <v>398.93162217793537</v>
      </c>
      <c r="F149" s="1">
        <f t="shared" si="9"/>
        <v>48785.907223710608</v>
      </c>
    </row>
    <row r="150" spans="1:6" x14ac:dyDescent="0.3">
      <c r="A150" s="55">
        <v>138</v>
      </c>
      <c r="B150" s="60">
        <v>44318</v>
      </c>
      <c r="C150" s="1">
        <f t="shared" si="10"/>
        <v>75.24586155385397</v>
      </c>
      <c r="D150" s="1">
        <f t="shared" si="11"/>
        <v>-21.884242633226737</v>
      </c>
      <c r="E150" s="1">
        <f t="shared" si="12"/>
        <v>368.23779846771919</v>
      </c>
      <c r="F150" s="1">
        <f t="shared" si="9"/>
        <v>19649.765074005165</v>
      </c>
    </row>
    <row r="151" spans="1:6" x14ac:dyDescent="0.3">
      <c r="A151" s="55">
        <v>139</v>
      </c>
      <c r="B151" s="60">
        <v>6029</v>
      </c>
      <c r="C151" s="1">
        <f t="shared" si="10"/>
        <v>86.856598290809046</v>
      </c>
      <c r="D151" s="1">
        <f t="shared" si="11"/>
        <v>-5.1367529481358307</v>
      </c>
      <c r="E151" s="1">
        <f t="shared" si="12"/>
        <v>414.46622148968112</v>
      </c>
      <c r="F151" s="1">
        <f t="shared" si="9"/>
        <v>33870.115519898878</v>
      </c>
    </row>
    <row r="152" spans="1:6" x14ac:dyDescent="0.3">
      <c r="A152" s="55">
        <v>140</v>
      </c>
      <c r="B152" s="60">
        <v>63001</v>
      </c>
      <c r="C152" s="1">
        <f t="shared" si="10"/>
        <v>48.133132992711495</v>
      </c>
      <c r="D152" s="1">
        <f t="shared" si="11"/>
        <v>-21.93010912311669</v>
      </c>
      <c r="E152" s="1">
        <f t="shared" si="12"/>
        <v>380.39724423800664</v>
      </c>
      <c r="F152" s="1">
        <f t="shared" si="9"/>
        <v>9967.558070696572</v>
      </c>
    </row>
    <row r="153" spans="1:6" x14ac:dyDescent="0.3">
      <c r="A153" s="55">
        <v>141</v>
      </c>
      <c r="B153" s="60">
        <v>39775</v>
      </c>
      <c r="C153" s="1">
        <f t="shared" si="10"/>
        <v>95.910997221948406</v>
      </c>
      <c r="D153" s="1">
        <f t="shared" si="11"/>
        <v>12.923877553060111</v>
      </c>
      <c r="E153" s="1">
        <f t="shared" si="12"/>
        <v>582.79160220690437</v>
      </c>
      <c r="F153" s="1">
        <f t="shared" si="9"/>
        <v>63428.051046115012</v>
      </c>
    </row>
    <row r="154" spans="1:6" x14ac:dyDescent="0.3">
      <c r="A154" s="55">
        <v>142</v>
      </c>
      <c r="B154" s="60">
        <v>39425</v>
      </c>
      <c r="C154" s="1">
        <f t="shared" si="10"/>
        <v>88.541985381487677</v>
      </c>
      <c r="D154" s="1">
        <f t="shared" si="11"/>
        <v>2.7774328562996908</v>
      </c>
      <c r="E154" s="1">
        <f t="shared" si="12"/>
        <v>561.05863187454327</v>
      </c>
      <c r="F154" s="1">
        <f t="shared" si="9"/>
        <v>51235.547860072198</v>
      </c>
    </row>
    <row r="155" spans="1:6" x14ac:dyDescent="0.3">
      <c r="A155" s="55">
        <v>143</v>
      </c>
      <c r="B155" s="60">
        <v>38213</v>
      </c>
      <c r="C155" s="1">
        <f t="shared" si="10"/>
        <v>80.794183272047533</v>
      </c>
      <c r="D155" s="1">
        <f t="shared" si="11"/>
        <v>-2.4851846265702267</v>
      </c>
      <c r="E155" s="1">
        <f t="shared" si="12"/>
        <v>548.12540465082338</v>
      </c>
      <c r="F155" s="1">
        <f t="shared" si="9"/>
        <v>42923.151570353024</v>
      </c>
    </row>
    <row r="156" spans="1:6" x14ac:dyDescent="0.3">
      <c r="A156" s="55">
        <v>144</v>
      </c>
      <c r="B156" s="60">
        <v>40353</v>
      </c>
      <c r="C156" s="1">
        <f t="shared" si="10"/>
        <v>74.01239833249457</v>
      </c>
      <c r="D156" s="1">
        <f t="shared" si="11"/>
        <v>-4.6334847830615953</v>
      </c>
      <c r="E156" s="1">
        <f t="shared" si="12"/>
        <v>542.11057665937255</v>
      </c>
      <c r="F156" s="1">
        <f t="shared" si="9"/>
        <v>37611.042832283871</v>
      </c>
    </row>
    <row r="157" spans="1:6" x14ac:dyDescent="0.3">
      <c r="A157" s="55">
        <v>145</v>
      </c>
      <c r="B157" s="60">
        <v>35041</v>
      </c>
      <c r="C157" s="1">
        <f t="shared" si="10"/>
        <v>71.907878382228517</v>
      </c>
      <c r="D157" s="1">
        <f t="shared" si="11"/>
        <v>-3.3690023666638238</v>
      </c>
      <c r="E157" s="1">
        <f t="shared" si="12"/>
        <v>546.06272440490113</v>
      </c>
      <c r="F157" s="1">
        <f t="shared" si="9"/>
        <v>37426.525364708992</v>
      </c>
    </row>
    <row r="158" spans="1:6" x14ac:dyDescent="0.3">
      <c r="A158" s="55">
        <v>146</v>
      </c>
      <c r="B158" s="60">
        <v>4717</v>
      </c>
      <c r="C158" s="1">
        <f t="shared" si="10"/>
        <v>66.354579909921569</v>
      </c>
      <c r="D158" s="1">
        <f t="shared" si="11"/>
        <v>-4.4611504194853868</v>
      </c>
      <c r="E158" s="1">
        <f t="shared" si="12"/>
        <v>542.58218094783126</v>
      </c>
      <c r="F158" s="1">
        <f t="shared" si="9"/>
        <v>33582.271959261678</v>
      </c>
    </row>
    <row r="159" spans="1:6" x14ac:dyDescent="0.3">
      <c r="A159" s="55">
        <v>147</v>
      </c>
      <c r="B159" s="60">
        <v>51033</v>
      </c>
      <c r="C159" s="1">
        <f t="shared" si="10"/>
        <v>35.293521704267064</v>
      </c>
      <c r="D159" s="1">
        <f t="shared" si="11"/>
        <v>-17.761104312569945</v>
      </c>
      <c r="E159" s="1">
        <f t="shared" si="12"/>
        <v>495.94512723000173</v>
      </c>
      <c r="F159" s="1">
        <f t="shared" si="9"/>
        <v>8695.1169739747238</v>
      </c>
    </row>
    <row r="160" spans="1:6" x14ac:dyDescent="0.3">
      <c r="A160" s="55">
        <v>148</v>
      </c>
      <c r="B160" s="60">
        <v>38298</v>
      </c>
      <c r="C160" s="1">
        <f t="shared" si="10"/>
        <v>60.216457118526087</v>
      </c>
      <c r="D160" s="1">
        <f t="shared" si="11"/>
        <v>3.5809155508445389</v>
      </c>
      <c r="E160" s="1">
        <f t="shared" si="12"/>
        <v>737.42855806638693</v>
      </c>
      <c r="F160" s="1">
        <f t="shared" si="9"/>
        <v>47046.004535997905</v>
      </c>
    </row>
    <row r="161" spans="1:6" x14ac:dyDescent="0.3">
      <c r="A161" s="55">
        <v>149</v>
      </c>
      <c r="B161" s="60">
        <v>37705</v>
      </c>
      <c r="C161" s="1">
        <f t="shared" si="10"/>
        <v>57.865947556857989</v>
      </c>
      <c r="D161" s="1">
        <f t="shared" si="11"/>
        <v>0.6152029945882207</v>
      </c>
      <c r="E161" s="1">
        <f t="shared" si="12"/>
        <v>723.71638753338652</v>
      </c>
      <c r="F161" s="1">
        <f t="shared" si="9"/>
        <v>42323.76701588877</v>
      </c>
    </row>
    <row r="162" spans="1:6" x14ac:dyDescent="0.3">
      <c r="A162" s="55">
        <v>150</v>
      </c>
      <c r="B162" s="60">
        <v>37069</v>
      </c>
      <c r="C162" s="1">
        <f t="shared" si="10"/>
        <v>55.290144312364959</v>
      </c>
      <c r="D162" s="1">
        <f t="shared" si="11"/>
        <v>-0.98030012495240504</v>
      </c>
      <c r="E162" s="1">
        <f t="shared" si="12"/>
        <v>715.81851450534884</v>
      </c>
      <c r="F162" s="1">
        <f t="shared" si="9"/>
        <v>38875.991989250608</v>
      </c>
    </row>
    <row r="163" spans="1:6" x14ac:dyDescent="0.3">
      <c r="A163" s="55">
        <v>151</v>
      </c>
      <c r="B163" s="60">
        <v>38845</v>
      </c>
      <c r="C163" s="1">
        <f t="shared" si="10"/>
        <v>53.047658345167825</v>
      </c>
      <c r="D163" s="1">
        <f t="shared" si="11"/>
        <v>-1.6113930460747692</v>
      </c>
      <c r="E163" s="1">
        <f t="shared" si="12"/>
        <v>712.49132398162908</v>
      </c>
      <c r="F163" s="1">
        <f t="shared" si="9"/>
        <v>36647.892763621137</v>
      </c>
    </row>
    <row r="164" spans="1:6" x14ac:dyDescent="0.3">
      <c r="A164" s="55">
        <v>152</v>
      </c>
      <c r="B164" s="60">
        <v>37424</v>
      </c>
      <c r="C164" s="1">
        <f t="shared" si="10"/>
        <v>52.978113713541617</v>
      </c>
      <c r="D164" s="1">
        <f t="shared" si="11"/>
        <v>-0.84046883885048851</v>
      </c>
      <c r="E164" s="1">
        <f t="shared" si="12"/>
        <v>716.76283790979448</v>
      </c>
      <c r="F164" s="1">
        <f t="shared" si="9"/>
        <v>37370.326302316666</v>
      </c>
    </row>
    <row r="165" spans="1:6" x14ac:dyDescent="0.3">
      <c r="A165" s="55">
        <v>153</v>
      </c>
      <c r="B165" s="60">
        <v>4915</v>
      </c>
      <c r="C165" s="1">
        <f t="shared" si="10"/>
        <v>52.175086616118364</v>
      </c>
      <c r="D165" s="1">
        <f t="shared" si="11"/>
        <v>-0.82174796813687112</v>
      </c>
      <c r="E165" s="1">
        <f t="shared" si="12"/>
        <v>716.86578405899695</v>
      </c>
      <c r="F165" s="1">
        <f t="shared" si="9"/>
        <v>36813.451373932447</v>
      </c>
    </row>
    <row r="166" spans="1:6" x14ac:dyDescent="0.3">
      <c r="A166" s="55">
        <v>154</v>
      </c>
      <c r="B166" s="60">
        <v>53260</v>
      </c>
      <c r="C166" s="1">
        <f t="shared" si="10"/>
        <v>29.104786629416154</v>
      </c>
      <c r="D166" s="1">
        <f t="shared" si="11"/>
        <v>-11.946023977419541</v>
      </c>
      <c r="E166" s="1">
        <f t="shared" si="12"/>
        <v>654.75015104710849</v>
      </c>
      <c r="F166" s="1">
        <f t="shared" si="9"/>
        <v>11234.702438176264</v>
      </c>
    </row>
    <row r="167" spans="1:6" x14ac:dyDescent="0.3">
      <c r="A167" s="55">
        <v>155</v>
      </c>
      <c r="B167" s="60">
        <v>36151</v>
      </c>
      <c r="C167" s="1">
        <f t="shared" si="10"/>
        <v>49.251384161602083</v>
      </c>
      <c r="D167" s="1">
        <f t="shared" si="11"/>
        <v>4.1002867773831939</v>
      </c>
      <c r="E167" s="1">
        <f t="shared" si="12"/>
        <v>899.67047784546094</v>
      </c>
      <c r="F167" s="1">
        <f t="shared" si="9"/>
        <v>47998.923287530677</v>
      </c>
    </row>
    <row r="168" spans="1:6" x14ac:dyDescent="0.3">
      <c r="A168" s="55">
        <v>156</v>
      </c>
      <c r="B168" s="60">
        <v>39983</v>
      </c>
      <c r="C168" s="1">
        <f t="shared" si="10"/>
        <v>46.767080480985484</v>
      </c>
      <c r="D168" s="1">
        <f t="shared" si="11"/>
        <v>0.80799154838329779</v>
      </c>
      <c r="E168" s="1">
        <f t="shared" si="12"/>
        <v>877.46325719237154</v>
      </c>
      <c r="F168" s="1">
        <f t="shared" si="9"/>
        <v>41745.377664051623</v>
      </c>
    </row>
    <row r="169" spans="1:6" x14ac:dyDescent="0.3">
      <c r="A169" s="55">
        <v>157</v>
      </c>
      <c r="B169" s="60">
        <v>9014</v>
      </c>
      <c r="C169" s="1">
        <f t="shared" si="10"/>
        <v>46.570826182260198</v>
      </c>
      <c r="D169" s="1">
        <f t="shared" si="11"/>
        <v>0.3058686248290059</v>
      </c>
      <c r="E169" s="1">
        <f t="shared" si="12"/>
        <v>873.75884311820334</v>
      </c>
      <c r="F169" s="1">
        <f t="shared" si="9"/>
        <v>40958.92662384735</v>
      </c>
    </row>
    <row r="170" spans="1:6" x14ac:dyDescent="0.3">
      <c r="A170" s="55">
        <v>158</v>
      </c>
      <c r="B170" s="60">
        <v>48312</v>
      </c>
      <c r="C170" s="1">
        <f t="shared" si="10"/>
        <v>28.596521235486335</v>
      </c>
      <c r="D170" s="1">
        <f t="shared" si="11"/>
        <v>-8.8342181609724282</v>
      </c>
      <c r="E170" s="1">
        <f t="shared" si="12"/>
        <v>805.61213022534753</v>
      </c>
      <c r="F170" s="1">
        <f t="shared" si="9"/>
        <v>15920.751078018086</v>
      </c>
    </row>
    <row r="171" spans="1:6" x14ac:dyDescent="0.3">
      <c r="A171" s="55">
        <v>159</v>
      </c>
      <c r="B171" s="60">
        <v>30797</v>
      </c>
      <c r="C171" s="1">
        <f t="shared" si="10"/>
        <v>39.865804317054391</v>
      </c>
      <c r="D171" s="1">
        <f t="shared" si="11"/>
        <v>1.2175324602978135</v>
      </c>
      <c r="E171" s="1">
        <f t="shared" si="12"/>
        <v>969.51635130651641</v>
      </c>
      <c r="F171" s="1">
        <f t="shared" si="9"/>
        <v>39830.966771875326</v>
      </c>
    </row>
    <row r="172" spans="1:6" x14ac:dyDescent="0.3">
      <c r="A172" s="55">
        <v>160</v>
      </c>
      <c r="B172" s="60">
        <v>4258</v>
      </c>
      <c r="C172" s="1">
        <f t="shared" si="10"/>
        <v>36.424329861325887</v>
      </c>
      <c r="D172" s="1">
        <f t="shared" si="11"/>
        <v>-1.1119709977153449</v>
      </c>
      <c r="E172" s="1">
        <f t="shared" si="12"/>
        <v>947.52698169704638</v>
      </c>
      <c r="F172" s="1">
        <f t="shared" si="9"/>
        <v>33459.412810639842</v>
      </c>
    </row>
    <row r="173" spans="1:6" x14ac:dyDescent="0.3">
      <c r="A173" s="55">
        <v>161</v>
      </c>
      <c r="B173" s="60">
        <v>48591</v>
      </c>
      <c r="C173" s="1">
        <f t="shared" si="10"/>
        <v>19.903081146611221</v>
      </c>
      <c r="D173" s="1">
        <f t="shared" si="11"/>
        <v>-8.8166098562150061</v>
      </c>
      <c r="E173" s="1">
        <f t="shared" si="12"/>
        <v>864.83238481829756</v>
      </c>
      <c r="F173" s="1">
        <f t="shared" si="9"/>
        <v>9587.9394052929474</v>
      </c>
    </row>
    <row r="174" spans="1:6" x14ac:dyDescent="0.3">
      <c r="A174" s="55">
        <v>162</v>
      </c>
      <c r="B174" s="60">
        <v>32910</v>
      </c>
      <c r="C174" s="1">
        <f t="shared" si="10"/>
        <v>33.635962544069407</v>
      </c>
      <c r="D174" s="1">
        <f t="shared" si="11"/>
        <v>2.4581357706215901</v>
      </c>
      <c r="E174" s="1">
        <f t="shared" si="12"/>
        <v>1216.6400932682704</v>
      </c>
      <c r="F174" s="1">
        <f t="shared" si="9"/>
        <v>43913.527140019774</v>
      </c>
    </row>
    <row r="175" spans="1:6" x14ac:dyDescent="0.3">
      <c r="A175" s="55">
        <v>163</v>
      </c>
      <c r="B175" s="60">
        <v>33240</v>
      </c>
      <c r="C175" s="1">
        <f t="shared" si="10"/>
        <v>31.572002092109301</v>
      </c>
      <c r="D175" s="1">
        <f t="shared" si="11"/>
        <v>0.19708765933074179</v>
      </c>
      <c r="E175" s="1">
        <f t="shared" si="12"/>
        <v>1186.1544248244043</v>
      </c>
      <c r="F175" s="1">
        <f t="shared" si="9"/>
        <v>37683.046381314241</v>
      </c>
    </row>
    <row r="176" spans="1:6" x14ac:dyDescent="0.3">
      <c r="A176" s="55">
        <v>164</v>
      </c>
      <c r="B176" s="60">
        <v>31947</v>
      </c>
      <c r="C176" s="1">
        <f t="shared" si="10"/>
        <v>29.896211191815745</v>
      </c>
      <c r="D176" s="1">
        <f t="shared" si="11"/>
        <v>-0.73935162048140723</v>
      </c>
      <c r="E176" s="1">
        <f t="shared" si="12"/>
        <v>1172.168986726944</v>
      </c>
      <c r="F176" s="1">
        <f t="shared" si="9"/>
        <v>34176.766539870769</v>
      </c>
    </row>
    <row r="177" spans="1:6" x14ac:dyDescent="0.3">
      <c r="A177" s="55">
        <v>165</v>
      </c>
      <c r="B177" s="60">
        <v>33514</v>
      </c>
      <c r="C177" s="1">
        <f t="shared" si="10"/>
        <v>28.205731122655209</v>
      </c>
      <c r="D177" s="1">
        <f t="shared" si="11"/>
        <v>-1.2149158448209716</v>
      </c>
      <c r="E177" s="1">
        <f t="shared" si="12"/>
        <v>1164.5215014605164</v>
      </c>
      <c r="F177" s="1">
        <f t="shared" si="9"/>
        <v>31431.384732986971</v>
      </c>
    </row>
    <row r="178" spans="1:6" x14ac:dyDescent="0.3">
      <c r="A178" s="55">
        <v>166</v>
      </c>
      <c r="B178" s="60">
        <v>28450</v>
      </c>
      <c r="C178" s="1">
        <f t="shared" si="10"/>
        <v>27.885008843346363</v>
      </c>
      <c r="D178" s="1">
        <f t="shared" si="11"/>
        <v>-0.76781906206490891</v>
      </c>
      <c r="E178" s="1">
        <f t="shared" si="12"/>
        <v>1172.2375161328239</v>
      </c>
      <c r="F178" s="1">
        <f t="shared" si="9"/>
        <v>31787.787193711763</v>
      </c>
    </row>
    <row r="179" spans="1:6" x14ac:dyDescent="0.3">
      <c r="A179" s="55">
        <v>167</v>
      </c>
      <c r="B179" s="60">
        <v>3762</v>
      </c>
      <c r="C179" s="1">
        <f t="shared" si="10"/>
        <v>25.693507657234179</v>
      </c>
      <c r="D179" s="1">
        <f t="shared" si="11"/>
        <v>-1.4796601240885465</v>
      </c>
      <c r="E179" s="1">
        <f t="shared" si="12"/>
        <v>1159.9287657769305</v>
      </c>
      <c r="F179" s="1">
        <f t="shared" si="9"/>
        <v>28086.338283832385</v>
      </c>
    </row>
    <row r="180" spans="1:6" x14ac:dyDescent="0.3">
      <c r="A180" s="55">
        <v>168</v>
      </c>
      <c r="B180" s="60">
        <v>43794</v>
      </c>
      <c r="C180" s="1">
        <f t="shared" si="10"/>
        <v>13.728575074392646</v>
      </c>
      <c r="D180" s="1">
        <f t="shared" si="11"/>
        <v>-6.7222963534650395</v>
      </c>
      <c r="E180" s="1">
        <f t="shared" si="12"/>
        <v>1059.4724535343778</v>
      </c>
      <c r="F180" s="1">
        <f t="shared" si="9"/>
        <v>7422.9593066068737</v>
      </c>
    </row>
    <row r="181" spans="1:6" x14ac:dyDescent="0.3">
      <c r="A181" s="55">
        <v>169</v>
      </c>
      <c r="B181" s="60">
        <v>28298</v>
      </c>
      <c r="C181" s="1">
        <f t="shared" si="10"/>
        <v>24.170972607993804</v>
      </c>
      <c r="D181" s="1">
        <f t="shared" si="11"/>
        <v>1.8600505900680591</v>
      </c>
      <c r="E181" s="1">
        <f t="shared" si="12"/>
        <v>1578.5931186137386</v>
      </c>
      <c r="F181" s="1">
        <f t="shared" si="9"/>
        <v>41092.394090935049</v>
      </c>
    </row>
    <row r="182" spans="1:6" x14ac:dyDescent="0.3">
      <c r="A182" s="55">
        <v>170</v>
      </c>
      <c r="B182" s="60">
        <v>30153</v>
      </c>
      <c r="C182" s="1">
        <f t="shared" si="10"/>
        <v>21.978555864943559</v>
      </c>
      <c r="D182" s="1">
        <f t="shared" si="11"/>
        <v>-0.16618307649109298</v>
      </c>
      <c r="E182" s="1">
        <f t="shared" si="12"/>
        <v>1529.4425570181129</v>
      </c>
      <c r="F182" s="1">
        <f t="shared" si="9"/>
        <v>33360.771212203043</v>
      </c>
    </row>
    <row r="183" spans="1:6" x14ac:dyDescent="0.3">
      <c r="A183" s="55">
        <v>171</v>
      </c>
      <c r="B183" s="60">
        <v>28584</v>
      </c>
      <c r="C183" s="1">
        <f t="shared" si="10"/>
        <v>20.763699467089843</v>
      </c>
      <c r="D183" s="1">
        <f t="shared" si="11"/>
        <v>-0.69051973717240422</v>
      </c>
      <c r="E183" s="1">
        <f t="shared" si="12"/>
        <v>1514.7363568109477</v>
      </c>
      <c r="F183" s="1">
        <f t="shared" si="9"/>
        <v>30405.575133706501</v>
      </c>
    </row>
    <row r="184" spans="1:6" x14ac:dyDescent="0.3">
      <c r="A184" s="55">
        <v>172</v>
      </c>
      <c r="B184" s="60">
        <v>30647</v>
      </c>
      <c r="C184" s="1">
        <f t="shared" si="10"/>
        <v>19.471895181119272</v>
      </c>
      <c r="D184" s="1">
        <f t="shared" si="11"/>
        <v>-0.99116201157148742</v>
      </c>
      <c r="E184" s="1">
        <f t="shared" si="12"/>
        <v>1505.6616852431362</v>
      </c>
      <c r="F184" s="1">
        <f t="shared" si="9"/>
        <v>27825.731848590047</v>
      </c>
    </row>
    <row r="185" spans="1:6" x14ac:dyDescent="0.3">
      <c r="A185" s="55">
        <v>173</v>
      </c>
      <c r="B185" s="60">
        <v>26697</v>
      </c>
      <c r="C185" s="1">
        <f t="shared" si="10"/>
        <v>19.417619649113867</v>
      </c>
      <c r="D185" s="1">
        <f t="shared" si="11"/>
        <v>-0.5227187717884465</v>
      </c>
      <c r="E185" s="1">
        <f t="shared" si="12"/>
        <v>1520.9276821358287</v>
      </c>
      <c r="F185" s="1">
        <f t="shared" si="9"/>
        <v>28737.777795536786</v>
      </c>
    </row>
    <row r="186" spans="1:6" x14ac:dyDescent="0.3">
      <c r="A186" s="55">
        <v>174</v>
      </c>
      <c r="B186" s="60">
        <v>3511</v>
      </c>
      <c r="C186" s="1">
        <f t="shared" si="10"/>
        <v>18.224001853161781</v>
      </c>
      <c r="D186" s="1">
        <f t="shared" si="11"/>
        <v>-0.85816828387026634</v>
      </c>
      <c r="E186" s="1">
        <f t="shared" si="12"/>
        <v>1510.1270020540096</v>
      </c>
      <c r="F186" s="1">
        <f t="shared" si="9"/>
        <v>26224.614186163075</v>
      </c>
    </row>
    <row r="187" spans="1:6" x14ac:dyDescent="0.3">
      <c r="A187" s="55">
        <v>175</v>
      </c>
      <c r="B187" s="60">
        <v>41619</v>
      </c>
      <c r="C187" s="1">
        <f t="shared" si="10"/>
        <v>9.8454017926035284</v>
      </c>
      <c r="D187" s="1">
        <f t="shared" si="11"/>
        <v>-4.6183841722142596</v>
      </c>
      <c r="E187" s="1">
        <f t="shared" si="12"/>
        <v>1379.3321623157767</v>
      </c>
      <c r="F187" s="1">
        <f t="shared" si="9"/>
        <v>7209.793516794196</v>
      </c>
    </row>
    <row r="188" spans="1:6" x14ac:dyDescent="0.3">
      <c r="A188" s="55">
        <v>176</v>
      </c>
      <c r="B188" s="60">
        <v>28682</v>
      </c>
      <c r="C188" s="1">
        <f t="shared" si="10"/>
        <v>17.700157674426649</v>
      </c>
      <c r="D188" s="1">
        <f t="shared" si="11"/>
        <v>1.6181858548044303</v>
      </c>
      <c r="E188" s="1">
        <f t="shared" si="12"/>
        <v>2037.6273696819089</v>
      </c>
      <c r="F188" s="1">
        <f t="shared" si="9"/>
        <v>39363.585512078651</v>
      </c>
    </row>
    <row r="189" spans="1:6" x14ac:dyDescent="0.3">
      <c r="A189" s="55">
        <v>177</v>
      </c>
      <c r="B189" s="60">
        <v>29284</v>
      </c>
      <c r="C189" s="1">
        <f t="shared" si="10"/>
        <v>16.697259401924196</v>
      </c>
      <c r="D189" s="1">
        <f t="shared" si="11"/>
        <v>0.30764379115098883</v>
      </c>
      <c r="E189" s="1">
        <f t="shared" si="12"/>
        <v>1982.3349192918636</v>
      </c>
      <c r="F189" s="1">
        <f t="shared" si="9"/>
        <v>33709.413398810655</v>
      </c>
    </row>
    <row r="190" spans="1:6" x14ac:dyDescent="0.3">
      <c r="A190" s="55">
        <v>178</v>
      </c>
      <c r="B190" s="60">
        <v>28637</v>
      </c>
      <c r="C190" s="1">
        <f t="shared" si="10"/>
        <v>15.88869085283363</v>
      </c>
      <c r="D190" s="1">
        <f t="shared" si="11"/>
        <v>-0.25046237896978862</v>
      </c>
      <c r="E190" s="1">
        <f t="shared" si="12"/>
        <v>1956.3105817901201</v>
      </c>
      <c r="F190" s="1">
        <f t="shared" si="9"/>
        <v>30593.231843871392</v>
      </c>
    </row>
    <row r="191" spans="1:6" x14ac:dyDescent="0.3">
      <c r="A191" s="55">
        <v>179</v>
      </c>
      <c r="B191" s="60">
        <v>29921</v>
      </c>
      <c r="C191" s="1">
        <f t="shared" si="10"/>
        <v>15.138248597948294</v>
      </c>
      <c r="D191" s="1">
        <f t="shared" si="11"/>
        <v>-0.50045231692756209</v>
      </c>
      <c r="E191" s="1">
        <f t="shared" si="12"/>
        <v>1943.801288636226</v>
      </c>
      <c r="F191" s="1">
        <f t="shared" si="9"/>
        <v>28452.967273842656</v>
      </c>
    </row>
    <row r="192" spans="1:6" x14ac:dyDescent="0.3">
      <c r="A192" s="55">
        <v>180</v>
      </c>
      <c r="B192" s="60">
        <v>25512</v>
      </c>
      <c r="C192" s="1">
        <f t="shared" si="10"/>
        <v>15.015415314082315</v>
      </c>
      <c r="D192" s="1">
        <f t="shared" si="11"/>
        <v>-0.31164280039677084</v>
      </c>
      <c r="E192" s="1">
        <f t="shared" si="12"/>
        <v>1953.8303442261088</v>
      </c>
      <c r="F192" s="1">
        <f t="shared" si="9"/>
        <v>28728.676911836625</v>
      </c>
    </row>
    <row r="193" spans="1:6" x14ac:dyDescent="0.3">
      <c r="A193" s="55">
        <v>181</v>
      </c>
      <c r="B193" s="60">
        <v>3543</v>
      </c>
      <c r="C193" s="1">
        <f t="shared" si="10"/>
        <v>13.880600501503823</v>
      </c>
      <c r="D193" s="1">
        <f t="shared" si="11"/>
        <v>-0.72322880648763144</v>
      </c>
      <c r="E193" s="1">
        <f t="shared" si="12"/>
        <v>1931.9538026185542</v>
      </c>
      <c r="F193" s="1">
        <f t="shared" si="9"/>
        <v>25419.434278652261</v>
      </c>
    </row>
    <row r="194" spans="1:6" x14ac:dyDescent="0.3">
      <c r="A194" s="55">
        <v>182</v>
      </c>
      <c r="B194" s="60">
        <v>41270</v>
      </c>
      <c r="C194" s="1">
        <f t="shared" si="10"/>
        <v>7.4956332391066542</v>
      </c>
      <c r="D194" s="1">
        <f t="shared" si="11"/>
        <v>-3.5540980344423998</v>
      </c>
      <c r="E194" s="1">
        <f t="shared" si="12"/>
        <v>1765.6862927712893</v>
      </c>
      <c r="F194" s="1">
        <f t="shared" si="9"/>
        <v>6959.5146833511526</v>
      </c>
    </row>
    <row r="195" spans="1:6" x14ac:dyDescent="0.3">
      <c r="A195" s="55">
        <v>183</v>
      </c>
      <c r="B195" s="60">
        <v>25523</v>
      </c>
      <c r="C195" s="1">
        <f t="shared" si="10"/>
        <v>13.657441551424661</v>
      </c>
      <c r="D195" s="1">
        <f t="shared" si="11"/>
        <v>1.3038551389378035</v>
      </c>
      <c r="E195" s="1">
        <f t="shared" si="12"/>
        <v>2636.1716121982781</v>
      </c>
      <c r="F195" s="1">
        <f t="shared" si="9"/>
        <v>39440.545616809584</v>
      </c>
    </row>
    <row r="196" spans="1:6" x14ac:dyDescent="0.3">
      <c r="A196" s="55">
        <v>184</v>
      </c>
      <c r="B196" s="60">
        <v>26263</v>
      </c>
      <c r="C196" s="1">
        <f t="shared" si="10"/>
        <v>12.321569907703601</v>
      </c>
      <c r="D196" s="1">
        <f t="shared" si="11"/>
        <v>-1.6008252391628064E-2</v>
      </c>
      <c r="E196" s="1">
        <f t="shared" si="12"/>
        <v>2543.1479531876607</v>
      </c>
      <c r="F196" s="1">
        <f t="shared" si="9"/>
        <v>31294.863936531205</v>
      </c>
    </row>
    <row r="197" spans="1:6" x14ac:dyDescent="0.3">
      <c r="A197" s="55">
        <v>185</v>
      </c>
      <c r="B197" s="60">
        <v>25784</v>
      </c>
      <c r="C197" s="1">
        <f t="shared" si="10"/>
        <v>11.31626334684665</v>
      </c>
      <c r="D197" s="1">
        <f t="shared" si="11"/>
        <v>-0.5106574066242896</v>
      </c>
      <c r="E197" s="1">
        <f t="shared" si="12"/>
        <v>2502.2569798418072</v>
      </c>
      <c r="F197" s="1">
        <f t="shared" si="9"/>
        <v>27038.402885341493</v>
      </c>
    </row>
    <row r="198" spans="1:6" x14ac:dyDescent="0.3">
      <c r="A198" s="55">
        <v>186</v>
      </c>
      <c r="B198" s="60">
        <v>27005</v>
      </c>
      <c r="C198" s="1">
        <f t="shared" si="10"/>
        <v>10.554951651824531</v>
      </c>
      <c r="D198" s="1">
        <f t="shared" si="11"/>
        <v>-0.63598455082320426</v>
      </c>
      <c r="E198" s="1">
        <f t="shared" si="12"/>
        <v>2490.6481640819047</v>
      </c>
      <c r="F198" s="1">
        <f t="shared" si="9"/>
        <v>24704.657199697765</v>
      </c>
    </row>
    <row r="199" spans="1:6" x14ac:dyDescent="0.3">
      <c r="A199" s="55">
        <v>187</v>
      </c>
      <c r="B199" s="60">
        <v>24187</v>
      </c>
      <c r="C199" s="1">
        <f t="shared" si="10"/>
        <v>10.380763117290559</v>
      </c>
      <c r="D199" s="1">
        <f t="shared" si="11"/>
        <v>-0.40508654267858801</v>
      </c>
      <c r="E199" s="1">
        <f t="shared" si="12"/>
        <v>2513.8395183517464</v>
      </c>
      <c r="F199" s="1">
        <f t="shared" si="9"/>
        <v>25077.249995555361</v>
      </c>
    </row>
    <row r="200" spans="1:6" x14ac:dyDescent="0.3">
      <c r="A200" s="55">
        <v>188</v>
      </c>
      <c r="B200" s="60">
        <v>3113</v>
      </c>
      <c r="C200" s="1">
        <f t="shared" si="10"/>
        <v>9.7986067996608917</v>
      </c>
      <c r="D200" s="1">
        <f t="shared" si="11"/>
        <v>-0.4936214301541279</v>
      </c>
      <c r="E200" s="1">
        <f t="shared" si="12"/>
        <v>2504.9153116686525</v>
      </c>
      <c r="F200" s="1">
        <f t="shared" si="9"/>
        <v>23308.200326930284</v>
      </c>
    </row>
    <row r="201" spans="1:6" x14ac:dyDescent="0.3">
      <c r="A201" s="55">
        <v>189</v>
      </c>
      <c r="B201" s="60">
        <v>35017</v>
      </c>
      <c r="C201" s="1">
        <f t="shared" si="10"/>
        <v>5.2738709775640622</v>
      </c>
      <c r="D201" s="1">
        <f t="shared" si="11"/>
        <v>-2.5091786261254785</v>
      </c>
      <c r="E201" s="1">
        <f t="shared" si="12"/>
        <v>2287.8789647538933</v>
      </c>
      <c r="F201" s="1">
        <f t="shared" si="9"/>
        <v>6325.281474872314</v>
      </c>
    </row>
    <row r="202" spans="1:6" x14ac:dyDescent="0.3">
      <c r="A202" s="55">
        <v>190</v>
      </c>
      <c r="B202" s="60">
        <v>25947</v>
      </c>
      <c r="C202" s="1">
        <f t="shared" si="10"/>
        <v>9.0350674383947354</v>
      </c>
      <c r="D202" s="1">
        <f t="shared" si="11"/>
        <v>0.62600891735259734</v>
      </c>
      <c r="E202" s="1">
        <f t="shared" si="12"/>
        <v>3325.6696075427089</v>
      </c>
      <c r="F202" s="1">
        <f t="shared" si="9"/>
        <v>32129.548012458377</v>
      </c>
    </row>
    <row r="203" spans="1:6" x14ac:dyDescent="0.3">
      <c r="A203" s="55">
        <v>191</v>
      </c>
      <c r="B203" s="60">
        <v>24745</v>
      </c>
      <c r="C203" s="1">
        <f t="shared" si="10"/>
        <v>8.7315570796237836</v>
      </c>
      <c r="D203" s="1">
        <f t="shared" si="11"/>
        <v>0.16124927929082278</v>
      </c>
      <c r="E203" s="1">
        <f t="shared" si="12"/>
        <v>3261.6752058342449</v>
      </c>
      <c r="F203" s="1">
        <f t="shared" si="9"/>
        <v>29005.446011156881</v>
      </c>
    </row>
    <row r="204" spans="1:6" x14ac:dyDescent="0.3">
      <c r="A204" s="55">
        <v>192</v>
      </c>
      <c r="B204" s="60">
        <v>24015</v>
      </c>
      <c r="C204" s="1">
        <f t="shared" si="10"/>
        <v>8.2396993291993077</v>
      </c>
      <c r="D204" s="1">
        <f t="shared" si="11"/>
        <v>-0.16530423556682655</v>
      </c>
      <c r="E204" s="1">
        <f t="shared" si="12"/>
        <v>3213.7663023992118</v>
      </c>
      <c r="F204" s="1">
        <f t="shared" si="9"/>
        <v>25949.218864173596</v>
      </c>
    </row>
    <row r="205" spans="1:6" x14ac:dyDescent="0.3">
      <c r="A205" s="55">
        <v>193</v>
      </c>
      <c r="B205" s="60">
        <v>25848</v>
      </c>
      <c r="C205" s="1">
        <f t="shared" si="10"/>
        <v>7.7734679753896856</v>
      </c>
      <c r="D205" s="1">
        <f t="shared" si="11"/>
        <v>-0.31576779468822436</v>
      </c>
      <c r="E205" s="1">
        <f t="shared" si="12"/>
        <v>3189.8113331198542</v>
      </c>
      <c r="F205" s="1">
        <f t="shared" si="9"/>
        <v>23788.656555411504</v>
      </c>
    </row>
    <row r="206" spans="1:6" x14ac:dyDescent="0.3">
      <c r="A206" s="55">
        <v>194</v>
      </c>
      <c r="B206" s="60">
        <v>21801</v>
      </c>
      <c r="C206" s="1">
        <f t="shared" si="10"/>
        <v>7.7805003763127658</v>
      </c>
      <c r="D206" s="1">
        <f t="shared" si="11"/>
        <v>-0.15436769688257207</v>
      </c>
      <c r="E206" s="1">
        <f t="shared" si="12"/>
        <v>3217.424986051592</v>
      </c>
      <c r="F206" s="1">
        <f t="shared" si="9"/>
        <v>24536.509829743281</v>
      </c>
    </row>
    <row r="207" spans="1:6" x14ac:dyDescent="0.3">
      <c r="A207" s="55">
        <v>195</v>
      </c>
      <c r="B207" s="60">
        <v>2928</v>
      </c>
      <c r="C207" s="1">
        <f t="shared" si="10"/>
        <v>7.2010241156559864</v>
      </c>
      <c r="D207" s="1">
        <f t="shared" si="11"/>
        <v>-0.36692197876967569</v>
      </c>
      <c r="E207" s="1">
        <f t="shared" si="12"/>
        <v>3181.5547757532358</v>
      </c>
      <c r="F207" s="1">
        <f t="shared" si="9"/>
        <v>21743.070291596036</v>
      </c>
    </row>
    <row r="208" spans="1:6" x14ac:dyDescent="0.3">
      <c r="A208" s="55">
        <v>196</v>
      </c>
      <c r="B208" s="60">
        <v>34925</v>
      </c>
      <c r="C208" s="1">
        <f t="shared" si="10"/>
        <v>3.8772034477632307</v>
      </c>
      <c r="D208" s="1">
        <f t="shared" si="11"/>
        <v>-1.8453713233312157</v>
      </c>
      <c r="E208" s="1">
        <f t="shared" si="12"/>
        <v>2906.2432583844252</v>
      </c>
      <c r="F208" s="1">
        <f t="shared" si="9"/>
        <v>5904.9984137994479</v>
      </c>
    </row>
    <row r="209" spans="1:6" x14ac:dyDescent="0.3">
      <c r="A209" s="55">
        <v>197</v>
      </c>
      <c r="B209" s="60">
        <v>24261</v>
      </c>
      <c r="C209" s="1">
        <f t="shared" si="10"/>
        <v>7.0245321509144354</v>
      </c>
      <c r="D209" s="1">
        <f t="shared" si="11"/>
        <v>0.65097868990999452</v>
      </c>
      <c r="E209" s="1">
        <f t="shared" si="12"/>
        <v>4334.5109404062805</v>
      </c>
      <c r="F209" s="1">
        <f t="shared" si="9"/>
        <v>33269.585712760498</v>
      </c>
    </row>
    <row r="210" spans="1:6" x14ac:dyDescent="0.3">
      <c r="A210" s="55">
        <v>198</v>
      </c>
      <c r="B210" s="60">
        <v>23842</v>
      </c>
      <c r="C210" s="1">
        <f t="shared" si="10"/>
        <v>6.6363410432836591</v>
      </c>
      <c r="D210" s="1">
        <f t="shared" si="11"/>
        <v>0.13139379113960914</v>
      </c>
      <c r="E210" s="1">
        <f t="shared" si="12"/>
        <v>4217.1430426913075</v>
      </c>
      <c r="F210" s="1">
        <f t="shared" si="9"/>
        <v>28540.505871767695</v>
      </c>
    </row>
    <row r="211" spans="1:6" x14ac:dyDescent="0.3">
      <c r="A211" s="55">
        <v>199</v>
      </c>
      <c r="B211" s="60">
        <v>24026</v>
      </c>
      <c r="C211" s="1">
        <f t="shared" si="10"/>
        <v>6.2106626857904832</v>
      </c>
      <c r="D211" s="1">
        <f t="shared" si="11"/>
        <v>-0.14714228317678341</v>
      </c>
      <c r="E211" s="1">
        <f t="shared" si="12"/>
        <v>4147.7179545825165</v>
      </c>
      <c r="F211" s="1">
        <f t="shared" si="9"/>
        <v>25149.772441898254</v>
      </c>
    </row>
    <row r="212" spans="1:6" x14ac:dyDescent="0.3">
      <c r="A212" s="55">
        <v>200</v>
      </c>
      <c r="B212" s="60">
        <v>25266</v>
      </c>
      <c r="C212" s="1">
        <f t="shared" si="10"/>
        <v>5.9280516395247496</v>
      </c>
      <c r="D212" s="1">
        <f t="shared" si="11"/>
        <v>-0.21487666472125852</v>
      </c>
      <c r="E212" s="1">
        <f t="shared" si="12"/>
        <v>4129.1846213490062</v>
      </c>
      <c r="F212" s="1">
        <f t="shared" ref="F212:F275" si="13">(C212+D212)*E212</f>
        <v>23590.754245034572</v>
      </c>
    </row>
    <row r="213" spans="1:6" x14ac:dyDescent="0.3">
      <c r="A213" s="55">
        <v>201</v>
      </c>
      <c r="B213" s="60">
        <v>21313</v>
      </c>
      <c r="C213" s="1">
        <f t="shared" ref="C213:C276" si="14">$B$5*(B212/E212) + (1 - $B$5) * (C212+D212)</f>
        <v>5.916029280022002</v>
      </c>
      <c r="D213" s="1">
        <f t="shared" ref="D213:D276" si="15">$B$6*(C213-C212) + (1-$B$6)*D212</f>
        <v>-0.11344951211200303</v>
      </c>
      <c r="E213" s="1">
        <f t="shared" ref="E213:E276" si="16">$B$7*(B212/(C212+D212)) + (1-$B$7)*E212</f>
        <v>4158.5071217512113</v>
      </c>
      <c r="F213" s="1">
        <f t="shared" si="13"/>
        <v>24130.069289383224</v>
      </c>
    </row>
    <row r="214" spans="1:6" x14ac:dyDescent="0.3">
      <c r="A214" s="55">
        <v>202</v>
      </c>
      <c r="B214" s="60">
        <v>3103</v>
      </c>
      <c r="C214" s="1">
        <f t="shared" si="14"/>
        <v>5.4638681573600927</v>
      </c>
      <c r="D214" s="1">
        <f t="shared" si="15"/>
        <v>-0.28280531738695619</v>
      </c>
      <c r="E214" s="1">
        <f t="shared" si="16"/>
        <v>4109.9585553883253</v>
      </c>
      <c r="F214" s="1">
        <f t="shared" si="13"/>
        <v>21293.953545152126</v>
      </c>
    </row>
    <row r="215" spans="1:6" x14ac:dyDescent="0.3">
      <c r="A215" s="55">
        <v>203</v>
      </c>
      <c r="B215" s="60">
        <v>33375</v>
      </c>
      <c r="C215" s="1">
        <f t="shared" si="14"/>
        <v>2.9680291438908442</v>
      </c>
      <c r="D215" s="1">
        <f t="shared" si="15"/>
        <v>-1.3893221654281023</v>
      </c>
      <c r="E215" s="1">
        <f t="shared" si="16"/>
        <v>3758.8538861917932</v>
      </c>
      <c r="F215" s="1">
        <f t="shared" si="13"/>
        <v>5934.1288611527807</v>
      </c>
    </row>
    <row r="216" spans="1:6" x14ac:dyDescent="0.3">
      <c r="A216" s="55">
        <v>204</v>
      </c>
      <c r="B216" s="60">
        <v>22658</v>
      </c>
      <c r="C216" s="1">
        <f t="shared" si="14"/>
        <v>5.2288716256776384</v>
      </c>
      <c r="D216" s="1">
        <f t="shared" si="15"/>
        <v>0.43576015817934599</v>
      </c>
      <c r="E216" s="1">
        <f t="shared" si="16"/>
        <v>5497.0403586154243</v>
      </c>
      <c r="F216" s="1">
        <f t="shared" si="13"/>
        <v>31138.709532557528</v>
      </c>
    </row>
    <row r="217" spans="1:6" x14ac:dyDescent="0.3">
      <c r="A217" s="55">
        <v>205</v>
      </c>
      <c r="B217" s="60">
        <v>24729</v>
      </c>
      <c r="C217" s="1">
        <f t="shared" si="14"/>
        <v>4.8932430929166095</v>
      </c>
      <c r="D217" s="1">
        <f t="shared" si="15"/>
        <v>5.0065812709158553E-2</v>
      </c>
      <c r="E217" s="1">
        <f t="shared" si="16"/>
        <v>5347.3270170223177</v>
      </c>
      <c r="F217" s="1">
        <f t="shared" si="13"/>
        <v>26433.489264539698</v>
      </c>
    </row>
    <row r="218" spans="1:6" x14ac:dyDescent="0.3">
      <c r="A218" s="55">
        <v>206</v>
      </c>
      <c r="B218" s="60">
        <v>24653</v>
      </c>
      <c r="C218" s="1">
        <f t="shared" si="14"/>
        <v>4.783931214761366</v>
      </c>
      <c r="D218" s="1">
        <f t="shared" si="15"/>
        <v>-2.9623032723042508E-2</v>
      </c>
      <c r="E218" s="1">
        <f t="shared" si="16"/>
        <v>5312.846281606413</v>
      </c>
      <c r="F218" s="1">
        <f t="shared" si="13"/>
        <v>25258.908546553248</v>
      </c>
    </row>
    <row r="219" spans="1:6" x14ac:dyDescent="0.3">
      <c r="A219" s="55">
        <v>207</v>
      </c>
      <c r="B219" s="60">
        <v>26797</v>
      </c>
      <c r="C219" s="1">
        <f t="shared" si="14"/>
        <v>4.6972852121990716</v>
      </c>
      <c r="D219" s="1">
        <f t="shared" si="15"/>
        <v>-5.8134517642668443E-2</v>
      </c>
      <c r="E219" s="1">
        <f t="shared" si="16"/>
        <v>5300.1018712031846</v>
      </c>
      <c r="F219" s="1">
        <f t="shared" si="13"/>
        <v>24587.971277011948</v>
      </c>
    </row>
    <row r="220" spans="1:6" x14ac:dyDescent="0.3">
      <c r="A220" s="55">
        <v>208</v>
      </c>
      <c r="B220" s="60">
        <v>22225</v>
      </c>
      <c r="C220" s="1">
        <f t="shared" si="14"/>
        <v>4.8475456251321978</v>
      </c>
      <c r="D220" s="1">
        <f t="shared" si="15"/>
        <v>4.6062947645228877E-2</v>
      </c>
      <c r="E220" s="1">
        <f t="shared" si="16"/>
        <v>5347.7189646849747</v>
      </c>
      <c r="F220" s="1">
        <f t="shared" si="13"/>
        <v>26169.643370386817</v>
      </c>
    </row>
    <row r="221" spans="1:6" x14ac:dyDescent="0.3">
      <c r="A221" s="55">
        <v>209</v>
      </c>
      <c r="B221" s="60">
        <v>3052</v>
      </c>
      <c r="C221" s="1">
        <f t="shared" si="14"/>
        <v>4.524793065040738</v>
      </c>
      <c r="D221" s="1">
        <f t="shared" si="15"/>
        <v>-0.13834480622311546</v>
      </c>
      <c r="E221" s="1">
        <f t="shared" si="16"/>
        <v>5267.1108957779024</v>
      </c>
      <c r="F221" s="1">
        <f t="shared" si="13"/>
        <v>23103.909417784307</v>
      </c>
    </row>
    <row r="222" spans="1:6" x14ac:dyDescent="0.3">
      <c r="A222" s="55">
        <v>210</v>
      </c>
      <c r="B222" s="60">
        <v>35507</v>
      </c>
      <c r="C222" s="1">
        <f t="shared" si="14"/>
        <v>2.4829465275499318</v>
      </c>
      <c r="D222" s="1">
        <f t="shared" si="15"/>
        <v>-1.0900956718569608</v>
      </c>
      <c r="E222" s="1">
        <f t="shared" si="16"/>
        <v>4809.9777385025136</v>
      </c>
      <c r="F222" s="1">
        <f t="shared" si="13"/>
        <v>6699.5816089373675</v>
      </c>
    </row>
    <row r="223" spans="1:6" x14ac:dyDescent="0.3">
      <c r="A223" s="55">
        <v>211</v>
      </c>
      <c r="B223" s="60">
        <v>24875</v>
      </c>
      <c r="C223" s="1">
        <f t="shared" si="14"/>
        <v>4.3873988512551314</v>
      </c>
      <c r="D223" s="1">
        <f t="shared" si="15"/>
        <v>0.4071783259241194</v>
      </c>
      <c r="E223" s="1">
        <f t="shared" si="16"/>
        <v>6878.2119843529326</v>
      </c>
      <c r="F223" s="1">
        <f t="shared" si="13"/>
        <v>32978.118199979377</v>
      </c>
    </row>
    <row r="224" spans="1:6" x14ac:dyDescent="0.3">
      <c r="A224" s="55">
        <v>212</v>
      </c>
      <c r="B224" s="60">
        <v>25480</v>
      </c>
      <c r="C224" s="1">
        <f t="shared" si="14"/>
        <v>4.2055346892177754</v>
      </c>
      <c r="D224" s="1">
        <f t="shared" si="15"/>
        <v>0.1126570819433817</v>
      </c>
      <c r="E224" s="1">
        <f t="shared" si="16"/>
        <v>6709.2060866369093</v>
      </c>
      <c r="F224" s="1">
        <f t="shared" si="13"/>
        <v>28971.638514339847</v>
      </c>
    </row>
    <row r="225" spans="1:6" x14ac:dyDescent="0.3">
      <c r="A225" s="55">
        <v>213</v>
      </c>
      <c r="B225" s="60">
        <v>24502</v>
      </c>
      <c r="C225" s="1">
        <f t="shared" si="14"/>
        <v>4.0579792758784183</v>
      </c>
      <c r="D225" s="1">
        <f t="shared" si="15"/>
        <v>-1.7449165697987684E-2</v>
      </c>
      <c r="E225" s="1">
        <f t="shared" si="16"/>
        <v>6628.3472758342359</v>
      </c>
      <c r="F225" s="1">
        <f t="shared" si="13"/>
        <v>26782.036748740662</v>
      </c>
    </row>
    <row r="226" spans="1:6" x14ac:dyDescent="0.3">
      <c r="A226" s="55">
        <v>214</v>
      </c>
      <c r="B226" s="60">
        <v>23586</v>
      </c>
      <c r="C226" s="1">
        <f t="shared" si="14"/>
        <v>3.8685387634797781</v>
      </c>
      <c r="D226" s="1">
        <f t="shared" si="15"/>
        <v>-0.10344483904831396</v>
      </c>
      <c r="E226" s="1">
        <f t="shared" si="16"/>
        <v>6571.9181270204226</v>
      </c>
      <c r="F226" s="1">
        <f t="shared" si="13"/>
        <v>24743.889011905601</v>
      </c>
    </row>
    <row r="227" spans="1:6" x14ac:dyDescent="0.3">
      <c r="A227" s="55">
        <v>215</v>
      </c>
      <c r="B227" s="60">
        <v>16979</v>
      </c>
      <c r="C227" s="1">
        <f t="shared" si="14"/>
        <v>3.6770002362930692</v>
      </c>
      <c r="D227" s="1">
        <f t="shared" si="15"/>
        <v>-0.14749168311751146</v>
      </c>
      <c r="E227" s="1">
        <f t="shared" si="16"/>
        <v>6541.1648699929656</v>
      </c>
      <c r="F227" s="1">
        <f t="shared" si="13"/>
        <v>23087.097356371658</v>
      </c>
    </row>
    <row r="228" spans="1:6" x14ac:dyDescent="0.3">
      <c r="A228" s="55">
        <v>216</v>
      </c>
      <c r="B228" s="60">
        <v>2939</v>
      </c>
      <c r="C228" s="1">
        <f t="shared" si="14"/>
        <v>3.0626117941294719</v>
      </c>
      <c r="D228" s="1">
        <f t="shared" si="15"/>
        <v>-0.38094006264055436</v>
      </c>
      <c r="E228" s="1">
        <f t="shared" si="16"/>
        <v>6368.1068574014935</v>
      </c>
      <c r="F228" s="1">
        <f t="shared" si="13"/>
        <v>17077.172142594314</v>
      </c>
    </row>
    <row r="229" spans="1:6" x14ac:dyDescent="0.3">
      <c r="A229" s="55">
        <v>217</v>
      </c>
      <c r="B229" s="60">
        <v>34329</v>
      </c>
      <c r="C229" s="1">
        <f t="shared" si="14"/>
        <v>1.5715951844722902</v>
      </c>
      <c r="D229" s="1">
        <f t="shared" si="15"/>
        <v>-0.93597833614886805</v>
      </c>
      <c r="E229" s="1">
        <f t="shared" si="16"/>
        <v>5840.891987043573</v>
      </c>
      <c r="F229" s="1">
        <f t="shared" si="13"/>
        <v>3712.5693562021665</v>
      </c>
    </row>
    <row r="230" spans="1:6" x14ac:dyDescent="0.3">
      <c r="A230" s="55">
        <v>218</v>
      </c>
      <c r="B230" s="60">
        <v>22717</v>
      </c>
      <c r="C230" s="1">
        <f t="shared" si="14"/>
        <v>3.2564862901579947</v>
      </c>
      <c r="D230" s="1">
        <f t="shared" si="15"/>
        <v>0.37445638476841825</v>
      </c>
      <c r="E230" s="1">
        <f t="shared" si="16"/>
        <v>10657.698011703767</v>
      </c>
      <c r="F230" s="1">
        <f t="shared" si="13"/>
        <v>38697.490527173592</v>
      </c>
    </row>
    <row r="231" spans="1:6" x14ac:dyDescent="0.3">
      <c r="A231" s="55">
        <v>219</v>
      </c>
      <c r="B231" s="60">
        <v>23390</v>
      </c>
      <c r="C231" s="1">
        <f t="shared" si="14"/>
        <v>2.8812268118186113</v>
      </c>
      <c r="D231" s="1">
        <f t="shared" si="15"/>
        <v>-4.0154678548259826E-4</v>
      </c>
      <c r="E231" s="1">
        <f t="shared" si="16"/>
        <v>10217.578407571007</v>
      </c>
      <c r="F231" s="1">
        <f t="shared" si="13"/>
        <v>29435.058023987516</v>
      </c>
    </row>
    <row r="232" spans="1:6" x14ac:dyDescent="0.3">
      <c r="A232" s="55">
        <v>220</v>
      </c>
      <c r="B232" s="60">
        <v>22418</v>
      </c>
      <c r="C232" s="1">
        <f t="shared" si="14"/>
        <v>2.5850086936864258</v>
      </c>
      <c r="D232" s="1">
        <f t="shared" si="15"/>
        <v>-0.14830983245883403</v>
      </c>
      <c r="E232" s="1">
        <f t="shared" si="16"/>
        <v>10007.740688589534</v>
      </c>
      <c r="F232" s="1">
        <f t="shared" si="13"/>
        <v>24385.850339347155</v>
      </c>
    </row>
    <row r="233" spans="1:6" x14ac:dyDescent="0.3">
      <c r="A233" s="55">
        <v>221</v>
      </c>
      <c r="B233" s="60">
        <v>23773</v>
      </c>
      <c r="C233" s="1">
        <f t="shared" si="14"/>
        <v>2.3383824479340887</v>
      </c>
      <c r="D233" s="1">
        <f t="shared" si="15"/>
        <v>-0.19746803910558558</v>
      </c>
      <c r="E233" s="1">
        <f t="shared" si="16"/>
        <v>9926.9818237720847</v>
      </c>
      <c r="F233" s="1">
        <f t="shared" si="13"/>
        <v>21252.818422692308</v>
      </c>
    </row>
    <row r="234" spans="1:6" x14ac:dyDescent="0.3">
      <c r="A234" s="55">
        <v>222</v>
      </c>
      <c r="B234" s="60">
        <v>18807</v>
      </c>
      <c r="C234" s="1">
        <f t="shared" si="14"/>
        <v>2.2678503507918815</v>
      </c>
      <c r="D234" s="1">
        <f t="shared" si="15"/>
        <v>-0.13400006812389639</v>
      </c>
      <c r="E234" s="1">
        <f t="shared" si="16"/>
        <v>10044.697019060379</v>
      </c>
      <c r="F234" s="1">
        <f t="shared" si="13"/>
        <v>21433.879573436257</v>
      </c>
    </row>
    <row r="235" spans="1:6" x14ac:dyDescent="0.3">
      <c r="A235" s="55">
        <v>223</v>
      </c>
      <c r="B235" s="60">
        <v>2659</v>
      </c>
      <c r="C235" s="1">
        <f t="shared" si="14"/>
        <v>2.0030907600835008</v>
      </c>
      <c r="D235" s="1">
        <f t="shared" si="15"/>
        <v>-0.19937982941613852</v>
      </c>
      <c r="E235" s="1">
        <f t="shared" si="16"/>
        <v>9921.5918698953774</v>
      </c>
      <c r="F235" s="1">
        <f t="shared" si="13"/>
        <v>17895.683705350726</v>
      </c>
    </row>
    <row r="236" spans="1:6" x14ac:dyDescent="0.3">
      <c r="A236" s="55">
        <v>224</v>
      </c>
      <c r="B236" s="60">
        <v>31619</v>
      </c>
      <c r="C236" s="1">
        <f t="shared" si="14"/>
        <v>1.0358561395635939</v>
      </c>
      <c r="D236" s="1">
        <f t="shared" si="15"/>
        <v>-0.58330722496802268</v>
      </c>
      <c r="E236" s="1">
        <f t="shared" si="16"/>
        <v>9076.8509834101333</v>
      </c>
      <c r="F236" s="1">
        <f t="shared" si="13"/>
        <v>4107.7190604879988</v>
      </c>
    </row>
    <row r="237" spans="1:6" x14ac:dyDescent="0.3">
      <c r="A237" s="55">
        <v>225</v>
      </c>
      <c r="B237" s="60">
        <v>23034</v>
      </c>
      <c r="C237" s="1">
        <f t="shared" si="14"/>
        <v>1.9680128673361579</v>
      </c>
      <c r="D237" s="1">
        <f t="shared" si="15"/>
        <v>0.17442475140227065</v>
      </c>
      <c r="E237" s="1">
        <f t="shared" si="16"/>
        <v>15156.034924023043</v>
      </c>
      <c r="F237" s="1">
        <f t="shared" si="13"/>
        <v>32470.859372140389</v>
      </c>
    </row>
    <row r="238" spans="1:6" x14ac:dyDescent="0.3">
      <c r="A238" s="55">
        <v>226</v>
      </c>
      <c r="B238" s="60">
        <v>25249</v>
      </c>
      <c r="C238" s="1">
        <f t="shared" si="14"/>
        <v>1.8311141288069521</v>
      </c>
      <c r="D238" s="1">
        <f t="shared" si="15"/>
        <v>1.8763006436532448E-2</v>
      </c>
      <c r="E238" s="1">
        <f t="shared" si="16"/>
        <v>14715.561918433397</v>
      </c>
      <c r="F238" s="1">
        <f t="shared" si="13"/>
        <v>27221.981525169689</v>
      </c>
    </row>
    <row r="239" spans="1:6" x14ac:dyDescent="0.3">
      <c r="A239" s="55">
        <v>227</v>
      </c>
      <c r="B239" s="60">
        <v>5415</v>
      </c>
      <c r="C239" s="1">
        <f t="shared" si="14"/>
        <v>1.7828398880046197</v>
      </c>
      <c r="D239" s="1">
        <f t="shared" si="15"/>
        <v>-1.4755617182899999E-2</v>
      </c>
      <c r="E239" s="1">
        <f t="shared" si="16"/>
        <v>14608.907185122691</v>
      </c>
      <c r="F239" s="1">
        <f t="shared" si="13"/>
        <v>25829.779007909834</v>
      </c>
    </row>
    <row r="240" spans="1:6" x14ac:dyDescent="0.3">
      <c r="A240" s="55">
        <v>228</v>
      </c>
      <c r="B240" s="60">
        <v>30839</v>
      </c>
      <c r="C240" s="1">
        <f t="shared" si="14"/>
        <v>1.0693742732423086</v>
      </c>
      <c r="D240" s="1">
        <f t="shared" si="15"/>
        <v>-0.36411061597260552</v>
      </c>
      <c r="E240" s="1">
        <f t="shared" si="16"/>
        <v>13454.280149250582</v>
      </c>
      <c r="F240" s="1">
        <f t="shared" si="13"/>
        <v>9488.8148239916318</v>
      </c>
    </row>
    <row r="241" spans="1:6" x14ac:dyDescent="0.3">
      <c r="A241" s="55">
        <v>229</v>
      </c>
      <c r="B241" s="60">
        <v>19256</v>
      </c>
      <c r="C241" s="1">
        <f t="shared" si="14"/>
        <v>1.4986983464231616</v>
      </c>
      <c r="D241" s="1">
        <f t="shared" si="15"/>
        <v>3.2606728604123725E-2</v>
      </c>
      <c r="E241" s="1">
        <f t="shared" si="16"/>
        <v>16481.543068009454</v>
      </c>
      <c r="F241" s="1">
        <f t="shared" si="13"/>
        <v>25238.270544323652</v>
      </c>
    </row>
    <row r="242" spans="1:6" x14ac:dyDescent="0.3">
      <c r="A242" s="55">
        <v>230</v>
      </c>
      <c r="B242" s="60">
        <v>3371</v>
      </c>
      <c r="C242" s="1">
        <f t="shared" si="14"/>
        <v>1.3498211411614329</v>
      </c>
      <c r="D242" s="1">
        <f t="shared" si="15"/>
        <v>-5.8135238328802463E-2</v>
      </c>
      <c r="E242" s="1">
        <f t="shared" si="16"/>
        <v>16090.878226503783</v>
      </c>
      <c r="F242" s="1">
        <f t="shared" si="13"/>
        <v>20784.360569371453</v>
      </c>
    </row>
    <row r="243" spans="1:6" x14ac:dyDescent="0.3">
      <c r="A243" s="55">
        <v>231</v>
      </c>
      <c r="B243" s="60">
        <v>36030</v>
      </c>
      <c r="C243" s="1">
        <f t="shared" si="14"/>
        <v>0.75059173990840389</v>
      </c>
      <c r="D243" s="1">
        <f t="shared" si="15"/>
        <v>-0.32868231979091578</v>
      </c>
      <c r="E243" s="1">
        <f t="shared" si="16"/>
        <v>14742.767162414251</v>
      </c>
      <c r="F243" s="1">
        <f t="shared" si="13"/>
        <v>6220.1123444213426</v>
      </c>
    </row>
    <row r="244" spans="1:6" x14ac:dyDescent="0.3">
      <c r="A244" s="55">
        <v>232</v>
      </c>
      <c r="B244" s="60">
        <v>24966</v>
      </c>
      <c r="C244" s="1">
        <f t="shared" si="14"/>
        <v>1.4329098424661866</v>
      </c>
      <c r="D244" s="1">
        <f t="shared" si="15"/>
        <v>0.17681789138343346</v>
      </c>
      <c r="E244" s="1">
        <f t="shared" si="16"/>
        <v>21808.238146038548</v>
      </c>
      <c r="F244" s="1">
        <f t="shared" si="13"/>
        <v>35105.325770075469</v>
      </c>
    </row>
    <row r="245" spans="1:6" x14ac:dyDescent="0.3">
      <c r="A245" s="55">
        <v>233</v>
      </c>
      <c r="B245" s="60">
        <v>25764</v>
      </c>
      <c r="C245" s="1">
        <f t="shared" si="14"/>
        <v>1.3772622384212956</v>
      </c>
      <c r="D245" s="1">
        <f t="shared" si="15"/>
        <v>6.058514366927123E-2</v>
      </c>
      <c r="E245" s="1">
        <f t="shared" si="16"/>
        <v>21178.359840728648</v>
      </c>
      <c r="F245" s="1">
        <f t="shared" si="13"/>
        <v>30451.249253963681</v>
      </c>
    </row>
    <row r="246" spans="1:6" x14ac:dyDescent="0.3">
      <c r="A246" s="55">
        <v>234</v>
      </c>
      <c r="B246" s="60">
        <v>25794</v>
      </c>
      <c r="C246" s="1">
        <f t="shared" si="14"/>
        <v>1.3271860917636948</v>
      </c>
      <c r="D246" s="1">
        <f t="shared" si="15"/>
        <v>5.254498505835245E-3</v>
      </c>
      <c r="E246" s="1">
        <f t="shared" si="16"/>
        <v>20852.369105387279</v>
      </c>
      <c r="F246" s="1">
        <f t="shared" si="13"/>
        <v>27784.542999300338</v>
      </c>
    </row>
    <row r="247" spans="1:6" x14ac:dyDescent="0.3">
      <c r="A247" s="55">
        <v>235</v>
      </c>
      <c r="B247" s="60">
        <v>27327</v>
      </c>
      <c r="C247" s="1">
        <f t="shared" si="14"/>
        <v>1.2847111694723008</v>
      </c>
      <c r="D247" s="1">
        <f t="shared" si="15"/>
        <v>-1.8610211892779401E-2</v>
      </c>
      <c r="E247" s="1">
        <f t="shared" si="16"/>
        <v>20702.978354772451</v>
      </c>
      <c r="F247" s="1">
        <f t="shared" si="13"/>
        <v>26212.060719725505</v>
      </c>
    </row>
    <row r="248" spans="1:6" x14ac:dyDescent="0.3">
      <c r="A248" s="55">
        <v>236</v>
      </c>
      <c r="B248" s="60">
        <v>24637</v>
      </c>
      <c r="C248" s="1">
        <f t="shared" si="14"/>
        <v>1.293027983758281</v>
      </c>
      <c r="D248" s="1">
        <f t="shared" si="15"/>
        <v>-5.1466988033996054E-3</v>
      </c>
      <c r="E248" s="1">
        <f t="shared" si="16"/>
        <v>20791.039205970763</v>
      </c>
      <c r="F248" s="1">
        <f t="shared" si="13"/>
        <v>26776.390288132941</v>
      </c>
    </row>
    <row r="249" spans="1:6" x14ac:dyDescent="0.3">
      <c r="A249" s="55">
        <v>237</v>
      </c>
      <c r="B249" s="60">
        <v>3638</v>
      </c>
      <c r="C249" s="1">
        <f t="shared" si="14"/>
        <v>1.2364314688360567</v>
      </c>
      <c r="D249" s="1">
        <f t="shared" si="15"/>
        <v>-3.0871606862811943E-2</v>
      </c>
      <c r="E249" s="1">
        <f t="shared" si="16"/>
        <v>20624.922164506967</v>
      </c>
      <c r="F249" s="1">
        <f t="shared" si="13"/>
        <v>24864.578317851938</v>
      </c>
    </row>
    <row r="250" spans="1:6" x14ac:dyDescent="0.3">
      <c r="A250" s="55">
        <v>238</v>
      </c>
      <c r="B250" s="60">
        <v>41271</v>
      </c>
      <c r="C250" s="1">
        <f t="shared" si="14"/>
        <v>0.69097420321181813</v>
      </c>
      <c r="D250" s="1">
        <f t="shared" si="15"/>
        <v>-0.28816443624352528</v>
      </c>
      <c r="E250" s="1">
        <f t="shared" si="16"/>
        <v>18864.198455349251</v>
      </c>
      <c r="F250" s="1">
        <f t="shared" si="13"/>
        <v>7598.683383842862</v>
      </c>
    </row>
    <row r="251" spans="1:6" x14ac:dyDescent="0.3">
      <c r="A251" s="55">
        <v>239</v>
      </c>
      <c r="B251" s="60">
        <v>29061</v>
      </c>
      <c r="C251" s="1">
        <f t="shared" si="14"/>
        <v>1.2953024084091171</v>
      </c>
      <c r="D251" s="1">
        <f t="shared" si="15"/>
        <v>0.15808188447688687</v>
      </c>
      <c r="E251" s="1">
        <f t="shared" si="16"/>
        <v>27223.557978726363</v>
      </c>
      <c r="F251" s="1">
        <f t="shared" si="13"/>
        <v>39566.291562752354</v>
      </c>
    </row>
    <row r="252" spans="1:6" x14ac:dyDescent="0.3">
      <c r="A252" s="55">
        <v>240</v>
      </c>
      <c r="B252" s="60">
        <v>29526</v>
      </c>
      <c r="C252" s="1">
        <f t="shared" si="14"/>
        <v>1.2604394255956664</v>
      </c>
      <c r="D252" s="1">
        <f t="shared" si="15"/>
        <v>6.1609450831718038E-2</v>
      </c>
      <c r="E252" s="1">
        <f t="shared" si="16"/>
        <v>26500.742160902169</v>
      </c>
      <c r="F252" s="1">
        <f t="shared" si="13"/>
        <v>35035.276398312526</v>
      </c>
    </row>
    <row r="253" spans="1:6" x14ac:dyDescent="0.3">
      <c r="A253" s="55">
        <v>241</v>
      </c>
      <c r="B253" s="60">
        <v>28879</v>
      </c>
      <c r="C253" s="1">
        <f t="shared" si="14"/>
        <v>1.2181031762492092</v>
      </c>
      <c r="D253" s="1">
        <f t="shared" si="15"/>
        <v>9.6366007426304245E-3</v>
      </c>
      <c r="E253" s="1">
        <f t="shared" si="16"/>
        <v>26084.019564896458</v>
      </c>
      <c r="F253" s="1">
        <f t="shared" si="13"/>
        <v>32024.388363656759</v>
      </c>
    </row>
    <row r="254" spans="1:6" x14ac:dyDescent="0.3">
      <c r="A254" s="55">
        <v>242</v>
      </c>
      <c r="B254" s="60">
        <v>32524</v>
      </c>
      <c r="C254" s="1">
        <f t="shared" si="14"/>
        <v>1.1674463786559142</v>
      </c>
      <c r="D254" s="1">
        <f t="shared" si="15"/>
        <v>-2.0510098425332288E-2</v>
      </c>
      <c r="E254" s="1">
        <f t="shared" si="16"/>
        <v>25827.826157905649</v>
      </c>
      <c r="F254" s="1">
        <f t="shared" si="13"/>
        <v>29622.870859990424</v>
      </c>
    </row>
    <row r="255" spans="1:6" x14ac:dyDescent="0.3">
      <c r="A255" s="55">
        <v>243</v>
      </c>
      <c r="B255" s="60">
        <v>29971</v>
      </c>
      <c r="C255" s="1">
        <f t="shared" si="14"/>
        <v>1.2030991396650674</v>
      </c>
      <c r="D255" s="1">
        <f t="shared" si="15"/>
        <v>7.5713312919104894E-3</v>
      </c>
      <c r="E255" s="1">
        <f t="shared" si="16"/>
        <v>26080.772131454094</v>
      </c>
      <c r="F255" s="1">
        <f t="shared" si="13"/>
        <v>31575.220679309154</v>
      </c>
    </row>
    <row r="256" spans="1:6" x14ac:dyDescent="0.3">
      <c r="A256" s="55">
        <v>244</v>
      </c>
      <c r="B256" s="60">
        <v>6924</v>
      </c>
      <c r="C256" s="1">
        <f t="shared" si="14"/>
        <v>1.1799156169361029</v>
      </c>
      <c r="D256" s="1">
        <f t="shared" si="15"/>
        <v>-7.8060957185270112E-3</v>
      </c>
      <c r="E256" s="1">
        <f t="shared" si="16"/>
        <v>25948.265333130923</v>
      </c>
      <c r="F256" s="1">
        <f t="shared" si="13"/>
        <v>30414.208856042707</v>
      </c>
    </row>
    <row r="257" spans="1:6" x14ac:dyDescent="0.3">
      <c r="A257" s="55">
        <v>245</v>
      </c>
      <c r="B257" s="60">
        <v>49733</v>
      </c>
      <c r="C257" s="1">
        <f t="shared" si="14"/>
        <v>0.71947408384885414</v>
      </c>
      <c r="D257" s="1">
        <f t="shared" si="15"/>
        <v>-0.2341238144028879</v>
      </c>
      <c r="E257" s="1">
        <f t="shared" si="16"/>
        <v>23944.168580155034</v>
      </c>
      <c r="F257" s="1">
        <f t="shared" si="13"/>
        <v>11621.308672037885</v>
      </c>
    </row>
    <row r="258" spans="1:6" x14ac:dyDescent="0.3">
      <c r="A258" s="55">
        <v>246</v>
      </c>
      <c r="B258" s="60">
        <v>35864</v>
      </c>
      <c r="C258" s="1">
        <f t="shared" si="14"/>
        <v>1.2811952201775016</v>
      </c>
      <c r="D258" s="1">
        <f t="shared" si="15"/>
        <v>0.16379866096287982</v>
      </c>
      <c r="E258" s="1">
        <f t="shared" si="16"/>
        <v>31796.578216491926</v>
      </c>
      <c r="F258" s="1">
        <f t="shared" si="13"/>
        <v>45945.860964032378</v>
      </c>
    </row>
    <row r="259" spans="1:6" x14ac:dyDescent="0.3">
      <c r="A259" s="55">
        <v>247</v>
      </c>
      <c r="B259" s="60">
        <v>35929</v>
      </c>
      <c r="C259" s="1">
        <f t="shared" si="14"/>
        <v>1.2864569955769656</v>
      </c>
      <c r="D259" s="1">
        <f t="shared" si="15"/>
        <v>8.4530218181171873E-2</v>
      </c>
      <c r="E259" s="1">
        <f t="shared" si="16"/>
        <v>31098.8686209277</v>
      </c>
      <c r="F259" s="1">
        <f t="shared" si="13"/>
        <v>42636.151241636035</v>
      </c>
    </row>
    <row r="260" spans="1:6" x14ac:dyDescent="0.3">
      <c r="A260" s="55">
        <v>248</v>
      </c>
      <c r="B260" s="60">
        <v>36679</v>
      </c>
      <c r="C260" s="1">
        <f t="shared" si="14"/>
        <v>1.2631512772906204</v>
      </c>
      <c r="D260" s="1">
        <f t="shared" si="15"/>
        <v>3.0612249947413336E-2</v>
      </c>
      <c r="E260" s="1">
        <f t="shared" si="16"/>
        <v>30609.648066984646</v>
      </c>
      <c r="F260" s="1">
        <f t="shared" si="13"/>
        <v>39601.646250656915</v>
      </c>
    </row>
    <row r="261" spans="1:6" x14ac:dyDescent="0.3">
      <c r="A261" s="55">
        <v>249</v>
      </c>
      <c r="B261" s="60">
        <v>38435</v>
      </c>
      <c r="C261" s="1">
        <f t="shared" si="14"/>
        <v>1.2460229219840768</v>
      </c>
      <c r="D261" s="1">
        <f t="shared" si="15"/>
        <v>6.741947320434892E-3</v>
      </c>
      <c r="E261" s="1">
        <f t="shared" si="16"/>
        <v>30383.745404780508</v>
      </c>
      <c r="F261" s="1">
        <f t="shared" si="13"/>
        <v>38063.688841001407</v>
      </c>
    </row>
    <row r="262" spans="1:6" x14ac:dyDescent="0.3">
      <c r="A262" s="55">
        <v>250</v>
      </c>
      <c r="B262" s="60">
        <v>36474</v>
      </c>
      <c r="C262" s="1">
        <f t="shared" si="14"/>
        <v>1.2588752278869031</v>
      </c>
      <c r="D262" s="1">
        <f t="shared" si="15"/>
        <v>9.7971266116305793E-3</v>
      </c>
      <c r="E262" s="1">
        <f t="shared" si="16"/>
        <v>30413.384738393426</v>
      </c>
      <c r="F262" s="1">
        <f t="shared" si="13"/>
        <v>38584.620424327361</v>
      </c>
    </row>
    <row r="263" spans="1:6" x14ac:dyDescent="0.3">
      <c r="A263" s="55">
        <v>251</v>
      </c>
      <c r="B263" s="60">
        <v>5004</v>
      </c>
      <c r="C263" s="1">
        <f t="shared" si="14"/>
        <v>1.2339734802613802</v>
      </c>
      <c r="D263" s="1">
        <f t="shared" si="15"/>
        <v>-7.552310506946153E-3</v>
      </c>
      <c r="E263" s="1">
        <f t="shared" si="16"/>
        <v>30247.020237989251</v>
      </c>
      <c r="F263" s="1">
        <f t="shared" si="13"/>
        <v>37095.585941860816</v>
      </c>
    </row>
    <row r="264" spans="1:6" x14ac:dyDescent="0.3">
      <c r="A264" s="55">
        <v>252</v>
      </c>
      <c r="B264" s="60">
        <v>52907</v>
      </c>
      <c r="C264" s="1">
        <f t="shared" si="14"/>
        <v>0.69592947686438777</v>
      </c>
      <c r="D264" s="1">
        <f t="shared" si="15"/>
        <v>-0.2727981569519693</v>
      </c>
      <c r="E264" s="1">
        <f t="shared" si="16"/>
        <v>27630.334654497041</v>
      </c>
      <c r="F264" s="1">
        <f t="shared" si="13"/>
        <v>11691.259971979171</v>
      </c>
    </row>
    <row r="265" spans="1:6" x14ac:dyDescent="0.3">
      <c r="A265" s="55">
        <v>253</v>
      </c>
      <c r="B265" s="60">
        <v>36291</v>
      </c>
      <c r="C265" s="1">
        <f t="shared" si="14"/>
        <v>1.1689735354230559</v>
      </c>
      <c r="D265" s="1">
        <f t="shared" si="15"/>
        <v>0.10012295080334943</v>
      </c>
      <c r="E265" s="1">
        <f t="shared" si="16"/>
        <v>37370.98444533546</v>
      </c>
      <c r="F265" s="1">
        <f t="shared" si="13"/>
        <v>47427.385046396885</v>
      </c>
    </row>
    <row r="266" spans="1:6" x14ac:dyDescent="0.3">
      <c r="A266" s="55">
        <v>254</v>
      </c>
      <c r="B266" s="60">
        <v>38103</v>
      </c>
      <c r="C266" s="1">
        <f t="shared" si="14"/>
        <v>1.1200987382183663</v>
      </c>
      <c r="D266" s="1">
        <f t="shared" si="15"/>
        <v>2.5624076799329876E-2</v>
      </c>
      <c r="E266" s="1">
        <f t="shared" si="16"/>
        <v>36493.479451250234</v>
      </c>
      <c r="F266" s="1">
        <f t="shared" si="13"/>
        <v>41811.412006676866</v>
      </c>
    </row>
    <row r="267" spans="1:6" x14ac:dyDescent="0.3">
      <c r="A267" s="55">
        <v>255</v>
      </c>
      <c r="B267" s="60">
        <v>37869</v>
      </c>
      <c r="C267" s="1">
        <f t="shared" si="14"/>
        <v>1.0949135737170586</v>
      </c>
      <c r="D267" s="1">
        <f t="shared" si="15"/>
        <v>2.1945614901108801E-4</v>
      </c>
      <c r="E267" s="1">
        <f t="shared" si="16"/>
        <v>36169.805002415975</v>
      </c>
      <c r="F267" s="1">
        <f t="shared" si="13"/>
        <v>39610.748141960736</v>
      </c>
    </row>
    <row r="268" spans="1:6" x14ac:dyDescent="0.3">
      <c r="A268" s="55">
        <v>256</v>
      </c>
      <c r="B268" s="60">
        <v>39917</v>
      </c>
      <c r="C268" s="1">
        <f t="shared" si="14"/>
        <v>1.0710556517623671</v>
      </c>
      <c r="D268" s="1">
        <f t="shared" si="15"/>
        <v>-1.1819232902840204E-2</v>
      </c>
      <c r="E268" s="1">
        <f t="shared" si="16"/>
        <v>36010.760567223137</v>
      </c>
      <c r="F268" s="1">
        <f t="shared" si="13"/>
        <v>38143.909063633299</v>
      </c>
    </row>
    <row r="269" spans="1:6" x14ac:dyDescent="0.3">
      <c r="A269" s="55">
        <v>257</v>
      </c>
      <c r="B269" s="60">
        <v>38017</v>
      </c>
      <c r="C269" s="1">
        <f t="shared" si="14"/>
        <v>1.0838553231597676</v>
      </c>
      <c r="D269" s="1">
        <f t="shared" si="15"/>
        <v>4.9021924728018251E-4</v>
      </c>
      <c r="E269" s="1">
        <f t="shared" si="16"/>
        <v>36178.153880443599</v>
      </c>
      <c r="F269" s="1">
        <f t="shared" si="13"/>
        <v>39229.619892775256</v>
      </c>
    </row>
    <row r="270" spans="1:6" x14ac:dyDescent="0.3">
      <c r="A270" s="55">
        <v>258</v>
      </c>
      <c r="B270" s="60">
        <v>5596</v>
      </c>
      <c r="C270" s="1">
        <f t="shared" si="14"/>
        <v>1.067586535068219</v>
      </c>
      <c r="D270" s="1">
        <f t="shared" si="15"/>
        <v>-7.8892844221342268E-3</v>
      </c>
      <c r="E270" s="1">
        <f t="shared" si="16"/>
        <v>36066.324224180753</v>
      </c>
      <c r="F270" s="1">
        <f t="shared" si="13"/>
        <v>38219.384621274628</v>
      </c>
    </row>
    <row r="271" spans="1:6" x14ac:dyDescent="0.3">
      <c r="A271" s="55">
        <v>259</v>
      </c>
      <c r="B271" s="60">
        <v>65987</v>
      </c>
      <c r="C271" s="1">
        <f t="shared" si="14"/>
        <v>0.60742792014133917</v>
      </c>
      <c r="D271" s="1">
        <f t="shared" si="15"/>
        <v>-0.23402394967450701</v>
      </c>
      <c r="E271" s="1">
        <f t="shared" si="16"/>
        <v>32987.767155038171</v>
      </c>
      <c r="F271" s="1">
        <f t="shared" si="13"/>
        <v>12317.763232526609</v>
      </c>
    </row>
    <row r="272" spans="1:6" x14ac:dyDescent="0.3">
      <c r="A272" s="55">
        <v>260</v>
      </c>
      <c r="B272" s="60">
        <v>61837</v>
      </c>
      <c r="C272" s="1">
        <f t="shared" si="14"/>
        <v>1.1868757722295133</v>
      </c>
      <c r="D272" s="1">
        <f t="shared" si="15"/>
        <v>0.17271195120683358</v>
      </c>
      <c r="E272" s="1">
        <f t="shared" si="16"/>
        <v>47360.736114199412</v>
      </c>
      <c r="F272" s="1">
        <f t="shared" si="13"/>
        <v>64391.075393773957</v>
      </c>
    </row>
    <row r="273" spans="1:6" x14ac:dyDescent="0.3">
      <c r="A273" s="55">
        <v>261</v>
      </c>
      <c r="B273" s="60">
        <v>11976</v>
      </c>
      <c r="C273" s="1">
        <f t="shared" si="14"/>
        <v>1.3326236641403153</v>
      </c>
      <c r="D273" s="1">
        <f t="shared" si="15"/>
        <v>0.15922992155881777</v>
      </c>
      <c r="E273" s="1">
        <f t="shared" si="16"/>
        <v>47172.879505188663</v>
      </c>
      <c r="F273" s="1">
        <f t="shared" si="13"/>
        <v>70375.029437568854</v>
      </c>
    </row>
    <row r="274" spans="1:6" x14ac:dyDescent="0.3">
      <c r="A274" s="55">
        <v>262</v>
      </c>
      <c r="B274" s="60">
        <v>2311</v>
      </c>
      <c r="C274" s="1">
        <f t="shared" si="14"/>
        <v>0.87286413614533387</v>
      </c>
      <c r="D274" s="1">
        <f t="shared" si="15"/>
        <v>-0.15026480321808183</v>
      </c>
      <c r="E274" s="1">
        <f t="shared" si="16"/>
        <v>43258.351296966328</v>
      </c>
      <c r="F274" s="1">
        <f t="shared" si="13"/>
        <v>31258.455790720593</v>
      </c>
    </row>
    <row r="275" spans="1:6" x14ac:dyDescent="0.3">
      <c r="A275" s="55">
        <v>263</v>
      </c>
      <c r="B275" s="60">
        <v>7041</v>
      </c>
      <c r="C275" s="1">
        <f t="shared" si="14"/>
        <v>0.38801127163016486</v>
      </c>
      <c r="D275" s="1">
        <f t="shared" si="15"/>
        <v>-0.31755883386662542</v>
      </c>
      <c r="E275" s="1">
        <f t="shared" si="16"/>
        <v>39252.33378883297</v>
      </c>
      <c r="F275" s="1">
        <f t="shared" si="13"/>
        <v>2765.4226033314308</v>
      </c>
    </row>
    <row r="276" spans="1:6" x14ac:dyDescent="0.3">
      <c r="A276" s="55">
        <v>264</v>
      </c>
      <c r="B276" s="60">
        <v>40664</v>
      </c>
      <c r="C276" s="1">
        <f t="shared" si="14"/>
        <v>0.12491515353058183</v>
      </c>
      <c r="D276" s="1">
        <f t="shared" si="15"/>
        <v>-0.29032747598310421</v>
      </c>
      <c r="E276" s="1">
        <f t="shared" si="16"/>
        <v>45321.076805247467</v>
      </c>
      <c r="F276" s="1">
        <f t="shared" ref="F276:F339" si="17">(C276+D276)*E276</f>
        <v>-7496.6645704051271</v>
      </c>
    </row>
    <row r="277" spans="1:6" x14ac:dyDescent="0.3">
      <c r="A277" s="55">
        <v>265</v>
      </c>
      <c r="B277" s="60">
        <v>6335</v>
      </c>
      <c r="C277" s="1">
        <f t="shared" ref="C277:C340" si="18">$B$5*(B276/E276) + (1 - $B$5) * (C276+D276)</f>
        <v>0.36591513008528759</v>
      </c>
      <c r="D277" s="1">
        <f t="shared" ref="D277:D340" si="19">$B$6*(C277-C276) + (1-$B$6)*D276</f>
        <v>-2.4663749714199226E-2</v>
      </c>
      <c r="E277" s="1">
        <f t="shared" ref="E277:E340" si="20">$B$7*(B276/(C276+D276)) + (1-$B$7)*E276</f>
        <v>16205.552727995917</v>
      </c>
      <c r="F277" s="1">
        <f t="shared" si="17"/>
        <v>5530.1672381050639</v>
      </c>
    </row>
    <row r="278" spans="1:6" x14ac:dyDescent="0.3">
      <c r="A278" s="55">
        <v>266</v>
      </c>
      <c r="B278" s="60">
        <v>64710</v>
      </c>
      <c r="C278" s="1">
        <f t="shared" si="18"/>
        <v>0.36608338627066339</v>
      </c>
      <c r="D278" s="1">
        <f t="shared" si="19"/>
        <v>-1.2247746764411711E-2</v>
      </c>
      <c r="E278" s="1">
        <f t="shared" si="20"/>
        <v>16441.40020237675</v>
      </c>
      <c r="F278" s="1">
        <f t="shared" si="17"/>
        <v>5817.553354986193</v>
      </c>
    </row>
    <row r="279" spans="1:6" x14ac:dyDescent="0.3">
      <c r="A279" s="55">
        <v>267</v>
      </c>
      <c r="B279" s="60">
        <v>39280</v>
      </c>
      <c r="C279" s="1">
        <f t="shared" si="18"/>
        <v>2.1448159063967926</v>
      </c>
      <c r="D279" s="1">
        <f t="shared" si="19"/>
        <v>0.88324238668085875</v>
      </c>
      <c r="E279" s="1">
        <f t="shared" si="20"/>
        <v>33085.412299969103</v>
      </c>
      <c r="F279" s="1">
        <f t="shared" si="17"/>
        <v>100184.55709481478</v>
      </c>
    </row>
    <row r="280" spans="1:6" x14ac:dyDescent="0.3">
      <c r="A280" s="55">
        <v>268</v>
      </c>
      <c r="B280" s="60">
        <v>40044</v>
      </c>
      <c r="C280" s="1">
        <f t="shared" si="18"/>
        <v>2.1076442365347976</v>
      </c>
      <c r="D280" s="1">
        <f t="shared" si="19"/>
        <v>0.42303535840943185</v>
      </c>
      <c r="E280" s="1">
        <f t="shared" si="20"/>
        <v>31074.071988785305</v>
      </c>
      <c r="F280" s="1">
        <f t="shared" si="17"/>
        <v>78638.51991384702</v>
      </c>
    </row>
    <row r="281" spans="1:6" x14ac:dyDescent="0.3">
      <c r="A281" s="55">
        <v>269</v>
      </c>
      <c r="B281" s="60">
        <v>40217</v>
      </c>
      <c r="C281" s="1">
        <f t="shared" si="18"/>
        <v>1.9096711875527577</v>
      </c>
      <c r="D281" s="1">
        <f t="shared" si="19"/>
        <v>0.11253115471369596</v>
      </c>
      <c r="E281" s="1">
        <f t="shared" si="20"/>
        <v>29549.006548223377</v>
      </c>
      <c r="F281" s="1">
        <f t="shared" si="17"/>
        <v>59754.07025346408</v>
      </c>
    </row>
    <row r="282" spans="1:6" x14ac:dyDescent="0.3">
      <c r="A282" s="55">
        <v>270</v>
      </c>
      <c r="B282" s="60">
        <v>43203</v>
      </c>
      <c r="C282" s="1">
        <f t="shared" si="18"/>
        <v>1.6916147432962481</v>
      </c>
      <c r="D282" s="1">
        <f t="shared" si="19"/>
        <v>-5.2762644771406825E-2</v>
      </c>
      <c r="E282" s="1">
        <f t="shared" si="20"/>
        <v>28582.878191771804</v>
      </c>
      <c r="F282" s="1">
        <f t="shared" si="17"/>
        <v>46843.109906465135</v>
      </c>
    </row>
    <row r="283" spans="1:6" x14ac:dyDescent="0.3">
      <c r="A283" s="55">
        <v>271</v>
      </c>
      <c r="B283" s="60">
        <v>40303</v>
      </c>
      <c r="C283" s="1">
        <f t="shared" si="18"/>
        <v>1.5751756926352303</v>
      </c>
      <c r="D283" s="1">
        <f t="shared" si="19"/>
        <v>-8.4600847716212305E-2</v>
      </c>
      <c r="E283" s="1">
        <f t="shared" si="20"/>
        <v>28360.764804618586</v>
      </c>
      <c r="F283" s="1">
        <f t="shared" si="17"/>
        <v>42273.842600429089</v>
      </c>
    </row>
    <row r="284" spans="1:6" x14ac:dyDescent="0.3">
      <c r="A284" s="55">
        <v>272</v>
      </c>
      <c r="B284" s="60">
        <v>5219</v>
      </c>
      <c r="C284" s="1">
        <f t="shared" si="18"/>
        <v>1.4558289095747754</v>
      </c>
      <c r="D284" s="1">
        <f t="shared" si="19"/>
        <v>-0.10197381538833358</v>
      </c>
      <c r="E284" s="1">
        <f t="shared" si="20"/>
        <v>28228.544500006094</v>
      </c>
      <c r="F284" s="1">
        <f t="shared" si="17"/>
        <v>38217.358772801912</v>
      </c>
    </row>
    <row r="285" spans="1:6" x14ac:dyDescent="0.3">
      <c r="A285" s="55">
        <v>273</v>
      </c>
      <c r="B285" s="60">
        <v>55172</v>
      </c>
      <c r="C285" s="1">
        <f t="shared" si="18"/>
        <v>0.76936943689733162</v>
      </c>
      <c r="D285" s="1">
        <f t="shared" si="19"/>
        <v>-0.3942166440328887</v>
      </c>
      <c r="E285" s="1">
        <f t="shared" si="20"/>
        <v>25791.181822530532</v>
      </c>
      <c r="F285" s="1">
        <f t="shared" si="17"/>
        <v>9675.6338919969821</v>
      </c>
    </row>
    <row r="286" spans="1:6" x14ac:dyDescent="0.3">
      <c r="A286" s="55">
        <v>274</v>
      </c>
      <c r="B286" s="60">
        <v>40643</v>
      </c>
      <c r="C286" s="1">
        <f t="shared" si="18"/>
        <v>1.2571667777423776</v>
      </c>
      <c r="D286" s="1">
        <f t="shared" si="19"/>
        <v>4.6790348406078652E-2</v>
      </c>
      <c r="E286" s="1">
        <f t="shared" si="20"/>
        <v>37918.60482813311</v>
      </c>
      <c r="F286" s="1">
        <f t="shared" si="17"/>
        <v>49444.234979251421</v>
      </c>
    </row>
    <row r="287" spans="1:6" x14ac:dyDescent="0.3">
      <c r="A287" s="55">
        <v>275</v>
      </c>
      <c r="B287" s="60">
        <v>42345</v>
      </c>
      <c r="C287" s="1">
        <f t="shared" si="18"/>
        <v>1.1879028169360892</v>
      </c>
      <c r="D287" s="1">
        <f t="shared" si="19"/>
        <v>-1.1236806200104865E-2</v>
      </c>
      <c r="E287" s="1">
        <f t="shared" si="20"/>
        <v>37243.641303431345</v>
      </c>
      <c r="F287" s="1">
        <f t="shared" si="17"/>
        <v>43823.326837790497</v>
      </c>
    </row>
    <row r="288" spans="1:6" x14ac:dyDescent="0.3">
      <c r="A288" s="55">
        <v>276</v>
      </c>
      <c r="B288" s="60">
        <v>11191</v>
      </c>
      <c r="C288" s="1">
        <f t="shared" si="18"/>
        <v>1.1568193095803929</v>
      </c>
      <c r="D288" s="1">
        <f t="shared" si="19"/>
        <v>-2.1160156777900591E-2</v>
      </c>
      <c r="E288" s="1">
        <f t="shared" si="20"/>
        <v>37118.004391656708</v>
      </c>
      <c r="F288" s="1">
        <f t="shared" si="17"/>
        <v>42153.401421148053</v>
      </c>
    </row>
    <row r="289" spans="1:6" x14ac:dyDescent="0.3">
      <c r="A289" s="55">
        <v>277</v>
      </c>
      <c r="B289" s="60">
        <v>56481</v>
      </c>
      <c r="C289" s="1">
        <f t="shared" si="18"/>
        <v>0.71857852133261058</v>
      </c>
      <c r="D289" s="1">
        <f t="shared" si="19"/>
        <v>-0.22970047251284148</v>
      </c>
      <c r="E289" s="1">
        <f t="shared" si="20"/>
        <v>34391.622858540773</v>
      </c>
      <c r="F289" s="1">
        <f t="shared" si="17"/>
        <v>16813.309478828782</v>
      </c>
    </row>
    <row r="290" spans="1:6" x14ac:dyDescent="0.3">
      <c r="A290" s="55">
        <v>278</v>
      </c>
      <c r="B290" s="60">
        <v>39304</v>
      </c>
      <c r="C290" s="1">
        <f t="shared" si="18"/>
        <v>1.0655837582934382</v>
      </c>
      <c r="D290" s="1">
        <f t="shared" si="19"/>
        <v>5.8652382223993077E-2</v>
      </c>
      <c r="E290" s="1">
        <f t="shared" si="20"/>
        <v>42505.648558188259</v>
      </c>
      <c r="F290" s="1">
        <f t="shared" si="17"/>
        <v>47786.386285247885</v>
      </c>
    </row>
    <row r="291" spans="1:6" x14ac:dyDescent="0.3">
      <c r="A291" s="55">
        <v>279</v>
      </c>
      <c r="B291" s="60">
        <v>6160</v>
      </c>
      <c r="C291" s="1">
        <f t="shared" si="18"/>
        <v>1.0244566221125315</v>
      </c>
      <c r="D291" s="1">
        <f t="shared" si="19"/>
        <v>8.7626230215431949E-3</v>
      </c>
      <c r="E291" s="1">
        <f t="shared" si="20"/>
        <v>41751.146369587223</v>
      </c>
      <c r="F291" s="1">
        <f t="shared" si="17"/>
        <v>43138.087935467171</v>
      </c>
    </row>
    <row r="292" spans="1:6" x14ac:dyDescent="0.3">
      <c r="A292" s="55">
        <v>280</v>
      </c>
      <c r="B292" s="60">
        <v>58627</v>
      </c>
      <c r="C292" s="1">
        <f t="shared" si="18"/>
        <v>0.59038005207178412</v>
      </c>
      <c r="D292" s="1">
        <f t="shared" si="19"/>
        <v>-0.21265697350960211</v>
      </c>
      <c r="E292" s="1">
        <f t="shared" si="20"/>
        <v>38172.226589529433</v>
      </c>
      <c r="F292" s="1">
        <f t="shared" si="17"/>
        <v>14418.530942970239</v>
      </c>
    </row>
    <row r="293" spans="1:6" x14ac:dyDescent="0.3">
      <c r="A293" s="55">
        <v>281</v>
      </c>
      <c r="B293" s="60">
        <v>38044</v>
      </c>
      <c r="C293" s="1">
        <f t="shared" si="18"/>
        <v>0.9567889728890806</v>
      </c>
      <c r="D293" s="1">
        <f t="shared" si="19"/>
        <v>7.6875973653847185E-2</v>
      </c>
      <c r="E293" s="1">
        <f t="shared" si="20"/>
        <v>49876.163035592261</v>
      </c>
      <c r="F293" s="1">
        <f t="shared" si="17"/>
        <v>51555.241397951824</v>
      </c>
    </row>
    <row r="294" spans="1:6" x14ac:dyDescent="0.3">
      <c r="A294" s="55">
        <v>282</v>
      </c>
      <c r="B294" s="60">
        <v>14232</v>
      </c>
      <c r="C294" s="1">
        <f t="shared" si="18"/>
        <v>0.89821706346990515</v>
      </c>
      <c r="D294" s="1">
        <f t="shared" si="19"/>
        <v>9.1520321173358676E-3</v>
      </c>
      <c r="E294" s="1">
        <f t="shared" si="20"/>
        <v>48569.043021206562</v>
      </c>
      <c r="F294" s="1">
        <f t="shared" si="17"/>
        <v>44070.048639689994</v>
      </c>
    </row>
    <row r="295" spans="1:6" x14ac:dyDescent="0.3">
      <c r="A295" s="55">
        <v>283</v>
      </c>
      <c r="B295" s="60">
        <v>49299</v>
      </c>
      <c r="C295" s="1">
        <f t="shared" si="18"/>
        <v>0.60019762602933868</v>
      </c>
      <c r="D295" s="1">
        <f t="shared" si="19"/>
        <v>-0.14443370266161532</v>
      </c>
      <c r="E295" s="1">
        <f t="shared" si="20"/>
        <v>45280.62943242558</v>
      </c>
      <c r="F295" s="1">
        <f t="shared" si="17"/>
        <v>20637.27732268229</v>
      </c>
    </row>
    <row r="296" spans="1:6" x14ac:dyDescent="0.3">
      <c r="A296" s="55">
        <v>284</v>
      </c>
      <c r="B296" s="60">
        <v>41881</v>
      </c>
      <c r="C296" s="1">
        <f t="shared" si="18"/>
        <v>0.77225381139027116</v>
      </c>
      <c r="D296" s="1">
        <f t="shared" si="19"/>
        <v>1.3811241349658582E-2</v>
      </c>
      <c r="E296" s="1">
        <f t="shared" si="20"/>
        <v>51569.350677742892</v>
      </c>
      <c r="F296" s="1">
        <f t="shared" si="17"/>
        <v>40536.864360263899</v>
      </c>
    </row>
    <row r="297" spans="1:6" x14ac:dyDescent="0.3">
      <c r="A297" s="55">
        <v>285</v>
      </c>
      <c r="B297" s="60">
        <v>39953</v>
      </c>
      <c r="C297" s="1">
        <f t="shared" si="18"/>
        <v>0.79909736381298946</v>
      </c>
      <c r="D297" s="1">
        <f t="shared" si="19"/>
        <v>2.032739688618844E-2</v>
      </c>
      <c r="E297" s="1">
        <f t="shared" si="20"/>
        <v>51740.34614879849</v>
      </c>
      <c r="F297" s="1">
        <f t="shared" si="17"/>
        <v>42397.320761471834</v>
      </c>
    </row>
    <row r="298" spans="1:6" x14ac:dyDescent="0.3">
      <c r="A298" s="55">
        <v>286</v>
      </c>
      <c r="B298" s="60">
        <v>5432</v>
      </c>
      <c r="C298" s="1">
        <f t="shared" si="18"/>
        <v>0.79580372853172499</v>
      </c>
      <c r="D298" s="1">
        <f t="shared" si="19"/>
        <v>8.5168808024619833E-3</v>
      </c>
      <c r="E298" s="1">
        <f t="shared" si="20"/>
        <v>51442.048992219257</v>
      </c>
      <c r="F298" s="1">
        <f t="shared" si="17"/>
        <v>41375.900190820888</v>
      </c>
    </row>
    <row r="299" spans="1:6" x14ac:dyDescent="0.3">
      <c r="A299" s="55">
        <v>287</v>
      </c>
      <c r="B299" s="60">
        <v>59544</v>
      </c>
      <c r="C299" s="1">
        <f t="shared" si="18"/>
        <v>0.45495757952701987</v>
      </c>
      <c r="D299" s="1">
        <f t="shared" si="19"/>
        <v>-0.16616463410112156</v>
      </c>
      <c r="E299" s="1">
        <f t="shared" si="20"/>
        <v>46973.196674662067</v>
      </c>
      <c r="F299" s="1">
        <f t="shared" si="17"/>
        <v>13565.52782374567</v>
      </c>
    </row>
    <row r="300" spans="1:6" x14ac:dyDescent="0.3">
      <c r="A300" s="55">
        <v>288</v>
      </c>
      <c r="B300" s="60">
        <v>39973</v>
      </c>
      <c r="C300" s="1">
        <f t="shared" si="18"/>
        <v>0.77820473162710968</v>
      </c>
      <c r="D300" s="1">
        <f t="shared" si="19"/>
        <v>7.8541258999484123E-2</v>
      </c>
      <c r="E300" s="1">
        <f t="shared" si="20"/>
        <v>62894.109184643035</v>
      </c>
      <c r="F300" s="1">
        <f t="shared" si="17"/>
        <v>53884.275877974149</v>
      </c>
    </row>
    <row r="301" spans="1:6" x14ac:dyDescent="0.3">
      <c r="A301" s="55">
        <v>289</v>
      </c>
      <c r="B301" s="60">
        <v>42524</v>
      </c>
      <c r="C301" s="1">
        <f t="shared" si="18"/>
        <v>0.74615315404523963</v>
      </c>
      <c r="D301" s="1">
        <f t="shared" si="19"/>
        <v>2.3244840708807037E-2</v>
      </c>
      <c r="E301" s="1">
        <f t="shared" si="20"/>
        <v>61270.375192284351</v>
      </c>
      <c r="F301" s="1">
        <f t="shared" si="17"/>
        <v>47141.303810771671</v>
      </c>
    </row>
    <row r="302" spans="1:6" x14ac:dyDescent="0.3">
      <c r="A302" s="55">
        <v>290</v>
      </c>
      <c r="B302" s="60">
        <v>42393</v>
      </c>
      <c r="C302" s="1">
        <f t="shared" si="18"/>
        <v>0.73171825314742833</v>
      </c>
      <c r="D302" s="1">
        <f t="shared" si="19"/>
        <v>4.4049699054978693E-3</v>
      </c>
      <c r="E302" s="1">
        <f t="shared" si="20"/>
        <v>60670.25615866929</v>
      </c>
      <c r="F302" s="1">
        <f t="shared" si="17"/>
        <v>44660.784506966287</v>
      </c>
    </row>
    <row r="303" spans="1:6" x14ac:dyDescent="0.3">
      <c r="A303" s="55">
        <v>291</v>
      </c>
      <c r="B303" s="60">
        <v>45274</v>
      </c>
      <c r="C303" s="1">
        <f t="shared" si="18"/>
        <v>0.71743379720778555</v>
      </c>
      <c r="D303" s="1">
        <f t="shared" si="19"/>
        <v>-4.9397430170724562E-3</v>
      </c>
      <c r="E303" s="1">
        <f t="shared" si="20"/>
        <v>60362.184841809991</v>
      </c>
      <c r="F303" s="1">
        <f t="shared" si="17"/>
        <v>43007.697797750407</v>
      </c>
    </row>
    <row r="304" spans="1:6" x14ac:dyDescent="0.3">
      <c r="A304" s="55">
        <v>292</v>
      </c>
      <c r="B304" s="60">
        <v>42836</v>
      </c>
      <c r="C304" s="1">
        <f t="shared" si="18"/>
        <v>0.73126658709512049</v>
      </c>
      <c r="D304" s="1">
        <f t="shared" si="19"/>
        <v>4.4465234351312418E-3</v>
      </c>
      <c r="E304" s="1">
        <f t="shared" si="20"/>
        <v>60680.264998257582</v>
      </c>
      <c r="F304" s="1">
        <f t="shared" si="17"/>
        <v>44643.266509668043</v>
      </c>
    </row>
    <row r="305" spans="1:6" x14ac:dyDescent="0.3">
      <c r="A305" s="55">
        <v>293</v>
      </c>
      <c r="B305" s="60">
        <v>6320</v>
      </c>
      <c r="C305" s="1">
        <f t="shared" si="18"/>
        <v>0.72082139483224061</v>
      </c>
      <c r="D305" s="1">
        <f t="shared" si="19"/>
        <v>-2.9993344138743174E-3</v>
      </c>
      <c r="E305" s="1">
        <f t="shared" si="20"/>
        <v>60434.61673077388</v>
      </c>
      <c r="F305" s="1">
        <f t="shared" si="17"/>
        <v>43381.301102278376</v>
      </c>
    </row>
    <row r="306" spans="1:6" x14ac:dyDescent="0.3">
      <c r="A306" s="55">
        <v>294</v>
      </c>
      <c r="B306" s="60">
        <v>62720</v>
      </c>
      <c r="C306" s="1">
        <f t="shared" si="18"/>
        <v>0.41119894351021841</v>
      </c>
      <c r="D306" s="1">
        <f t="shared" si="19"/>
        <v>-0.15631089286794828</v>
      </c>
      <c r="E306" s="1">
        <f t="shared" si="20"/>
        <v>55271.596095732653</v>
      </c>
      <c r="F306" s="1">
        <f t="shared" si="17"/>
        <v>14088.069384728205</v>
      </c>
    </row>
    <row r="307" spans="1:6" x14ac:dyDescent="0.3">
      <c r="A307" s="55">
        <v>295</v>
      </c>
      <c r="B307" s="60">
        <v>43170</v>
      </c>
      <c r="C307" s="1">
        <f t="shared" si="18"/>
        <v>0.69482405801791491</v>
      </c>
      <c r="D307" s="1">
        <f t="shared" si="19"/>
        <v>6.3657110819874116E-2</v>
      </c>
      <c r="E307" s="1">
        <f t="shared" si="20"/>
        <v>74351.317758921039</v>
      </c>
      <c r="F307" s="1">
        <f t="shared" si="17"/>
        <v>56394.074398416291</v>
      </c>
    </row>
    <row r="308" spans="1:6" x14ac:dyDescent="0.3">
      <c r="A308" s="55">
        <v>296</v>
      </c>
      <c r="B308" s="60">
        <v>43105</v>
      </c>
      <c r="C308" s="1">
        <f t="shared" si="18"/>
        <v>0.66955151165743865</v>
      </c>
      <c r="D308" s="1">
        <f t="shared" si="19"/>
        <v>1.9192282229698925E-2</v>
      </c>
      <c r="E308" s="1">
        <f t="shared" si="20"/>
        <v>72607.823662860697</v>
      </c>
      <c r="F308" s="1">
        <f t="shared" si="17"/>
        <v>50008.187935446957</v>
      </c>
    </row>
    <row r="309" spans="1:6" x14ac:dyDescent="0.3">
      <c r="A309" s="55">
        <v>297</v>
      </c>
      <c r="B309" s="60">
        <v>44994</v>
      </c>
      <c r="C309" s="1">
        <f t="shared" si="18"/>
        <v>0.64120630007999302</v>
      </c>
      <c r="D309" s="1">
        <f t="shared" si="19"/>
        <v>-4.5764646738733518E-3</v>
      </c>
      <c r="E309" s="1">
        <f t="shared" si="20"/>
        <v>71605.536891391341</v>
      </c>
      <c r="F309" s="1">
        <f t="shared" si="17"/>
        <v>45586.221165333292</v>
      </c>
    </row>
    <row r="310" spans="1:6" x14ac:dyDescent="0.3">
      <c r="A310" s="55">
        <v>298</v>
      </c>
      <c r="B310" s="60">
        <v>48613</v>
      </c>
      <c r="C310" s="1">
        <f t="shared" si="18"/>
        <v>0.63249453252981025</v>
      </c>
      <c r="D310" s="1">
        <f t="shared" si="19"/>
        <v>-6.6441161120280607E-3</v>
      </c>
      <c r="E310" s="1">
        <f t="shared" si="20"/>
        <v>71512.512478711171</v>
      </c>
      <c r="F310" s="1">
        <f t="shared" si="17"/>
        <v>44756.135713883232</v>
      </c>
    </row>
    <row r="311" spans="1:6" x14ac:dyDescent="0.3">
      <c r="A311" s="55">
        <v>299</v>
      </c>
      <c r="B311" s="60">
        <v>45389</v>
      </c>
      <c r="C311" s="1">
        <f t="shared" si="18"/>
        <v>0.65281677623673651</v>
      </c>
      <c r="D311" s="1">
        <f t="shared" si="19"/>
        <v>6.8390637974490983E-3</v>
      </c>
      <c r="E311" s="1">
        <f t="shared" si="20"/>
        <v>72128.772240619219</v>
      </c>
      <c r="F311" s="1">
        <f t="shared" si="17"/>
        <v>47580.165843020121</v>
      </c>
    </row>
    <row r="312" spans="1:6" x14ac:dyDescent="0.3">
      <c r="A312" s="55">
        <v>300</v>
      </c>
      <c r="B312" s="60">
        <v>6208</v>
      </c>
      <c r="C312" s="1">
        <f t="shared" si="18"/>
        <v>0.64446657661715101</v>
      </c>
      <c r="D312" s="1">
        <f t="shared" si="19"/>
        <v>-7.5556791106819914E-4</v>
      </c>
      <c r="E312" s="1">
        <f t="shared" si="20"/>
        <v>71796.604205404583</v>
      </c>
      <c r="F312" s="1">
        <f t="shared" si="17"/>
        <v>46216.264514732371</v>
      </c>
    </row>
    <row r="313" spans="1:6" x14ac:dyDescent="0.3">
      <c r="A313" s="55">
        <v>301</v>
      </c>
      <c r="B313" s="60">
        <v>67379</v>
      </c>
      <c r="C313" s="1">
        <f t="shared" si="18"/>
        <v>0.36508874684901926</v>
      </c>
      <c r="D313" s="1">
        <f t="shared" si="19"/>
        <v>-0.14006669883959996</v>
      </c>
      <c r="E313" s="1">
        <f t="shared" si="20"/>
        <v>65581.35171265126</v>
      </c>
      <c r="F313" s="1">
        <f t="shared" si="17"/>
        <v>14757.250073606825</v>
      </c>
    </row>
    <row r="314" spans="1:6" x14ac:dyDescent="0.3">
      <c r="A314" s="55">
        <v>302</v>
      </c>
      <c r="B314" s="60">
        <v>45557</v>
      </c>
      <c r="C314" s="1">
        <f t="shared" si="18"/>
        <v>0.62621650765519354</v>
      </c>
      <c r="D314" s="1">
        <f t="shared" si="19"/>
        <v>6.0530530983287159E-2</v>
      </c>
      <c r="E314" s="1">
        <f t="shared" si="20"/>
        <v>88966.504586288997</v>
      </c>
      <c r="F314" s="1">
        <f t="shared" si="17"/>
        <v>61097.483562650785</v>
      </c>
    </row>
    <row r="315" spans="1:6" x14ac:dyDescent="0.3">
      <c r="A315" s="55">
        <v>303</v>
      </c>
      <c r="B315" s="60">
        <v>44974</v>
      </c>
      <c r="C315" s="1">
        <f t="shared" si="18"/>
        <v>0.59940808093233633</v>
      </c>
      <c r="D315" s="1">
        <f t="shared" si="19"/>
        <v>1.6861052130214972E-2</v>
      </c>
      <c r="E315" s="1">
        <f t="shared" si="20"/>
        <v>86703.592234535608</v>
      </c>
      <c r="F315" s="1">
        <f t="shared" si="17"/>
        <v>53432.747619786212</v>
      </c>
    </row>
    <row r="316" spans="1:6" x14ac:dyDescent="0.3">
      <c r="A316" s="55">
        <v>304</v>
      </c>
      <c r="B316" s="60">
        <v>45086</v>
      </c>
      <c r="C316" s="1">
        <f t="shared" si="18"/>
        <v>0.56748944930443734</v>
      </c>
      <c r="D316" s="1">
        <f t="shared" si="19"/>
        <v>-7.5287897488420068E-3</v>
      </c>
      <c r="E316" s="1">
        <f t="shared" si="20"/>
        <v>85331.018602987577</v>
      </c>
      <c r="F316" s="1">
        <f t="shared" si="17"/>
        <v>47782.013457479705</v>
      </c>
    </row>
    <row r="317" spans="1:6" x14ac:dyDescent="0.3">
      <c r="A317" s="55">
        <v>305</v>
      </c>
      <c r="B317" s="60">
        <v>50532</v>
      </c>
      <c r="C317" s="1">
        <f t="shared" si="18"/>
        <v>0.54416327718738988</v>
      </c>
      <c r="D317" s="1">
        <f t="shared" si="19"/>
        <v>-1.5427480932944734E-2</v>
      </c>
      <c r="E317" s="1">
        <f t="shared" si="20"/>
        <v>84849.553805153497</v>
      </c>
      <c r="F317" s="1">
        <f t="shared" si="17"/>
        <v>44862.99639300222</v>
      </c>
    </row>
    <row r="318" spans="1:6" x14ac:dyDescent="0.3">
      <c r="A318" s="55">
        <v>306</v>
      </c>
      <c r="B318" s="60">
        <v>43580</v>
      </c>
      <c r="C318" s="1">
        <f t="shared" si="18"/>
        <v>0.5621420037874626</v>
      </c>
      <c r="D318" s="1">
        <f t="shared" si="19"/>
        <v>1.2756228335639901E-3</v>
      </c>
      <c r="E318" s="1">
        <f t="shared" si="20"/>
        <v>85921.734589423635</v>
      </c>
      <c r="F318" s="1">
        <f t="shared" si="17"/>
        <v>48409.819777534831</v>
      </c>
    </row>
    <row r="319" spans="1:6" x14ac:dyDescent="0.3">
      <c r="A319" s="55">
        <v>307</v>
      </c>
      <c r="B319" s="60">
        <v>6447</v>
      </c>
      <c r="C319" s="1">
        <f t="shared" si="18"/>
        <v>0.5353117009165812</v>
      </c>
      <c r="D319" s="1">
        <f t="shared" si="19"/>
        <v>-1.2777340018658703E-2</v>
      </c>
      <c r="E319" s="1">
        <f t="shared" si="20"/>
        <v>85064.498402742611</v>
      </c>
      <c r="F319" s="1">
        <f t="shared" si="17"/>
        <v>44449.123307979462</v>
      </c>
    </row>
    <row r="320" spans="1:6" x14ac:dyDescent="0.3">
      <c r="A320" s="55">
        <v>308</v>
      </c>
      <c r="B320" s="60">
        <v>65138</v>
      </c>
      <c r="C320" s="1">
        <f t="shared" si="18"/>
        <v>0.29916195512614985</v>
      </c>
      <c r="D320" s="1">
        <f t="shared" si="19"/>
        <v>-0.12446354290454503</v>
      </c>
      <c r="E320" s="1">
        <f t="shared" si="20"/>
        <v>77791.843023165915</v>
      </c>
      <c r="F320" s="1">
        <f t="shared" si="17"/>
        <v>13590.111459939411</v>
      </c>
    </row>
    <row r="321" spans="1:6" x14ac:dyDescent="0.3">
      <c r="A321" s="55">
        <v>309</v>
      </c>
      <c r="B321" s="60">
        <v>44618</v>
      </c>
      <c r="C321" s="1">
        <f t="shared" si="18"/>
        <v>0.50601778027353517</v>
      </c>
      <c r="D321" s="1">
        <f t="shared" si="19"/>
        <v>4.1196141121420143E-2</v>
      </c>
      <c r="E321" s="1">
        <f t="shared" si="20"/>
        <v>107298.63011100283</v>
      </c>
      <c r="F321" s="1">
        <f t="shared" si="17"/>
        <v>58715.304143348687</v>
      </c>
    </row>
    <row r="322" spans="1:6" x14ac:dyDescent="0.3">
      <c r="A322" s="55">
        <v>310</v>
      </c>
      <c r="B322" s="60">
        <v>43330</v>
      </c>
      <c r="C322" s="1">
        <f t="shared" si="18"/>
        <v>0.48152201028311392</v>
      </c>
      <c r="D322" s="1">
        <f t="shared" si="19"/>
        <v>8.3501855654994489E-3</v>
      </c>
      <c r="E322" s="1">
        <f t="shared" si="20"/>
        <v>104722.43393028215</v>
      </c>
      <c r="F322" s="1">
        <f t="shared" si="17"/>
        <v>51300.608664038649</v>
      </c>
    </row>
    <row r="323" spans="1:6" x14ac:dyDescent="0.3">
      <c r="A323" s="55">
        <v>311</v>
      </c>
      <c r="B323" s="60">
        <v>45486</v>
      </c>
      <c r="C323" s="1">
        <f t="shared" si="18"/>
        <v>0.45181631629684038</v>
      </c>
      <c r="D323" s="1">
        <f t="shared" si="19"/>
        <v>-1.0677754210387046E-2</v>
      </c>
      <c r="E323" s="1">
        <f t="shared" si="20"/>
        <v>103095.35471827848</v>
      </c>
      <c r="F323" s="1">
        <f t="shared" si="17"/>
        <v>45479.336538214222</v>
      </c>
    </row>
    <row r="324" spans="1:6" x14ac:dyDescent="0.3">
      <c r="A324" s="55">
        <v>312</v>
      </c>
      <c r="B324" s="60">
        <v>47634</v>
      </c>
      <c r="C324" s="1">
        <f t="shared" si="18"/>
        <v>0.44117087907010399</v>
      </c>
      <c r="D324" s="1">
        <f t="shared" si="19"/>
        <v>-1.0661595718561716E-2</v>
      </c>
      <c r="E324" s="1">
        <f t="shared" si="20"/>
        <v>103096.8652327423</v>
      </c>
      <c r="F324" s="1">
        <f t="shared" si="17"/>
        <v>44384.15756713842</v>
      </c>
    </row>
    <row r="325" spans="1:6" x14ac:dyDescent="0.3">
      <c r="A325" s="55">
        <v>313</v>
      </c>
      <c r="B325" s="60">
        <v>43650</v>
      </c>
      <c r="C325" s="1">
        <f t="shared" si="18"/>
        <v>0.44627039512504296</v>
      </c>
      <c r="D325" s="1">
        <f t="shared" si="19"/>
        <v>-2.781039831811374E-3</v>
      </c>
      <c r="E325" s="1">
        <f t="shared" si="20"/>
        <v>103851.74847418169</v>
      </c>
      <c r="F325" s="1">
        <f t="shared" si="17"/>
        <v>46057.144976889685</v>
      </c>
    </row>
    <row r="326" spans="1:6" x14ac:dyDescent="0.3">
      <c r="A326" s="55">
        <v>314</v>
      </c>
      <c r="B326" s="60">
        <v>5869</v>
      </c>
      <c r="C326" s="1">
        <f t="shared" si="18"/>
        <v>0.43190002236308778</v>
      </c>
      <c r="D326" s="1">
        <f t="shared" si="19"/>
        <v>-8.5757062968832808E-3</v>
      </c>
      <c r="E326" s="1">
        <f t="shared" si="20"/>
        <v>103308.97445984304</v>
      </c>
      <c r="F326" s="1">
        <f t="shared" si="17"/>
        <v>43733.200956714049</v>
      </c>
    </row>
    <row r="327" spans="1:6" x14ac:dyDescent="0.3">
      <c r="A327" s="55">
        <v>315</v>
      </c>
      <c r="B327" s="60">
        <v>63553</v>
      </c>
      <c r="C327" s="1">
        <f t="shared" si="18"/>
        <v>0.24006724108946986</v>
      </c>
      <c r="D327" s="1">
        <f t="shared" si="19"/>
        <v>-0.1002042437852506</v>
      </c>
      <c r="E327" s="1">
        <f t="shared" si="20"/>
        <v>94364.484497968893</v>
      </c>
      <c r="F327" s="1">
        <f t="shared" si="17"/>
        <v>13198.099640953462</v>
      </c>
    </row>
    <row r="328" spans="1:6" x14ac:dyDescent="0.3">
      <c r="A328" s="55">
        <v>316</v>
      </c>
      <c r="B328" s="60">
        <v>44147</v>
      </c>
      <c r="C328" s="1">
        <f t="shared" si="18"/>
        <v>0.40667365507944603</v>
      </c>
      <c r="D328" s="1">
        <f t="shared" si="19"/>
        <v>3.3201085102362783E-2</v>
      </c>
      <c r="E328" s="1">
        <f t="shared" si="20"/>
        <v>130367.50268691735</v>
      </c>
      <c r="F328" s="1">
        <f t="shared" si="17"/>
        <v>57345.371372559035</v>
      </c>
    </row>
    <row r="329" spans="1:6" x14ac:dyDescent="0.3">
      <c r="A329" s="55">
        <v>317</v>
      </c>
      <c r="B329" s="60">
        <v>43387</v>
      </c>
      <c r="C329" s="1">
        <f t="shared" si="18"/>
        <v>0.38925487288153754</v>
      </c>
      <c r="D329" s="1">
        <f t="shared" si="19"/>
        <v>7.8911514522271471E-3</v>
      </c>
      <c r="E329" s="1">
        <f t="shared" si="20"/>
        <v>127367.01864750561</v>
      </c>
      <c r="F329" s="1">
        <f t="shared" si="17"/>
        <v>50583.305087101318</v>
      </c>
    </row>
    <row r="330" spans="1:6" x14ac:dyDescent="0.3">
      <c r="A330" s="55">
        <v>318</v>
      </c>
      <c r="B330" s="60">
        <v>43300</v>
      </c>
      <c r="C330" s="1">
        <f t="shared" si="18"/>
        <v>0.36889575529426771</v>
      </c>
      <c r="D330" s="1">
        <f t="shared" si="19"/>
        <v>-6.2339830675213394E-3</v>
      </c>
      <c r="E330" s="1">
        <f t="shared" si="20"/>
        <v>125555.01383160104</v>
      </c>
      <c r="F330" s="1">
        <f t="shared" si="17"/>
        <v>45534.003828122091</v>
      </c>
    </row>
    <row r="331" spans="1:6" x14ac:dyDescent="0.3">
      <c r="A331" s="55">
        <v>319</v>
      </c>
      <c r="B331" s="60">
        <v>46378</v>
      </c>
      <c r="C331" s="1">
        <f t="shared" si="18"/>
        <v>0.3537652584199843</v>
      </c>
      <c r="D331" s="1">
        <f t="shared" si="19"/>
        <v>-1.0682239970902379E-2</v>
      </c>
      <c r="E331" s="1">
        <f t="shared" si="20"/>
        <v>124939.01181561648</v>
      </c>
      <c r="F331" s="1">
        <f t="shared" si="17"/>
        <v>42864.453295747211</v>
      </c>
    </row>
    <row r="332" spans="1:6" x14ac:dyDescent="0.3">
      <c r="A332" s="55">
        <v>320</v>
      </c>
      <c r="B332" s="60">
        <v>42618</v>
      </c>
      <c r="C332" s="1">
        <f t="shared" si="18"/>
        <v>0.35714406572804569</v>
      </c>
      <c r="D332" s="1">
        <f t="shared" si="19"/>
        <v>-3.6517163314204928E-3</v>
      </c>
      <c r="E332" s="1">
        <f t="shared" si="20"/>
        <v>125963.12158360673</v>
      </c>
      <c r="F332" s="1">
        <f t="shared" si="17"/>
        <v>44526.999785921893</v>
      </c>
    </row>
    <row r="333" spans="1:6" x14ac:dyDescent="0.3">
      <c r="A333" s="55">
        <v>321</v>
      </c>
      <c r="B333" s="60">
        <v>5878</v>
      </c>
      <c r="C333" s="1">
        <f t="shared" si="18"/>
        <v>0.34591473556044061</v>
      </c>
      <c r="D333" s="1">
        <f t="shared" si="19"/>
        <v>-7.4405232495127855E-3</v>
      </c>
      <c r="E333" s="1">
        <f t="shared" si="20"/>
        <v>125423.08166784042</v>
      </c>
      <c r="F333" s="1">
        <f t="shared" si="17"/>
        <v>42452.478773131457</v>
      </c>
    </row>
    <row r="334" spans="1:6" x14ac:dyDescent="0.3">
      <c r="A334" s="55">
        <v>322</v>
      </c>
      <c r="B334" s="60">
        <v>60614</v>
      </c>
      <c r="C334" s="1">
        <f t="shared" si="18"/>
        <v>0.19266979462809602</v>
      </c>
      <c r="D334" s="1">
        <f t="shared" si="19"/>
        <v>-8.0342732090928681E-2</v>
      </c>
      <c r="E334" s="1">
        <f t="shared" si="20"/>
        <v>114617.39029081653</v>
      </c>
      <c r="F334" s="1">
        <f t="shared" si="17"/>
        <v>12874.634767043466</v>
      </c>
    </row>
    <row r="335" spans="1:6" x14ac:dyDescent="0.3">
      <c r="A335" s="55">
        <v>323</v>
      </c>
      <c r="B335" s="60">
        <v>43096</v>
      </c>
      <c r="C335" s="1">
        <f t="shared" si="18"/>
        <v>0.32058239408776512</v>
      </c>
      <c r="D335" s="1">
        <f t="shared" si="19"/>
        <v>2.3784933684370207E-2</v>
      </c>
      <c r="E335" s="1">
        <f t="shared" si="20"/>
        <v>157117.7140370734</v>
      </c>
      <c r="F335" s="1">
        <f t="shared" si="17"/>
        <v>54106.207328613476</v>
      </c>
    </row>
    <row r="336" spans="1:6" x14ac:dyDescent="0.3">
      <c r="A336" s="55">
        <v>324</v>
      </c>
      <c r="B336" s="60">
        <v>41829</v>
      </c>
      <c r="C336" s="1">
        <f t="shared" si="18"/>
        <v>0.30932924375948379</v>
      </c>
      <c r="D336" s="1">
        <f t="shared" si="19"/>
        <v>6.2658916780444357E-3</v>
      </c>
      <c r="E336" s="1">
        <f t="shared" si="20"/>
        <v>153920.48641392944</v>
      </c>
      <c r="F336" s="1">
        <f t="shared" si="17"/>
        <v>48576.556756414284</v>
      </c>
    </row>
    <row r="337" spans="1:6" x14ac:dyDescent="0.3">
      <c r="A337" s="55">
        <v>325</v>
      </c>
      <c r="B337" s="60">
        <v>41734</v>
      </c>
      <c r="C337" s="1">
        <f t="shared" si="18"/>
        <v>0.29367616638532401</v>
      </c>
      <c r="D337" s="1">
        <f t="shared" si="19"/>
        <v>-4.6935928480576691E-3</v>
      </c>
      <c r="E337" s="1">
        <f t="shared" si="20"/>
        <v>151782.44434713403</v>
      </c>
      <c r="F337" s="1">
        <f t="shared" si="17"/>
        <v>43862.4813852117</v>
      </c>
    </row>
    <row r="338" spans="1:6" x14ac:dyDescent="0.3">
      <c r="A338" s="55">
        <v>326</v>
      </c>
      <c r="B338" s="60">
        <v>44273</v>
      </c>
      <c r="C338" s="1">
        <f t="shared" si="18"/>
        <v>0.28197095439261827</v>
      </c>
      <c r="D338" s="1">
        <f t="shared" si="19"/>
        <v>-8.1994024203817066E-3</v>
      </c>
      <c r="E338" s="1">
        <f t="shared" si="20"/>
        <v>151045.90118497788</v>
      </c>
      <c r="F338" s="1">
        <f t="shared" si="17"/>
        <v>41352.070786456483</v>
      </c>
    </row>
    <row r="339" spans="1:6" x14ac:dyDescent="0.3">
      <c r="A339" s="55">
        <v>327</v>
      </c>
      <c r="B339" s="60">
        <v>40935</v>
      </c>
      <c r="C339" s="1">
        <f t="shared" si="18"/>
        <v>0.28344056381111599</v>
      </c>
      <c r="D339" s="1">
        <f t="shared" si="19"/>
        <v>-3.3648965009419936E-3</v>
      </c>
      <c r="E339" s="1">
        <f t="shared" si="20"/>
        <v>152112.82329302793</v>
      </c>
      <c r="F339" s="1">
        <f t="shared" si="17"/>
        <v>42603.100490229372</v>
      </c>
    </row>
    <row r="340" spans="1:6" x14ac:dyDescent="0.3">
      <c r="A340" s="55">
        <v>328</v>
      </c>
      <c r="B340" s="60">
        <v>5419</v>
      </c>
      <c r="C340" s="1">
        <f t="shared" si="18"/>
        <v>0.27459256452463177</v>
      </c>
      <c r="D340" s="1">
        <f t="shared" si="19"/>
        <v>-6.1064478937131071E-3</v>
      </c>
      <c r="E340" s="1">
        <f t="shared" si="20"/>
        <v>151517.23407021197</v>
      </c>
      <c r="F340" s="1">
        <f t="shared" ref="F340:F369" si="21">(C340+D340)*E340</f>
        <v>40680.273778169132</v>
      </c>
    </row>
    <row r="341" spans="1:6" x14ac:dyDescent="0.3">
      <c r="A341" s="55">
        <v>329</v>
      </c>
      <c r="B341" s="60">
        <v>58870</v>
      </c>
      <c r="C341" s="1">
        <f t="shared" ref="C341:C369" si="22">$B$5*(B340/E340) + (1 - $B$5) * (C340+D340)</f>
        <v>0.15212551252356898</v>
      </c>
      <c r="D341" s="1">
        <f t="shared" ref="D341:D369" si="23">$B$6*(C341-C340) + (1-$B$6)*D340</f>
        <v>-6.428674994738795E-2</v>
      </c>
      <c r="E341" s="1">
        <f t="shared" ref="E341:E369" si="24">$B$7*(B340/(C340+D340)) + (1-$B$7)*E340</f>
        <v>138383.86456096396</v>
      </c>
      <c r="F341" s="1">
        <f t="shared" si="21"/>
        <v>12155.467423544906</v>
      </c>
    </row>
    <row r="342" spans="1:6" x14ac:dyDescent="0.3">
      <c r="A342" s="55">
        <v>330</v>
      </c>
      <c r="B342" s="60">
        <v>42375</v>
      </c>
      <c r="C342" s="1">
        <f t="shared" si="22"/>
        <v>0.25662481550461097</v>
      </c>
      <c r="D342" s="1">
        <f t="shared" si="23"/>
        <v>2.0106276516827018E-2</v>
      </c>
      <c r="E342" s="1">
        <f t="shared" si="24"/>
        <v>191566.00329605874</v>
      </c>
      <c r="F342" s="1">
        <f t="shared" si="21"/>
        <v>53012.269286300725</v>
      </c>
    </row>
    <row r="343" spans="1:6" x14ac:dyDescent="0.3">
      <c r="A343" s="55">
        <v>331</v>
      </c>
      <c r="B343" s="60">
        <v>39368</v>
      </c>
      <c r="C343" s="1">
        <f t="shared" si="22"/>
        <v>0.24896711223567927</v>
      </c>
      <c r="D343" s="1">
        <f t="shared" si="23"/>
        <v>6.2242866239476599E-3</v>
      </c>
      <c r="E343" s="1">
        <f t="shared" si="24"/>
        <v>187722.10226975966</v>
      </c>
      <c r="F343" s="1">
        <f t="shared" si="21"/>
        <v>47905.065875089917</v>
      </c>
    </row>
    <row r="344" spans="1:6" x14ac:dyDescent="0.3">
      <c r="A344" s="55">
        <v>332</v>
      </c>
      <c r="B344" s="60">
        <v>39845</v>
      </c>
      <c r="C344" s="1">
        <f t="shared" si="22"/>
        <v>0.23245282473365103</v>
      </c>
      <c r="D344" s="1">
        <f t="shared" si="23"/>
        <v>-5.1450004390402905E-3</v>
      </c>
      <c r="E344" s="1">
        <f t="shared" si="24"/>
        <v>184376.74427053262</v>
      </c>
      <c r="F344" s="1">
        <f t="shared" si="21"/>
        <v>41910.276590658606</v>
      </c>
    </row>
    <row r="345" spans="1:6" x14ac:dyDescent="0.3">
      <c r="A345" s="55">
        <v>333</v>
      </c>
      <c r="B345" s="60">
        <v>44113</v>
      </c>
      <c r="C345" s="1">
        <f t="shared" si="22"/>
        <v>0.22170712720336516</v>
      </c>
      <c r="D345" s="1">
        <f t="shared" si="23"/>
        <v>-7.9453489846630799E-3</v>
      </c>
      <c r="E345" s="1">
        <f t="shared" si="24"/>
        <v>183468.16288004699</v>
      </c>
      <c r="F345" s="1">
        <f t="shared" si="21"/>
        <v>39218.480743757311</v>
      </c>
    </row>
    <row r="346" spans="1:6" x14ac:dyDescent="0.3">
      <c r="A346" s="55">
        <v>334</v>
      </c>
      <c r="B346" s="60">
        <v>40832</v>
      </c>
      <c r="C346" s="1">
        <f t="shared" si="22"/>
        <v>0.22710065723566472</v>
      </c>
      <c r="D346" s="1">
        <f t="shared" si="23"/>
        <v>-1.2759094761817602E-3</v>
      </c>
      <c r="E346" s="1">
        <f t="shared" si="24"/>
        <v>185757.87028098144</v>
      </c>
      <c r="F346" s="1">
        <f t="shared" si="21"/>
        <v>41948.724200541394</v>
      </c>
    </row>
    <row r="347" spans="1:6" x14ac:dyDescent="0.3">
      <c r="A347" s="55">
        <v>335</v>
      </c>
      <c r="B347" s="60">
        <v>8148</v>
      </c>
      <c r="C347" s="1">
        <f t="shared" si="22"/>
        <v>0.2228188880377597</v>
      </c>
      <c r="D347" s="1">
        <f t="shared" si="23"/>
        <v>-2.7788393370433884E-3</v>
      </c>
      <c r="E347" s="1">
        <f t="shared" si="24"/>
        <v>185263.36106017153</v>
      </c>
      <c r="F347" s="1">
        <f t="shared" si="21"/>
        <v>40765.358990138535</v>
      </c>
    </row>
    <row r="348" spans="1:6" x14ac:dyDescent="0.3">
      <c r="A348" s="55">
        <v>336</v>
      </c>
      <c r="B348" s="60">
        <v>58320</v>
      </c>
      <c r="C348" s="1">
        <f t="shared" si="22"/>
        <v>0.13201034114417259</v>
      </c>
      <c r="D348" s="1">
        <f t="shared" si="23"/>
        <v>-4.6793693115315248E-2</v>
      </c>
      <c r="E348" s="1">
        <f t="shared" si="24"/>
        <v>170439.98723220878</v>
      </c>
      <c r="F348" s="1">
        <f t="shared" si="21"/>
        <v>14524.324402010074</v>
      </c>
    </row>
    <row r="349" spans="1:6" x14ac:dyDescent="0.3">
      <c r="A349" s="55">
        <v>337</v>
      </c>
      <c r="B349" s="60">
        <v>40992</v>
      </c>
      <c r="C349" s="1">
        <f t="shared" si="22"/>
        <v>0.2136949362204727</v>
      </c>
      <c r="D349" s="1">
        <f t="shared" si="23"/>
        <v>1.7445450980492428E-2</v>
      </c>
      <c r="E349" s="1">
        <f t="shared" si="24"/>
        <v>221833.32012082369</v>
      </c>
      <c r="F349" s="1">
        <f t="shared" si="21"/>
        <v>51274.639506802836</v>
      </c>
    </row>
    <row r="350" spans="1:6" x14ac:dyDescent="0.3">
      <c r="A350" s="55">
        <v>338</v>
      </c>
      <c r="B350" s="60">
        <v>39200</v>
      </c>
      <c r="C350" s="1">
        <f t="shared" si="22"/>
        <v>0.20796388805917188</v>
      </c>
      <c r="D350" s="1">
        <f t="shared" si="23"/>
        <v>5.8572014095958028E-3</v>
      </c>
      <c r="E350" s="1">
        <f t="shared" si="24"/>
        <v>217384.6646386199</v>
      </c>
      <c r="F350" s="1">
        <f t="shared" si="21"/>
        <v>46481.425826832405</v>
      </c>
    </row>
    <row r="351" spans="1:6" x14ac:dyDescent="0.3">
      <c r="A351" s="55">
        <v>339</v>
      </c>
      <c r="B351" s="60">
        <v>40316</v>
      </c>
      <c r="C351" s="1">
        <f t="shared" si="22"/>
        <v>0.19707329854492989</v>
      </c>
      <c r="D351" s="1">
        <f t="shared" si="23"/>
        <v>-2.5166940523230928E-3</v>
      </c>
      <c r="E351" s="1">
        <f t="shared" si="24"/>
        <v>213979.282201872</v>
      </c>
      <c r="F351" s="1">
        <f t="shared" si="21"/>
        <v>41631.082576961504</v>
      </c>
    </row>
    <row r="352" spans="1:6" x14ac:dyDescent="0.3">
      <c r="A352" s="55">
        <v>340</v>
      </c>
      <c r="B352" s="60">
        <v>43357</v>
      </c>
      <c r="C352" s="1">
        <f t="shared" si="22"/>
        <v>0.19148368415324227</v>
      </c>
      <c r="D352" s="1">
        <f t="shared" si="23"/>
        <v>-4.0531542220053566E-3</v>
      </c>
      <c r="E352" s="1">
        <f t="shared" si="24"/>
        <v>213303.34391625525</v>
      </c>
      <c r="F352" s="1">
        <f t="shared" si="21"/>
        <v>39979.558786328598</v>
      </c>
    </row>
    <row r="353" spans="1:6" x14ac:dyDescent="0.3">
      <c r="A353" s="55">
        <v>341</v>
      </c>
      <c r="B353" s="60">
        <v>40034</v>
      </c>
      <c r="C353" s="1">
        <f t="shared" si="22"/>
        <v>0.1953475207098658</v>
      </c>
      <c r="D353" s="1">
        <f t="shared" si="23"/>
        <v>-9.4658832690911084E-5</v>
      </c>
      <c r="E353" s="1">
        <f t="shared" si="24"/>
        <v>215105.31353929933</v>
      </c>
      <c r="F353" s="1">
        <f t="shared" si="21"/>
        <v>41999.928073535208</v>
      </c>
    </row>
    <row r="354" spans="1:6" x14ac:dyDescent="0.3">
      <c r="A354" s="55">
        <v>342</v>
      </c>
      <c r="B354" s="60">
        <v>5062</v>
      </c>
      <c r="C354" s="1">
        <f t="shared" si="22"/>
        <v>0.19068317449663502</v>
      </c>
      <c r="D354" s="1">
        <f t="shared" si="23"/>
        <v>-2.3795025229608456E-3</v>
      </c>
      <c r="E354" s="1">
        <f t="shared" si="24"/>
        <v>214098.45092297986</v>
      </c>
      <c r="F354" s="1">
        <f t="shared" si="21"/>
        <v>40315.52447267258</v>
      </c>
    </row>
    <row r="355" spans="1:6" x14ac:dyDescent="0.3">
      <c r="A355" s="55">
        <v>343</v>
      </c>
      <c r="B355" s="60">
        <v>52784</v>
      </c>
      <c r="C355" s="1">
        <f t="shared" si="22"/>
        <v>0.10597350022162647</v>
      </c>
      <c r="D355" s="1">
        <f t="shared" si="23"/>
        <v>-4.3544588398984702E-2</v>
      </c>
      <c r="E355" s="1">
        <f t="shared" si="24"/>
        <v>195376.81681825503</v>
      </c>
      <c r="F355" s="1">
        <f t="shared" si="21"/>
        <v>12197.162069335276</v>
      </c>
    </row>
    <row r="356" spans="1:6" x14ac:dyDescent="0.3">
      <c r="A356" s="55">
        <v>344</v>
      </c>
      <c r="B356" s="60">
        <v>41780</v>
      </c>
      <c r="C356" s="1">
        <f t="shared" si="22"/>
        <v>0.16629701294033919</v>
      </c>
      <c r="D356" s="1">
        <f t="shared" si="23"/>
        <v>8.3894621598640112E-3</v>
      </c>
      <c r="E356" s="1">
        <f t="shared" si="24"/>
        <v>260389.7038696431</v>
      </c>
      <c r="F356" s="1">
        <f t="shared" si="21"/>
        <v>45486.559521373689</v>
      </c>
    </row>
    <row r="357" spans="1:6" x14ac:dyDescent="0.3">
      <c r="A357" s="55">
        <v>345</v>
      </c>
      <c r="B357" s="60">
        <v>35977</v>
      </c>
      <c r="C357" s="1">
        <f t="shared" si="22"/>
        <v>0.16756914391104588</v>
      </c>
      <c r="D357" s="1">
        <f t="shared" si="23"/>
        <v>4.8307965652853516E-3</v>
      </c>
      <c r="E357" s="1">
        <f t="shared" si="24"/>
        <v>258267.86843891069</v>
      </c>
      <c r="F357" s="1">
        <f t="shared" si="21"/>
        <v>44525.365145817144</v>
      </c>
    </row>
    <row r="358" spans="1:6" x14ac:dyDescent="0.3">
      <c r="A358" s="55">
        <v>346</v>
      </c>
      <c r="B358" s="60">
        <v>36069</v>
      </c>
      <c r="C358" s="1">
        <f t="shared" si="22"/>
        <v>0.15585052378449227</v>
      </c>
      <c r="D358" s="1">
        <f t="shared" si="23"/>
        <v>-3.4439117806341311E-3</v>
      </c>
      <c r="E358" s="1">
        <f t="shared" si="24"/>
        <v>253309.41826648114</v>
      </c>
      <c r="F358" s="1">
        <f t="shared" si="21"/>
        <v>38606.030226662602</v>
      </c>
    </row>
    <row r="359" spans="1:6" x14ac:dyDescent="0.3">
      <c r="A359" s="55">
        <v>347</v>
      </c>
      <c r="B359" s="60">
        <v>39770</v>
      </c>
      <c r="C359" s="1">
        <f t="shared" si="22"/>
        <v>0.14739884276253912</v>
      </c>
      <c r="D359" s="1">
        <f t="shared" si="23"/>
        <v>-5.9477964012936407E-3</v>
      </c>
      <c r="E359" s="1">
        <f t="shared" si="24"/>
        <v>251644.77249205872</v>
      </c>
      <c r="F359" s="1">
        <f t="shared" si="21"/>
        <v>35595.416380339266</v>
      </c>
    </row>
    <row r="360" spans="1:6" x14ac:dyDescent="0.3">
      <c r="A360" s="55">
        <v>348</v>
      </c>
      <c r="B360" s="60">
        <v>37526</v>
      </c>
      <c r="C360" s="1">
        <f t="shared" si="22"/>
        <v>0.14974564270497137</v>
      </c>
      <c r="D360" s="1">
        <f t="shared" si="23"/>
        <v>-1.8004982294306934E-3</v>
      </c>
      <c r="E360" s="1">
        <f t="shared" si="24"/>
        <v>254596.02928870302</v>
      </c>
      <c r="F360" s="1">
        <f t="shared" si="21"/>
        <v>37666.246336016156</v>
      </c>
    </row>
    <row r="361" spans="1:6" x14ac:dyDescent="0.3">
      <c r="A361" s="55">
        <v>349</v>
      </c>
      <c r="B361" s="60">
        <v>4949</v>
      </c>
      <c r="C361" s="1">
        <f t="shared" si="22"/>
        <v>0.14766971532527473</v>
      </c>
      <c r="D361" s="1">
        <f t="shared" si="23"/>
        <v>-1.9382128045636669E-3</v>
      </c>
      <c r="E361" s="1">
        <f t="shared" si="24"/>
        <v>254501.23311508523</v>
      </c>
      <c r="F361" s="1">
        <f t="shared" si="21"/>
        <v>37088.84709523512</v>
      </c>
    </row>
    <row r="362" spans="1:6" x14ac:dyDescent="0.3">
      <c r="A362" s="55">
        <v>350</v>
      </c>
      <c r="B362" s="60">
        <v>53859</v>
      </c>
      <c r="C362" s="1">
        <f t="shared" si="22"/>
        <v>8.2588690397868605E-2</v>
      </c>
      <c r="D362" s="1">
        <f t="shared" si="23"/>
        <v>-3.3509618865984893E-2</v>
      </c>
      <c r="E362" s="1">
        <f t="shared" si="24"/>
        <v>232447.08110312239</v>
      </c>
      <c r="F362" s="1">
        <f t="shared" si="21"/>
        <v>11408.286920837718</v>
      </c>
    </row>
    <row r="363" spans="1:6" x14ac:dyDescent="0.3">
      <c r="A363" s="55">
        <v>351</v>
      </c>
      <c r="B363" s="60">
        <v>38679</v>
      </c>
      <c r="C363" s="1">
        <f t="shared" si="22"/>
        <v>0.14039171111785798</v>
      </c>
      <c r="D363" s="1">
        <f t="shared" si="23"/>
        <v>1.2146700927002239E-2</v>
      </c>
      <c r="E363" s="1">
        <f t="shared" si="24"/>
        <v>318941.6127928358</v>
      </c>
      <c r="F363" s="1">
        <f t="shared" si="21"/>
        <v>48650.847150445843</v>
      </c>
    </row>
    <row r="364" spans="1:6" x14ac:dyDescent="0.3">
      <c r="A364" s="55">
        <v>352</v>
      </c>
      <c r="B364" s="60">
        <v>37702</v>
      </c>
      <c r="C364" s="1">
        <f t="shared" si="22"/>
        <v>0.13690569628988764</v>
      </c>
      <c r="D364" s="1">
        <f t="shared" si="23"/>
        <v>4.330343049515949E-3</v>
      </c>
      <c r="E364" s="1">
        <f t="shared" si="24"/>
        <v>312404.34325084451</v>
      </c>
      <c r="F364" s="1">
        <f t="shared" si="21"/>
        <v>44122.752113176823</v>
      </c>
    </row>
    <row r="365" spans="1:6" x14ac:dyDescent="0.3">
      <c r="A365" s="55">
        <v>353</v>
      </c>
      <c r="B365" s="60">
        <v>34580</v>
      </c>
      <c r="C365" s="1">
        <f t="shared" si="22"/>
        <v>0.13095969035148108</v>
      </c>
      <c r="D365" s="1">
        <f t="shared" si="23"/>
        <v>-8.0783144444530105E-4</v>
      </c>
      <c r="E365" s="1">
        <f t="shared" si="24"/>
        <v>307858.22871576675</v>
      </c>
      <c r="F365" s="1">
        <f t="shared" si="21"/>
        <v>40068.320747184429</v>
      </c>
    </row>
    <row r="366" spans="1:6" x14ac:dyDescent="0.3">
      <c r="A366" s="55">
        <v>354</v>
      </c>
      <c r="B366" s="60">
        <v>37445</v>
      </c>
      <c r="C366" s="1">
        <f t="shared" si="22"/>
        <v>0.12123814435394586</v>
      </c>
      <c r="D366" s="1">
        <f t="shared" si="23"/>
        <v>-5.2646887209902606E-3</v>
      </c>
      <c r="E366" s="1">
        <f t="shared" si="24"/>
        <v>303641.36943056469</v>
      </c>
      <c r="F366" s="1">
        <f t="shared" si="21"/>
        <v>35214.338885985475</v>
      </c>
    </row>
    <row r="367" spans="1:6" x14ac:dyDescent="0.3">
      <c r="A367" s="55">
        <v>355</v>
      </c>
      <c r="B367" s="60">
        <v>36268</v>
      </c>
      <c r="C367" s="1">
        <f t="shared" si="22"/>
        <v>0.11964663942572701</v>
      </c>
      <c r="D367" s="1">
        <f t="shared" si="23"/>
        <v>-3.4280968246045585E-3</v>
      </c>
      <c r="E367" s="1">
        <f t="shared" si="24"/>
        <v>305564.79328806733</v>
      </c>
      <c r="F367" s="1">
        <f t="shared" si="21"/>
        <v>35512.294946152426</v>
      </c>
    </row>
    <row r="368" spans="1:6" x14ac:dyDescent="0.3">
      <c r="A368" s="55">
        <v>356</v>
      </c>
      <c r="B368" s="60">
        <v>4477</v>
      </c>
      <c r="C368" s="1">
        <f t="shared" si="22"/>
        <v>0.1174551134863277</v>
      </c>
      <c r="D368" s="1">
        <f t="shared" si="23"/>
        <v>-2.8098113820019333E-3</v>
      </c>
      <c r="E368" s="1">
        <f t="shared" si="24"/>
        <v>306215.0381086733</v>
      </c>
      <c r="F368" s="1">
        <f t="shared" si="21"/>
        <v>35106.115552856478</v>
      </c>
    </row>
    <row r="369" spans="1:6" x14ac:dyDescent="0.3">
      <c r="A369" s="55">
        <v>357</v>
      </c>
      <c r="B369" s="60">
        <v>53095</v>
      </c>
      <c r="C369" s="1">
        <f t="shared" si="22"/>
        <v>6.4632873351583631E-2</v>
      </c>
      <c r="D369" s="1">
        <f t="shared" si="23"/>
        <v>-2.7816025758373001E-2</v>
      </c>
      <c r="E369" s="1">
        <f t="shared" si="24"/>
        <v>279498.62235446792</v>
      </c>
      <c r="F369" s="1">
        <f t="shared" si="21"/>
        <v>10290.258181736781</v>
      </c>
    </row>
  </sheetData>
  <phoneticPr fontId="1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150"/>
  <sheetViews>
    <sheetView topLeftCell="L10" zoomScale="85" zoomScaleNormal="85" workbookViewId="0">
      <selection activeCell="X41" sqref="X41"/>
    </sheetView>
  </sheetViews>
  <sheetFormatPr defaultColWidth="8.875" defaultRowHeight="16.5" x14ac:dyDescent="0.3"/>
  <cols>
    <col min="5" max="7" width="5.5" customWidth="1"/>
    <col min="14" max="14" width="11.125" customWidth="1"/>
    <col min="15" max="15" width="12.125" bestFit="1" customWidth="1"/>
    <col min="16" max="16" width="15" bestFit="1" customWidth="1"/>
    <col min="17" max="17" width="12.125" bestFit="1" customWidth="1"/>
    <col min="19" max="19" width="9.375" customWidth="1"/>
  </cols>
  <sheetData>
    <row r="1" spans="1:29" x14ac:dyDescent="0.3">
      <c r="A1" t="s">
        <v>107</v>
      </c>
    </row>
    <row r="2" spans="1:29" ht="17.25" thickBot="1" x14ac:dyDescent="0.35">
      <c r="A2" s="40" t="s">
        <v>131</v>
      </c>
      <c r="E2" s="40" t="s">
        <v>130</v>
      </c>
      <c r="O2" s="40" t="s">
        <v>132</v>
      </c>
      <c r="Q2" t="s">
        <v>144</v>
      </c>
    </row>
    <row r="3" spans="1:29" ht="17.25" thickBot="1" x14ac:dyDescent="0.35">
      <c r="O3" t="s">
        <v>120</v>
      </c>
      <c r="P3" t="s">
        <v>122</v>
      </c>
      <c r="Q3" s="23"/>
      <c r="R3" s="23" t="s">
        <v>28</v>
      </c>
      <c r="S3" s="23" t="s">
        <v>16</v>
      </c>
      <c r="T3" s="23" t="s">
        <v>29</v>
      </c>
      <c r="U3" s="23" t="s">
        <v>30</v>
      </c>
    </row>
    <row r="4" spans="1:29" ht="17.25" thickBot="1" x14ac:dyDescent="0.35">
      <c r="A4" s="1" t="s">
        <v>109</v>
      </c>
      <c r="B4" s="1" t="s">
        <v>108</v>
      </c>
      <c r="C4" s="61" t="s">
        <v>106</v>
      </c>
      <c r="E4" s="72" t="s">
        <v>4</v>
      </c>
      <c r="F4" s="73" t="s">
        <v>110</v>
      </c>
      <c r="G4" s="74" t="s">
        <v>111</v>
      </c>
      <c r="Q4" s="21" t="s">
        <v>22</v>
      </c>
      <c r="R4" s="86">
        <v>14.996541661579954</v>
      </c>
      <c r="S4" s="21">
        <v>7.8717781854160993</v>
      </c>
      <c r="T4" s="21">
        <v>1.9051021647642175</v>
      </c>
      <c r="U4" s="21">
        <v>5.8925570636927507E-2</v>
      </c>
    </row>
    <row r="5" spans="1:29" ht="17.25" thickBot="1" x14ac:dyDescent="0.35">
      <c r="A5" s="1">
        <v>1949</v>
      </c>
      <c r="B5" s="1">
        <v>1</v>
      </c>
      <c r="C5" s="61">
        <v>112</v>
      </c>
      <c r="E5" s="61">
        <v>112</v>
      </c>
      <c r="Q5" s="22" t="s">
        <v>35</v>
      </c>
      <c r="R5" s="87">
        <v>0.95555098939741578</v>
      </c>
      <c r="S5" s="22">
        <v>2.5320327720622496E-2</v>
      </c>
      <c r="T5" s="22">
        <v>37.738492168849533</v>
      </c>
      <c r="U5" s="22">
        <v>6.3625584486319837E-73</v>
      </c>
    </row>
    <row r="6" spans="1:29" ht="17.25" thickBot="1" x14ac:dyDescent="0.35">
      <c r="A6" s="1">
        <v>1949</v>
      </c>
      <c r="B6" s="1">
        <v>2</v>
      </c>
      <c r="C6" s="61">
        <v>118</v>
      </c>
      <c r="E6" s="62">
        <v>118</v>
      </c>
      <c r="F6" s="62">
        <v>112</v>
      </c>
    </row>
    <row r="7" spans="1:29" x14ac:dyDescent="0.3">
      <c r="A7" s="1">
        <v>1949</v>
      </c>
      <c r="B7" s="1">
        <v>3</v>
      </c>
      <c r="C7" s="61">
        <v>132</v>
      </c>
      <c r="E7" s="64">
        <v>132</v>
      </c>
      <c r="F7" s="65">
        <v>118</v>
      </c>
      <c r="G7" s="66">
        <v>112</v>
      </c>
      <c r="P7" t="s">
        <v>123</v>
      </c>
      <c r="Q7" s="23"/>
      <c r="R7" s="23" t="s">
        <v>28</v>
      </c>
      <c r="S7" s="23" t="s">
        <v>16</v>
      </c>
      <c r="T7" s="23" t="s">
        <v>29</v>
      </c>
      <c r="U7" s="23" t="s">
        <v>30</v>
      </c>
    </row>
    <row r="8" spans="1:29" x14ac:dyDescent="0.3">
      <c r="A8" s="1">
        <v>1949</v>
      </c>
      <c r="B8" s="1">
        <v>4</v>
      </c>
      <c r="C8" s="61">
        <v>129</v>
      </c>
      <c r="E8" s="67">
        <v>129</v>
      </c>
      <c r="F8" s="61">
        <v>132</v>
      </c>
      <c r="G8" s="68">
        <v>118</v>
      </c>
      <c r="Q8" s="21" t="s">
        <v>22</v>
      </c>
      <c r="R8" s="86">
        <v>9.9776524303472343</v>
      </c>
      <c r="S8" s="21">
        <v>7.8507515752148231</v>
      </c>
      <c r="T8" s="21">
        <v>1.2709168459548679</v>
      </c>
      <c r="U8" s="21">
        <v>0.20597664536842694</v>
      </c>
    </row>
    <row r="9" spans="1:29" ht="17.25" thickBot="1" x14ac:dyDescent="0.35">
      <c r="A9" s="1">
        <v>1949</v>
      </c>
      <c r="B9" s="1">
        <v>5</v>
      </c>
      <c r="C9" s="61">
        <v>121</v>
      </c>
      <c r="E9" s="67">
        <v>121</v>
      </c>
      <c r="F9" s="61">
        <v>129</v>
      </c>
      <c r="G9" s="68">
        <v>132</v>
      </c>
      <c r="Q9" s="22" t="s">
        <v>35</v>
      </c>
      <c r="R9" s="87">
        <v>0.95913950118039293</v>
      </c>
      <c r="S9" s="22">
        <v>2.5252693617042639E-2</v>
      </c>
      <c r="T9" s="22">
        <v>37.981671014021451</v>
      </c>
      <c r="U9" s="22">
        <v>2.9100088265133496E-73</v>
      </c>
    </row>
    <row r="10" spans="1:29" x14ac:dyDescent="0.3">
      <c r="A10" s="1">
        <v>1949</v>
      </c>
      <c r="B10" s="1">
        <v>6</v>
      </c>
      <c r="C10" s="61">
        <v>135</v>
      </c>
      <c r="E10" s="67">
        <v>135</v>
      </c>
      <c r="F10" s="61">
        <v>121</v>
      </c>
      <c r="G10" s="68">
        <v>129</v>
      </c>
    </row>
    <row r="11" spans="1:29" x14ac:dyDescent="0.3">
      <c r="A11" s="1">
        <v>1949</v>
      </c>
      <c r="B11" s="1">
        <v>7</v>
      </c>
      <c r="C11" s="61">
        <v>148</v>
      </c>
      <c r="E11" s="67">
        <v>148</v>
      </c>
      <c r="F11" s="61">
        <v>135</v>
      </c>
      <c r="G11" s="68">
        <v>121</v>
      </c>
    </row>
    <row r="12" spans="1:29" x14ac:dyDescent="0.3">
      <c r="A12" s="1">
        <v>1949</v>
      </c>
      <c r="B12" s="1">
        <v>8</v>
      </c>
      <c r="C12" s="61">
        <v>148</v>
      </c>
      <c r="E12" s="67">
        <v>148</v>
      </c>
      <c r="F12" s="61">
        <v>148</v>
      </c>
      <c r="G12" s="68">
        <v>135</v>
      </c>
      <c r="Z12" t="s">
        <v>128</v>
      </c>
    </row>
    <row r="13" spans="1:29" x14ac:dyDescent="0.3">
      <c r="A13" s="1">
        <v>1949</v>
      </c>
      <c r="B13" s="1">
        <v>9</v>
      </c>
      <c r="C13" s="61">
        <v>136</v>
      </c>
      <c r="E13" s="67">
        <v>136</v>
      </c>
      <c r="F13" s="61">
        <v>148</v>
      </c>
      <c r="G13" s="68">
        <v>148</v>
      </c>
      <c r="O13" s="1" t="s">
        <v>126</v>
      </c>
      <c r="P13" s="1" t="s">
        <v>124</v>
      </c>
      <c r="Q13" s="1" t="s">
        <v>127</v>
      </c>
      <c r="R13" s="1" t="s">
        <v>125</v>
      </c>
      <c r="Z13">
        <f>CORREL(P14:P148,R14:R148)</f>
        <v>-0.31185996550800926</v>
      </c>
    </row>
    <row r="14" spans="1:29" x14ac:dyDescent="0.3">
      <c r="A14" s="1">
        <v>1949</v>
      </c>
      <c r="B14" s="1">
        <v>10</v>
      </c>
      <c r="C14" s="61">
        <v>119</v>
      </c>
      <c r="E14" s="67">
        <v>119</v>
      </c>
      <c r="F14" s="61">
        <v>136</v>
      </c>
      <c r="G14" s="68">
        <v>148</v>
      </c>
      <c r="O14" s="1">
        <f>$R$4+$R$5*F7</f>
        <v>127.75155841047501</v>
      </c>
      <c r="P14" s="1">
        <f>O14-E7</f>
        <v>-4.2484415895249867</v>
      </c>
      <c r="Q14" s="1">
        <f>$R$8+$R$9*F7</f>
        <v>123.1561135696336</v>
      </c>
      <c r="R14" s="1">
        <f>Q14-G7</f>
        <v>11.156113569633604</v>
      </c>
      <c r="Z14" s="40" t="s">
        <v>136</v>
      </c>
      <c r="AC14" s="40" t="s">
        <v>137</v>
      </c>
    </row>
    <row r="15" spans="1:29" x14ac:dyDescent="0.3">
      <c r="A15" s="1">
        <v>1949</v>
      </c>
      <c r="B15" s="1">
        <v>11</v>
      </c>
      <c r="C15" s="61">
        <v>104</v>
      </c>
      <c r="E15" s="67">
        <v>104</v>
      </c>
      <c r="F15" s="61">
        <v>119</v>
      </c>
      <c r="G15" s="68">
        <v>136</v>
      </c>
      <c r="O15" s="1">
        <f t="shared" ref="O15:O78" si="0">$R$4+$R$5*F8</f>
        <v>141.12927226203885</v>
      </c>
      <c r="P15" s="1">
        <f t="shared" ref="P15:P78" si="1">O15-E8</f>
        <v>12.129272262038853</v>
      </c>
      <c r="Q15" s="1">
        <f t="shared" ref="Q15:Q78" si="2">$R$8+$R$9*F8</f>
        <v>136.58406658615911</v>
      </c>
      <c r="R15" s="1">
        <f t="shared" ref="R15:R78" si="3">Q15-G8</f>
        <v>18.584066586159111</v>
      </c>
      <c r="Z15" s="1"/>
      <c r="AA15" s="1" t="s">
        <v>121</v>
      </c>
    </row>
    <row r="16" spans="1:29" x14ac:dyDescent="0.3">
      <c r="A16" s="1">
        <v>1949</v>
      </c>
      <c r="B16" s="1">
        <v>12</v>
      </c>
      <c r="C16" s="61">
        <v>118</v>
      </c>
      <c r="E16" s="67">
        <v>118</v>
      </c>
      <c r="F16" s="61">
        <v>104</v>
      </c>
      <c r="G16" s="68">
        <v>119</v>
      </c>
      <c r="O16" s="1">
        <f t="shared" si="0"/>
        <v>138.26261929384657</v>
      </c>
      <c r="P16" s="1">
        <f t="shared" si="1"/>
        <v>17.262619293846569</v>
      </c>
      <c r="Q16" s="1">
        <f t="shared" si="2"/>
        <v>133.7066480826179</v>
      </c>
      <c r="R16" s="1">
        <f t="shared" si="3"/>
        <v>1.7066480826179031</v>
      </c>
      <c r="Z16" s="1" t="s">
        <v>119</v>
      </c>
      <c r="AA16" s="83">
        <f>CORREL(E14:E148,F14:F148)</f>
        <v>0.95634196275189998</v>
      </c>
    </row>
    <row r="17" spans="1:27" x14ac:dyDescent="0.3">
      <c r="A17" s="1">
        <v>1950</v>
      </c>
      <c r="B17" s="1">
        <v>1</v>
      </c>
      <c r="C17" s="61">
        <v>115</v>
      </c>
      <c r="E17" s="67">
        <v>115</v>
      </c>
      <c r="F17" s="61">
        <v>118</v>
      </c>
      <c r="G17" s="68">
        <v>104</v>
      </c>
      <c r="O17" s="1">
        <f t="shared" si="0"/>
        <v>130.61821137866727</v>
      </c>
      <c r="P17" s="1">
        <f t="shared" si="1"/>
        <v>-4.3817886213327313</v>
      </c>
      <c r="Q17" s="1">
        <f t="shared" si="2"/>
        <v>126.03353207317478</v>
      </c>
      <c r="R17" s="1">
        <f t="shared" si="3"/>
        <v>-2.9664679268252172</v>
      </c>
      <c r="Z17" s="1" t="s">
        <v>120</v>
      </c>
      <c r="AA17" s="83">
        <v>-0.33316320279877143</v>
      </c>
    </row>
    <row r="18" spans="1:27" x14ac:dyDescent="0.3">
      <c r="A18" s="1">
        <v>1950</v>
      </c>
      <c r="B18" s="1">
        <v>2</v>
      </c>
      <c r="C18" s="61">
        <v>126</v>
      </c>
      <c r="E18" s="67">
        <v>126</v>
      </c>
      <c r="F18" s="61">
        <v>115</v>
      </c>
      <c r="G18" s="68">
        <v>118</v>
      </c>
      <c r="O18" s="1">
        <f t="shared" si="0"/>
        <v>143.99592523023108</v>
      </c>
      <c r="P18" s="1">
        <f t="shared" si="1"/>
        <v>-4.0040747697689199</v>
      </c>
      <c r="Q18" s="1">
        <f t="shared" si="2"/>
        <v>139.46148508970029</v>
      </c>
      <c r="R18" s="1">
        <f t="shared" si="3"/>
        <v>18.46148508970029</v>
      </c>
      <c r="Z18" s="1"/>
      <c r="AA18" s="83" t="s">
        <v>129</v>
      </c>
    </row>
    <row r="19" spans="1:27" x14ac:dyDescent="0.3">
      <c r="A19" s="1">
        <v>1950</v>
      </c>
      <c r="B19" s="1">
        <v>3</v>
      </c>
      <c r="C19" s="61">
        <v>141</v>
      </c>
      <c r="E19" s="67">
        <v>141</v>
      </c>
      <c r="F19" s="61">
        <v>126</v>
      </c>
      <c r="G19" s="68">
        <v>115</v>
      </c>
      <c r="O19" s="1">
        <f t="shared" si="0"/>
        <v>156.41808809239748</v>
      </c>
      <c r="P19" s="1">
        <f t="shared" si="1"/>
        <v>8.4180880923974826</v>
      </c>
      <c r="Q19" s="1">
        <f t="shared" si="2"/>
        <v>151.93029860504538</v>
      </c>
      <c r="R19" s="1">
        <f t="shared" si="3"/>
        <v>16.93029860504538</v>
      </c>
    </row>
    <row r="20" spans="1:27" x14ac:dyDescent="0.3">
      <c r="A20" s="1">
        <v>1950</v>
      </c>
      <c r="B20" s="1">
        <v>4</v>
      </c>
      <c r="C20" s="61">
        <v>135</v>
      </c>
      <c r="E20" s="67">
        <v>135</v>
      </c>
      <c r="F20" s="61">
        <v>141</v>
      </c>
      <c r="G20" s="68">
        <v>126</v>
      </c>
      <c r="O20" s="1">
        <f t="shared" si="0"/>
        <v>156.41808809239748</v>
      </c>
      <c r="P20" s="1">
        <f t="shared" si="1"/>
        <v>20.418088092397483</v>
      </c>
      <c r="Q20" s="1">
        <f t="shared" si="2"/>
        <v>151.93029860504538</v>
      </c>
      <c r="R20" s="1">
        <f t="shared" si="3"/>
        <v>3.9302986050453796</v>
      </c>
    </row>
    <row r="21" spans="1:27" x14ac:dyDescent="0.3">
      <c r="A21" s="1">
        <v>1950</v>
      </c>
      <c r="B21" s="1">
        <v>5</v>
      </c>
      <c r="C21" s="61">
        <v>125</v>
      </c>
      <c r="E21" s="67">
        <v>125</v>
      </c>
      <c r="F21" s="61">
        <v>135</v>
      </c>
      <c r="G21" s="68">
        <v>141</v>
      </c>
      <c r="O21" s="1">
        <f t="shared" si="0"/>
        <v>144.95147621962849</v>
      </c>
      <c r="P21" s="1">
        <f t="shared" si="1"/>
        <v>25.951476219628489</v>
      </c>
      <c r="Q21" s="1">
        <f t="shared" si="2"/>
        <v>140.42062459088066</v>
      </c>
      <c r="R21" s="1">
        <f t="shared" si="3"/>
        <v>-7.5793754091193364</v>
      </c>
    </row>
    <row r="22" spans="1:27" x14ac:dyDescent="0.3">
      <c r="A22" s="1">
        <v>1950</v>
      </c>
      <c r="B22" s="1">
        <v>6</v>
      </c>
      <c r="C22" s="61">
        <v>149</v>
      </c>
      <c r="E22" s="67">
        <v>149</v>
      </c>
      <c r="F22" s="61">
        <v>125</v>
      </c>
      <c r="G22" s="68">
        <v>135</v>
      </c>
      <c r="O22" s="1">
        <f t="shared" si="0"/>
        <v>128.70710939987242</v>
      </c>
      <c r="P22" s="1">
        <f t="shared" si="1"/>
        <v>24.707109399872422</v>
      </c>
      <c r="Q22" s="1">
        <f t="shared" si="2"/>
        <v>124.11525307081399</v>
      </c>
      <c r="R22" s="1">
        <f t="shared" si="3"/>
        <v>-11.884746929186008</v>
      </c>
    </row>
    <row r="23" spans="1:27" x14ac:dyDescent="0.3">
      <c r="A23" s="1">
        <v>1950</v>
      </c>
      <c r="B23" s="1">
        <v>7</v>
      </c>
      <c r="C23" s="61">
        <v>170</v>
      </c>
      <c r="E23" s="67">
        <v>170</v>
      </c>
      <c r="F23" s="61">
        <v>149</v>
      </c>
      <c r="G23" s="68">
        <v>125</v>
      </c>
      <c r="O23" s="1">
        <f t="shared" si="0"/>
        <v>114.3738445589112</v>
      </c>
      <c r="P23" s="1">
        <f t="shared" si="1"/>
        <v>-3.6261554410887982</v>
      </c>
      <c r="Q23" s="1">
        <f t="shared" si="2"/>
        <v>109.7281605531081</v>
      </c>
      <c r="R23" s="1">
        <f t="shared" si="3"/>
        <v>-9.271839446891903</v>
      </c>
    </row>
    <row r="24" spans="1:27" x14ac:dyDescent="0.3">
      <c r="A24" s="1">
        <v>1950</v>
      </c>
      <c r="B24" s="1">
        <v>8</v>
      </c>
      <c r="C24" s="61">
        <v>170</v>
      </c>
      <c r="E24" s="67">
        <v>170</v>
      </c>
      <c r="F24" s="61">
        <v>170</v>
      </c>
      <c r="G24" s="68">
        <v>149</v>
      </c>
      <c r="O24" s="1">
        <f t="shared" si="0"/>
        <v>127.75155841047501</v>
      </c>
      <c r="P24" s="1">
        <f t="shared" si="1"/>
        <v>12.751558410475013</v>
      </c>
      <c r="Q24" s="1">
        <f t="shared" si="2"/>
        <v>123.1561135696336</v>
      </c>
      <c r="R24" s="1">
        <f t="shared" si="3"/>
        <v>19.156113569633604</v>
      </c>
    </row>
    <row r="25" spans="1:27" x14ac:dyDescent="0.3">
      <c r="A25" s="1">
        <v>1950</v>
      </c>
      <c r="B25" s="1">
        <v>9</v>
      </c>
      <c r="C25" s="61">
        <v>158</v>
      </c>
      <c r="E25" s="67">
        <v>158</v>
      </c>
      <c r="F25" s="61">
        <v>170</v>
      </c>
      <c r="G25" s="68">
        <v>170</v>
      </c>
      <c r="O25" s="1">
        <f t="shared" si="0"/>
        <v>124.88490544228277</v>
      </c>
      <c r="P25" s="1">
        <f t="shared" si="1"/>
        <v>-1.115094557717228</v>
      </c>
      <c r="Q25" s="1">
        <f t="shared" si="2"/>
        <v>120.27869506609242</v>
      </c>
      <c r="R25" s="1">
        <f t="shared" si="3"/>
        <v>2.2786950660924248</v>
      </c>
    </row>
    <row r="26" spans="1:27" x14ac:dyDescent="0.3">
      <c r="A26" s="1">
        <v>1950</v>
      </c>
      <c r="B26" s="1">
        <v>10</v>
      </c>
      <c r="C26" s="61">
        <v>133</v>
      </c>
      <c r="E26" s="67">
        <v>133</v>
      </c>
      <c r="F26" s="61">
        <v>158</v>
      </c>
      <c r="G26" s="68">
        <v>170</v>
      </c>
      <c r="O26" s="1">
        <f t="shared" si="0"/>
        <v>135.39596632565434</v>
      </c>
      <c r="P26" s="1">
        <f t="shared" si="1"/>
        <v>-5.6040336743456578</v>
      </c>
      <c r="Q26" s="1">
        <f t="shared" si="2"/>
        <v>130.82922957907675</v>
      </c>
      <c r="R26" s="1">
        <f t="shared" si="3"/>
        <v>15.829229579076753</v>
      </c>
    </row>
    <row r="27" spans="1:27" x14ac:dyDescent="0.3">
      <c r="A27" s="1">
        <v>1950</v>
      </c>
      <c r="B27" s="1">
        <v>11</v>
      </c>
      <c r="C27" s="61">
        <v>114</v>
      </c>
      <c r="E27" s="67">
        <v>114</v>
      </c>
      <c r="F27" s="61">
        <v>133</v>
      </c>
      <c r="G27" s="68">
        <v>158</v>
      </c>
      <c r="O27" s="1">
        <f t="shared" si="0"/>
        <v>149.72923116661559</v>
      </c>
      <c r="P27" s="1">
        <f t="shared" si="1"/>
        <v>14.729231166615591</v>
      </c>
      <c r="Q27" s="1">
        <f t="shared" si="2"/>
        <v>145.21632209678265</v>
      </c>
      <c r="R27" s="1">
        <f t="shared" si="3"/>
        <v>19.216322096782648</v>
      </c>
    </row>
    <row r="28" spans="1:27" x14ac:dyDescent="0.3">
      <c r="A28" s="1">
        <v>1950</v>
      </c>
      <c r="B28" s="1">
        <v>12</v>
      </c>
      <c r="C28" s="61">
        <v>140</v>
      </c>
      <c r="E28" s="67">
        <v>140</v>
      </c>
      <c r="F28" s="61">
        <v>114</v>
      </c>
      <c r="G28" s="68">
        <v>133</v>
      </c>
      <c r="O28" s="1">
        <f t="shared" si="0"/>
        <v>143.99592523023108</v>
      </c>
      <c r="P28" s="1">
        <f t="shared" si="1"/>
        <v>18.99592523023108</v>
      </c>
      <c r="Q28" s="1">
        <f t="shared" si="2"/>
        <v>139.46148508970029</v>
      </c>
      <c r="R28" s="1">
        <f t="shared" si="3"/>
        <v>-1.5385149102997104</v>
      </c>
    </row>
    <row r="29" spans="1:27" x14ac:dyDescent="0.3">
      <c r="A29" s="1">
        <v>1951</v>
      </c>
      <c r="B29" s="1">
        <v>1</v>
      </c>
      <c r="C29" s="61">
        <v>145</v>
      </c>
      <c r="E29" s="67">
        <v>145</v>
      </c>
      <c r="F29" s="61">
        <v>140</v>
      </c>
      <c r="G29" s="68">
        <v>114</v>
      </c>
      <c r="O29" s="1">
        <f t="shared" si="0"/>
        <v>134.44041533625693</v>
      </c>
      <c r="P29" s="1">
        <f t="shared" si="1"/>
        <v>-14.559584663743067</v>
      </c>
      <c r="Q29" s="1">
        <f t="shared" si="2"/>
        <v>129.87009007789635</v>
      </c>
      <c r="R29" s="1">
        <f t="shared" si="3"/>
        <v>-5.1299099221036499</v>
      </c>
    </row>
    <row r="30" spans="1:27" x14ac:dyDescent="0.3">
      <c r="A30" s="1">
        <v>1951</v>
      </c>
      <c r="B30" s="1">
        <v>2</v>
      </c>
      <c r="C30" s="61">
        <v>150</v>
      </c>
      <c r="E30" s="67">
        <v>150</v>
      </c>
      <c r="F30" s="61">
        <v>145</v>
      </c>
      <c r="G30" s="68">
        <v>140</v>
      </c>
      <c r="O30" s="1">
        <f t="shared" si="0"/>
        <v>157.37363908179492</v>
      </c>
      <c r="P30" s="1">
        <f t="shared" si="1"/>
        <v>-12.62636091820508</v>
      </c>
      <c r="Q30" s="1">
        <f t="shared" si="2"/>
        <v>152.88943810622578</v>
      </c>
      <c r="R30" s="1">
        <f t="shared" si="3"/>
        <v>27.889438106225782</v>
      </c>
    </row>
    <row r="31" spans="1:27" x14ac:dyDescent="0.3">
      <c r="A31" s="1">
        <v>1951</v>
      </c>
      <c r="B31" s="1">
        <v>3</v>
      </c>
      <c r="C31" s="61">
        <v>178</v>
      </c>
      <c r="E31" s="67">
        <v>178</v>
      </c>
      <c r="F31" s="61">
        <v>150</v>
      </c>
      <c r="G31" s="68">
        <v>145</v>
      </c>
      <c r="O31" s="1">
        <f t="shared" si="0"/>
        <v>177.44020985914065</v>
      </c>
      <c r="P31" s="1">
        <f t="shared" si="1"/>
        <v>7.4402098591406514</v>
      </c>
      <c r="Q31" s="1">
        <f t="shared" si="2"/>
        <v>173.03136763101404</v>
      </c>
      <c r="R31" s="1">
        <f t="shared" si="3"/>
        <v>24.031367631014035</v>
      </c>
    </row>
    <row r="32" spans="1:27" x14ac:dyDescent="0.3">
      <c r="A32" s="1">
        <v>1951</v>
      </c>
      <c r="B32" s="1">
        <v>4</v>
      </c>
      <c r="C32" s="61">
        <v>163</v>
      </c>
      <c r="E32" s="67">
        <v>163</v>
      </c>
      <c r="F32" s="61">
        <v>178</v>
      </c>
      <c r="G32" s="68">
        <v>150</v>
      </c>
      <c r="O32" s="1">
        <f t="shared" si="0"/>
        <v>177.44020985914065</v>
      </c>
      <c r="P32" s="1">
        <f t="shared" si="1"/>
        <v>19.440209859140651</v>
      </c>
      <c r="Q32" s="1">
        <f t="shared" si="2"/>
        <v>173.03136763101404</v>
      </c>
      <c r="R32" s="1">
        <f t="shared" si="3"/>
        <v>3.0313676310140352</v>
      </c>
    </row>
    <row r="33" spans="1:18" x14ac:dyDescent="0.3">
      <c r="A33" s="1">
        <v>1951</v>
      </c>
      <c r="B33" s="1">
        <v>5</v>
      </c>
      <c r="C33" s="61">
        <v>172</v>
      </c>
      <c r="E33" s="67">
        <v>172</v>
      </c>
      <c r="F33" s="61">
        <v>163</v>
      </c>
      <c r="G33" s="68">
        <v>178</v>
      </c>
      <c r="O33" s="1">
        <f t="shared" si="0"/>
        <v>165.97359798637166</v>
      </c>
      <c r="P33" s="1">
        <f t="shared" si="1"/>
        <v>32.973597986371658</v>
      </c>
      <c r="Q33" s="1">
        <f t="shared" si="2"/>
        <v>161.52169361684932</v>
      </c>
      <c r="R33" s="1">
        <f t="shared" si="3"/>
        <v>-8.4783063831506809</v>
      </c>
    </row>
    <row r="34" spans="1:18" x14ac:dyDescent="0.3">
      <c r="A34" s="1">
        <v>1951</v>
      </c>
      <c r="B34" s="1">
        <v>6</v>
      </c>
      <c r="C34" s="61">
        <v>178</v>
      </c>
      <c r="E34" s="67">
        <v>178</v>
      </c>
      <c r="F34" s="61">
        <v>172</v>
      </c>
      <c r="G34" s="68">
        <v>163</v>
      </c>
      <c r="O34" s="1">
        <f t="shared" si="0"/>
        <v>142.08482325143626</v>
      </c>
      <c r="P34" s="1">
        <f t="shared" si="1"/>
        <v>28.084823251436262</v>
      </c>
      <c r="Q34" s="1">
        <f t="shared" si="2"/>
        <v>137.54320608733951</v>
      </c>
      <c r="R34" s="1">
        <f t="shared" si="3"/>
        <v>-20.456793912660487</v>
      </c>
    </row>
    <row r="35" spans="1:18" x14ac:dyDescent="0.3">
      <c r="A35" s="1">
        <v>1951</v>
      </c>
      <c r="B35" s="1">
        <v>7</v>
      </c>
      <c r="C35" s="61">
        <v>199</v>
      </c>
      <c r="E35" s="67">
        <v>199</v>
      </c>
      <c r="F35" s="61">
        <v>178</v>
      </c>
      <c r="G35" s="68">
        <v>172</v>
      </c>
      <c r="O35" s="1">
        <f t="shared" si="0"/>
        <v>123.92935445288535</v>
      </c>
      <c r="P35" s="1">
        <f t="shared" si="1"/>
        <v>-16.070645547114651</v>
      </c>
      <c r="Q35" s="1">
        <f t="shared" si="2"/>
        <v>119.31955556491202</v>
      </c>
      <c r="R35" s="1">
        <f t="shared" si="3"/>
        <v>-13.680444435087978</v>
      </c>
    </row>
    <row r="36" spans="1:18" x14ac:dyDescent="0.3">
      <c r="A36" s="1">
        <v>1951</v>
      </c>
      <c r="B36" s="1">
        <v>8</v>
      </c>
      <c r="C36" s="61">
        <v>199</v>
      </c>
      <c r="E36" s="67">
        <v>199</v>
      </c>
      <c r="F36" s="61">
        <v>199</v>
      </c>
      <c r="G36" s="68">
        <v>178</v>
      </c>
      <c r="O36" s="1">
        <f t="shared" si="0"/>
        <v>148.77368017721815</v>
      </c>
      <c r="P36" s="1">
        <f t="shared" si="1"/>
        <v>3.7736801772181536</v>
      </c>
      <c r="Q36" s="1">
        <f t="shared" si="2"/>
        <v>144.25718259560225</v>
      </c>
      <c r="R36" s="1">
        <f t="shared" si="3"/>
        <v>30.257182595602245</v>
      </c>
    </row>
    <row r="37" spans="1:18" x14ac:dyDescent="0.3">
      <c r="A37" s="1">
        <v>1951</v>
      </c>
      <c r="B37" s="1">
        <v>9</v>
      </c>
      <c r="C37" s="61">
        <v>184</v>
      </c>
      <c r="E37" s="67">
        <v>184</v>
      </c>
      <c r="F37" s="61">
        <v>199</v>
      </c>
      <c r="G37" s="68">
        <v>199</v>
      </c>
      <c r="O37" s="1">
        <f t="shared" si="0"/>
        <v>153.55143512420526</v>
      </c>
      <c r="P37" s="1">
        <f t="shared" si="1"/>
        <v>3.5514351242052555</v>
      </c>
      <c r="Q37" s="1">
        <f t="shared" si="2"/>
        <v>149.0528801015042</v>
      </c>
      <c r="R37" s="1">
        <f t="shared" si="3"/>
        <v>9.0528801015042006</v>
      </c>
    </row>
    <row r="38" spans="1:18" x14ac:dyDescent="0.3">
      <c r="A38" s="1">
        <v>1951</v>
      </c>
      <c r="B38" s="1">
        <v>10</v>
      </c>
      <c r="C38" s="61">
        <v>162</v>
      </c>
      <c r="E38" s="67">
        <v>162</v>
      </c>
      <c r="F38" s="61">
        <v>184</v>
      </c>
      <c r="G38" s="68">
        <v>199</v>
      </c>
      <c r="O38" s="1">
        <f t="shared" si="0"/>
        <v>158.32919007119233</v>
      </c>
      <c r="P38" s="1">
        <f t="shared" si="1"/>
        <v>-19.670809928807671</v>
      </c>
      <c r="Q38" s="1">
        <f t="shared" si="2"/>
        <v>153.84857760740618</v>
      </c>
      <c r="R38" s="1">
        <f t="shared" si="3"/>
        <v>8.8485776074061846</v>
      </c>
    </row>
    <row r="39" spans="1:18" x14ac:dyDescent="0.3">
      <c r="A39" s="1">
        <v>1951</v>
      </c>
      <c r="B39" s="1">
        <v>11</v>
      </c>
      <c r="C39" s="61">
        <v>146</v>
      </c>
      <c r="E39" s="67">
        <v>146</v>
      </c>
      <c r="F39" s="61">
        <v>162</v>
      </c>
      <c r="G39" s="68">
        <v>184</v>
      </c>
      <c r="O39" s="1">
        <f t="shared" si="0"/>
        <v>185.08461777431995</v>
      </c>
      <c r="P39" s="1">
        <f t="shared" si="1"/>
        <v>22.084617774319952</v>
      </c>
      <c r="Q39" s="1">
        <f t="shared" si="2"/>
        <v>180.70448364045717</v>
      </c>
      <c r="R39" s="1">
        <f t="shared" si="3"/>
        <v>30.70448364045717</v>
      </c>
    </row>
    <row r="40" spans="1:18" x14ac:dyDescent="0.3">
      <c r="A40" s="1">
        <v>1951</v>
      </c>
      <c r="B40" s="1">
        <v>12</v>
      </c>
      <c r="C40" s="61">
        <v>166</v>
      </c>
      <c r="E40" s="67">
        <v>166</v>
      </c>
      <c r="F40" s="61">
        <v>146</v>
      </c>
      <c r="G40" s="68">
        <v>162</v>
      </c>
      <c r="O40" s="1">
        <f t="shared" si="0"/>
        <v>170.75135293335873</v>
      </c>
      <c r="P40" s="1">
        <f t="shared" si="1"/>
        <v>-1.2486470666412686</v>
      </c>
      <c r="Q40" s="1">
        <f t="shared" si="2"/>
        <v>166.31739112275127</v>
      </c>
      <c r="R40" s="1">
        <f t="shared" si="3"/>
        <v>-11.682608877248725</v>
      </c>
    </row>
    <row r="41" spans="1:18" x14ac:dyDescent="0.3">
      <c r="A41" s="1">
        <v>1952</v>
      </c>
      <c r="B41" s="1">
        <v>1</v>
      </c>
      <c r="C41" s="61">
        <v>171</v>
      </c>
      <c r="E41" s="67">
        <v>171</v>
      </c>
      <c r="F41" s="61">
        <v>166</v>
      </c>
      <c r="G41" s="68">
        <v>146</v>
      </c>
      <c r="O41" s="1">
        <f t="shared" si="0"/>
        <v>179.35131183793547</v>
      </c>
      <c r="P41" s="1">
        <f t="shared" si="1"/>
        <v>1.3513118379354694</v>
      </c>
      <c r="Q41" s="1">
        <f t="shared" si="2"/>
        <v>174.94964663337481</v>
      </c>
      <c r="R41" s="1">
        <f t="shared" si="3"/>
        <v>11.949646633374812</v>
      </c>
    </row>
    <row r="42" spans="1:18" x14ac:dyDescent="0.3">
      <c r="A42" s="1">
        <v>1952</v>
      </c>
      <c r="B42" s="1">
        <v>2</v>
      </c>
      <c r="C42" s="61">
        <v>180</v>
      </c>
      <c r="E42" s="67">
        <v>180</v>
      </c>
      <c r="F42" s="61">
        <v>171</v>
      </c>
      <c r="G42" s="68">
        <v>166</v>
      </c>
      <c r="O42" s="1">
        <f t="shared" si="0"/>
        <v>185.08461777431995</v>
      </c>
      <c r="P42" s="1">
        <f t="shared" si="1"/>
        <v>-13.915382225680048</v>
      </c>
      <c r="Q42" s="1">
        <f t="shared" si="2"/>
        <v>180.70448364045717</v>
      </c>
      <c r="R42" s="1">
        <f t="shared" si="3"/>
        <v>8.7044836404571697</v>
      </c>
    </row>
    <row r="43" spans="1:18" x14ac:dyDescent="0.3">
      <c r="A43" s="1">
        <v>1952</v>
      </c>
      <c r="B43" s="1">
        <v>3</v>
      </c>
      <c r="C43" s="61">
        <v>193</v>
      </c>
      <c r="E43" s="67">
        <v>193</v>
      </c>
      <c r="F43" s="61">
        <v>180</v>
      </c>
      <c r="G43" s="68">
        <v>171</v>
      </c>
      <c r="O43" s="1">
        <f t="shared" si="0"/>
        <v>205.15118855166568</v>
      </c>
      <c r="P43" s="1">
        <f t="shared" si="1"/>
        <v>6.1511885516656832</v>
      </c>
      <c r="Q43" s="1">
        <f t="shared" si="2"/>
        <v>200.84641316524542</v>
      </c>
      <c r="R43" s="1">
        <f t="shared" si="3"/>
        <v>22.846413165245423</v>
      </c>
    </row>
    <row r="44" spans="1:18" x14ac:dyDescent="0.3">
      <c r="A44" s="1">
        <v>1952</v>
      </c>
      <c r="B44" s="1">
        <v>4</v>
      </c>
      <c r="C44" s="61">
        <v>181</v>
      </c>
      <c r="E44" s="67">
        <v>181</v>
      </c>
      <c r="F44" s="61">
        <v>193</v>
      </c>
      <c r="G44" s="68">
        <v>180</v>
      </c>
      <c r="O44" s="1">
        <f t="shared" si="0"/>
        <v>205.15118855166568</v>
      </c>
      <c r="P44" s="1">
        <f t="shared" si="1"/>
        <v>21.151188551665683</v>
      </c>
      <c r="Q44" s="1">
        <f t="shared" si="2"/>
        <v>200.84641316524542</v>
      </c>
      <c r="R44" s="1">
        <f t="shared" si="3"/>
        <v>1.8464131652454228</v>
      </c>
    </row>
    <row r="45" spans="1:18" x14ac:dyDescent="0.3">
      <c r="A45" s="1">
        <v>1952</v>
      </c>
      <c r="B45" s="1">
        <v>5</v>
      </c>
      <c r="C45" s="61">
        <v>183</v>
      </c>
      <c r="E45" s="67">
        <v>183</v>
      </c>
      <c r="F45" s="61">
        <v>181</v>
      </c>
      <c r="G45" s="68">
        <v>193</v>
      </c>
      <c r="O45" s="1">
        <f t="shared" si="0"/>
        <v>190.81792371070446</v>
      </c>
      <c r="P45" s="1">
        <f t="shared" si="1"/>
        <v>28.817923710704463</v>
      </c>
      <c r="Q45" s="1">
        <f t="shared" si="2"/>
        <v>186.45932064753953</v>
      </c>
      <c r="R45" s="1">
        <f t="shared" si="3"/>
        <v>-12.540679352460472</v>
      </c>
    </row>
    <row r="46" spans="1:18" x14ac:dyDescent="0.3">
      <c r="A46" s="1">
        <v>1952</v>
      </c>
      <c r="B46" s="1">
        <v>6</v>
      </c>
      <c r="C46" s="61">
        <v>218</v>
      </c>
      <c r="E46" s="67">
        <v>218</v>
      </c>
      <c r="F46" s="61">
        <v>183</v>
      </c>
      <c r="G46" s="68">
        <v>181</v>
      </c>
      <c r="O46" s="1">
        <f t="shared" si="0"/>
        <v>169.79580194396132</v>
      </c>
      <c r="P46" s="1">
        <f t="shared" si="1"/>
        <v>23.795801943961322</v>
      </c>
      <c r="Q46" s="1">
        <f t="shared" si="2"/>
        <v>165.3582516215709</v>
      </c>
      <c r="R46" s="1">
        <f t="shared" si="3"/>
        <v>-18.641748378429099</v>
      </c>
    </row>
    <row r="47" spans="1:18" x14ac:dyDescent="0.3">
      <c r="A47" s="1">
        <v>1952</v>
      </c>
      <c r="B47" s="1">
        <v>7</v>
      </c>
      <c r="C47" s="61">
        <v>230</v>
      </c>
      <c r="E47" s="67">
        <v>230</v>
      </c>
      <c r="F47" s="61">
        <v>218</v>
      </c>
      <c r="G47" s="68">
        <v>183</v>
      </c>
      <c r="O47" s="1">
        <f t="shared" si="0"/>
        <v>154.50698611360266</v>
      </c>
      <c r="P47" s="1">
        <f t="shared" si="1"/>
        <v>-11.493013886397335</v>
      </c>
      <c r="Q47" s="1">
        <f t="shared" si="2"/>
        <v>150.0120196026846</v>
      </c>
      <c r="R47" s="1">
        <f t="shared" si="3"/>
        <v>-11.987980397315397</v>
      </c>
    </row>
    <row r="48" spans="1:18" x14ac:dyDescent="0.3">
      <c r="A48" s="1">
        <v>1952</v>
      </c>
      <c r="B48" s="1">
        <v>8</v>
      </c>
      <c r="C48" s="61">
        <v>242</v>
      </c>
      <c r="E48" s="67">
        <v>242</v>
      </c>
      <c r="F48" s="61">
        <v>230</v>
      </c>
      <c r="G48" s="68">
        <v>218</v>
      </c>
      <c r="O48" s="1">
        <f t="shared" si="0"/>
        <v>173.61800590155099</v>
      </c>
      <c r="P48" s="1">
        <f t="shared" si="1"/>
        <v>2.6180059015509869</v>
      </c>
      <c r="Q48" s="1">
        <f t="shared" si="2"/>
        <v>169.19480962629245</v>
      </c>
      <c r="R48" s="1">
        <f t="shared" si="3"/>
        <v>23.194809626292454</v>
      </c>
    </row>
    <row r="49" spans="1:18" x14ac:dyDescent="0.3">
      <c r="A49" s="1">
        <v>1952</v>
      </c>
      <c r="B49" s="1">
        <v>9</v>
      </c>
      <c r="C49" s="61">
        <v>209</v>
      </c>
      <c r="E49" s="67">
        <v>209</v>
      </c>
      <c r="F49" s="61">
        <v>242</v>
      </c>
      <c r="G49" s="68">
        <v>230</v>
      </c>
      <c r="O49" s="1">
        <f t="shared" si="0"/>
        <v>178.39576084853806</v>
      </c>
      <c r="P49" s="1">
        <f t="shared" si="1"/>
        <v>-1.6042391514619396</v>
      </c>
      <c r="Q49" s="1">
        <f t="shared" si="2"/>
        <v>173.99050713219444</v>
      </c>
      <c r="R49" s="1">
        <f t="shared" si="3"/>
        <v>7.9905071321944376</v>
      </c>
    </row>
    <row r="50" spans="1:18" x14ac:dyDescent="0.3">
      <c r="A50" s="1">
        <v>1952</v>
      </c>
      <c r="B50" s="1">
        <v>10</v>
      </c>
      <c r="C50" s="61">
        <v>191</v>
      </c>
      <c r="E50" s="67">
        <v>191</v>
      </c>
      <c r="F50" s="61">
        <v>209</v>
      </c>
      <c r="G50" s="68">
        <v>242</v>
      </c>
      <c r="O50" s="1">
        <f t="shared" si="0"/>
        <v>186.9957197531148</v>
      </c>
      <c r="P50" s="1">
        <f t="shared" si="1"/>
        <v>-6.0042802468852017</v>
      </c>
      <c r="Q50" s="1">
        <f t="shared" si="2"/>
        <v>182.62276264281797</v>
      </c>
      <c r="R50" s="1">
        <f t="shared" si="3"/>
        <v>11.622762642817975</v>
      </c>
    </row>
    <row r="51" spans="1:18" x14ac:dyDescent="0.3">
      <c r="A51" s="1">
        <v>1952</v>
      </c>
      <c r="B51" s="1">
        <v>11</v>
      </c>
      <c r="C51" s="61">
        <v>172</v>
      </c>
      <c r="E51" s="67">
        <v>172</v>
      </c>
      <c r="F51" s="61">
        <v>191</v>
      </c>
      <c r="G51" s="68">
        <v>209</v>
      </c>
      <c r="O51" s="1">
        <f t="shared" si="0"/>
        <v>199.4178826152812</v>
      </c>
      <c r="P51" s="1">
        <f t="shared" si="1"/>
        <v>18.417882615281201</v>
      </c>
      <c r="Q51" s="1">
        <f t="shared" si="2"/>
        <v>195.09157615816306</v>
      </c>
      <c r="R51" s="1">
        <f t="shared" si="3"/>
        <v>15.091576158163065</v>
      </c>
    </row>
    <row r="52" spans="1:18" x14ac:dyDescent="0.3">
      <c r="A52" s="1">
        <v>1952</v>
      </c>
      <c r="B52" s="1">
        <v>12</v>
      </c>
      <c r="C52" s="61">
        <v>194</v>
      </c>
      <c r="E52" s="67">
        <v>194</v>
      </c>
      <c r="F52" s="61">
        <v>172</v>
      </c>
      <c r="G52" s="68">
        <v>191</v>
      </c>
      <c r="O52" s="1">
        <f t="shared" si="0"/>
        <v>187.95127074251221</v>
      </c>
      <c r="P52" s="1">
        <f t="shared" si="1"/>
        <v>4.9512707425122073</v>
      </c>
      <c r="Q52" s="1">
        <f t="shared" si="2"/>
        <v>183.58190214399835</v>
      </c>
      <c r="R52" s="1">
        <f t="shared" si="3"/>
        <v>-9.4180978560016513</v>
      </c>
    </row>
    <row r="53" spans="1:18" x14ac:dyDescent="0.3">
      <c r="A53" s="1">
        <v>1953</v>
      </c>
      <c r="B53" s="1">
        <v>1</v>
      </c>
      <c r="C53" s="61">
        <v>196</v>
      </c>
      <c r="E53" s="67">
        <v>196</v>
      </c>
      <c r="F53" s="61">
        <v>194</v>
      </c>
      <c r="G53" s="68">
        <v>172</v>
      </c>
      <c r="O53" s="1">
        <f t="shared" si="0"/>
        <v>189.86237272130705</v>
      </c>
      <c r="P53" s="1">
        <f t="shared" si="1"/>
        <v>-28.137627278692946</v>
      </c>
      <c r="Q53" s="1">
        <f t="shared" si="2"/>
        <v>185.50018114635915</v>
      </c>
      <c r="R53" s="1">
        <f t="shared" si="3"/>
        <v>4.5001811463591537</v>
      </c>
    </row>
    <row r="54" spans="1:18" x14ac:dyDescent="0.3">
      <c r="A54" s="1">
        <v>1953</v>
      </c>
      <c r="B54" s="1">
        <v>2</v>
      </c>
      <c r="C54" s="61">
        <v>196</v>
      </c>
      <c r="E54" s="67">
        <v>196</v>
      </c>
      <c r="F54" s="61">
        <v>196</v>
      </c>
      <c r="G54" s="68">
        <v>194</v>
      </c>
      <c r="O54" s="1">
        <f t="shared" si="0"/>
        <v>223.3066573502166</v>
      </c>
      <c r="P54" s="1">
        <f t="shared" si="1"/>
        <v>-6.6933426497834034</v>
      </c>
      <c r="Q54" s="1">
        <f t="shared" si="2"/>
        <v>219.0700636876729</v>
      </c>
      <c r="R54" s="1">
        <f t="shared" si="3"/>
        <v>36.070063687672899</v>
      </c>
    </row>
    <row r="55" spans="1:18" x14ac:dyDescent="0.3">
      <c r="A55" s="1">
        <v>1953</v>
      </c>
      <c r="B55" s="1">
        <v>3</v>
      </c>
      <c r="C55" s="61">
        <v>236</v>
      </c>
      <c r="E55" s="67">
        <v>236</v>
      </c>
      <c r="F55" s="61">
        <v>196</v>
      </c>
      <c r="G55" s="68">
        <v>196</v>
      </c>
      <c r="O55" s="1">
        <f t="shared" si="0"/>
        <v>234.77326922298559</v>
      </c>
      <c r="P55" s="1">
        <f t="shared" si="1"/>
        <v>-7.22673077701441</v>
      </c>
      <c r="Q55" s="1">
        <f t="shared" si="2"/>
        <v>230.57973770183762</v>
      </c>
      <c r="R55" s="1">
        <f t="shared" si="3"/>
        <v>12.579737701837615</v>
      </c>
    </row>
    <row r="56" spans="1:18" x14ac:dyDescent="0.3">
      <c r="A56" s="1">
        <v>1953</v>
      </c>
      <c r="B56" s="1">
        <v>4</v>
      </c>
      <c r="C56" s="61">
        <v>235</v>
      </c>
      <c r="E56" s="67">
        <v>235</v>
      </c>
      <c r="F56" s="61">
        <v>236</v>
      </c>
      <c r="G56" s="68">
        <v>196</v>
      </c>
      <c r="O56" s="1">
        <f t="shared" si="0"/>
        <v>246.23988109575458</v>
      </c>
      <c r="P56" s="1">
        <f t="shared" si="1"/>
        <v>37.239881095754583</v>
      </c>
      <c r="Q56" s="1">
        <f t="shared" si="2"/>
        <v>242.08941171600233</v>
      </c>
      <c r="R56" s="1">
        <f t="shared" si="3"/>
        <v>12.089411716002331</v>
      </c>
    </row>
    <row r="57" spans="1:18" x14ac:dyDescent="0.3">
      <c r="A57" s="1">
        <v>1953</v>
      </c>
      <c r="B57" s="1">
        <v>5</v>
      </c>
      <c r="C57" s="61">
        <v>229</v>
      </c>
      <c r="E57" s="67">
        <v>229</v>
      </c>
      <c r="F57" s="61">
        <v>235</v>
      </c>
      <c r="G57" s="68">
        <v>236</v>
      </c>
      <c r="O57" s="1">
        <f t="shared" si="0"/>
        <v>214.70669844563986</v>
      </c>
      <c r="P57" s="1">
        <f t="shared" si="1"/>
        <v>23.706698445639859</v>
      </c>
      <c r="Q57" s="1">
        <f t="shared" si="2"/>
        <v>210.43780817704936</v>
      </c>
      <c r="R57" s="1">
        <f t="shared" si="3"/>
        <v>-31.562191822950638</v>
      </c>
    </row>
    <row r="58" spans="1:18" x14ac:dyDescent="0.3">
      <c r="A58" s="1">
        <v>1953</v>
      </c>
      <c r="B58" s="1">
        <v>6</v>
      </c>
      <c r="C58" s="61">
        <v>243</v>
      </c>
      <c r="E58" s="67">
        <v>243</v>
      </c>
      <c r="F58" s="61">
        <v>229</v>
      </c>
      <c r="G58" s="68">
        <v>235</v>
      </c>
      <c r="O58" s="1">
        <f t="shared" si="0"/>
        <v>197.50678063648638</v>
      </c>
      <c r="P58" s="1">
        <f t="shared" si="1"/>
        <v>25.506780636486383</v>
      </c>
      <c r="Q58" s="1">
        <f t="shared" si="2"/>
        <v>193.17329715580229</v>
      </c>
      <c r="R58" s="1">
        <f t="shared" si="3"/>
        <v>-15.826702844197712</v>
      </c>
    </row>
    <row r="59" spans="1:18" x14ac:dyDescent="0.3">
      <c r="A59" s="1">
        <v>1953</v>
      </c>
      <c r="B59" s="1">
        <v>7</v>
      </c>
      <c r="C59" s="61">
        <v>264</v>
      </c>
      <c r="E59" s="67">
        <v>264</v>
      </c>
      <c r="F59" s="61">
        <v>243</v>
      </c>
      <c r="G59" s="68">
        <v>229</v>
      </c>
      <c r="O59" s="1">
        <f t="shared" si="0"/>
        <v>179.35131183793547</v>
      </c>
      <c r="P59" s="1">
        <f t="shared" si="1"/>
        <v>-14.648688162064531</v>
      </c>
      <c r="Q59" s="1">
        <f t="shared" si="2"/>
        <v>174.94964663337481</v>
      </c>
      <c r="R59" s="1">
        <f t="shared" si="3"/>
        <v>-16.050353366625188</v>
      </c>
    </row>
    <row r="60" spans="1:18" x14ac:dyDescent="0.3">
      <c r="A60" s="1">
        <v>1953</v>
      </c>
      <c r="B60" s="1">
        <v>8</v>
      </c>
      <c r="C60" s="61">
        <v>272</v>
      </c>
      <c r="E60" s="67">
        <v>272</v>
      </c>
      <c r="F60" s="61">
        <v>264</v>
      </c>
      <c r="G60" s="68">
        <v>243</v>
      </c>
      <c r="O60" s="1">
        <f t="shared" si="0"/>
        <v>200.37343360467861</v>
      </c>
      <c r="P60" s="1">
        <f t="shared" si="1"/>
        <v>4.3734336046786098</v>
      </c>
      <c r="Q60" s="1">
        <f t="shared" si="2"/>
        <v>196.05071565934347</v>
      </c>
      <c r="R60" s="1">
        <f t="shared" si="3"/>
        <v>24.050715659343467</v>
      </c>
    </row>
    <row r="61" spans="1:18" x14ac:dyDescent="0.3">
      <c r="A61" s="1">
        <v>1953</v>
      </c>
      <c r="B61" s="1">
        <v>9</v>
      </c>
      <c r="C61" s="61">
        <v>237</v>
      </c>
      <c r="E61" s="67">
        <v>237</v>
      </c>
      <c r="F61" s="61">
        <v>272</v>
      </c>
      <c r="G61" s="68">
        <v>264</v>
      </c>
      <c r="O61" s="1">
        <f t="shared" si="0"/>
        <v>202.28453558347346</v>
      </c>
      <c r="P61" s="1">
        <f t="shared" si="1"/>
        <v>6.2845355834734562</v>
      </c>
      <c r="Q61" s="1">
        <f t="shared" si="2"/>
        <v>197.96899466170424</v>
      </c>
      <c r="R61" s="1">
        <f t="shared" si="3"/>
        <v>3.9689946617042438</v>
      </c>
    </row>
    <row r="62" spans="1:18" x14ac:dyDescent="0.3">
      <c r="A62" s="1">
        <v>1953</v>
      </c>
      <c r="B62" s="1">
        <v>10</v>
      </c>
      <c r="C62" s="61">
        <v>211</v>
      </c>
      <c r="E62" s="67">
        <v>211</v>
      </c>
      <c r="F62" s="61">
        <v>237</v>
      </c>
      <c r="G62" s="68">
        <v>272</v>
      </c>
      <c r="O62" s="1">
        <f t="shared" si="0"/>
        <v>202.28453558347346</v>
      </c>
      <c r="P62" s="1">
        <f t="shared" si="1"/>
        <v>-33.715464416526544</v>
      </c>
      <c r="Q62" s="1">
        <f t="shared" si="2"/>
        <v>197.96899466170424</v>
      </c>
      <c r="R62" s="1">
        <f t="shared" si="3"/>
        <v>1.9689946617042438</v>
      </c>
    </row>
    <row r="63" spans="1:18" x14ac:dyDescent="0.3">
      <c r="A63" s="1">
        <v>1953</v>
      </c>
      <c r="B63" s="1">
        <v>11</v>
      </c>
      <c r="C63" s="61">
        <v>180</v>
      </c>
      <c r="E63" s="67">
        <v>180</v>
      </c>
      <c r="F63" s="61">
        <v>211</v>
      </c>
      <c r="G63" s="68">
        <v>237</v>
      </c>
      <c r="O63" s="1">
        <f t="shared" si="0"/>
        <v>240.50657515937007</v>
      </c>
      <c r="P63" s="1">
        <f t="shared" si="1"/>
        <v>5.5065751593700725</v>
      </c>
      <c r="Q63" s="1">
        <f t="shared" si="2"/>
        <v>236.33457470891997</v>
      </c>
      <c r="R63" s="1">
        <f t="shared" si="3"/>
        <v>40.334574708919973</v>
      </c>
    </row>
    <row r="64" spans="1:18" x14ac:dyDescent="0.3">
      <c r="A64" s="1">
        <v>1953</v>
      </c>
      <c r="B64" s="1">
        <v>12</v>
      </c>
      <c r="C64" s="61">
        <v>201</v>
      </c>
      <c r="E64" s="67">
        <v>201</v>
      </c>
      <c r="F64" s="61">
        <v>180</v>
      </c>
      <c r="G64" s="68">
        <v>211</v>
      </c>
      <c r="O64" s="1">
        <f t="shared" si="0"/>
        <v>239.55102416997266</v>
      </c>
      <c r="P64" s="1">
        <f t="shared" si="1"/>
        <v>10.551024169972663</v>
      </c>
      <c r="Q64" s="1">
        <f t="shared" si="2"/>
        <v>235.37543520773957</v>
      </c>
      <c r="R64" s="1">
        <f t="shared" si="3"/>
        <v>-0.62456479226042916</v>
      </c>
    </row>
    <row r="65" spans="1:18" x14ac:dyDescent="0.3">
      <c r="A65" s="1">
        <v>1954</v>
      </c>
      <c r="B65" s="1">
        <v>1</v>
      </c>
      <c r="C65" s="61">
        <v>204</v>
      </c>
      <c r="E65" s="67">
        <v>204</v>
      </c>
      <c r="F65" s="61">
        <v>201</v>
      </c>
      <c r="G65" s="68">
        <v>180</v>
      </c>
      <c r="O65" s="1">
        <f t="shared" si="0"/>
        <v>233.81771823358818</v>
      </c>
      <c r="P65" s="1">
        <f t="shared" si="1"/>
        <v>-9.182281766411819</v>
      </c>
      <c r="Q65" s="1">
        <f t="shared" si="2"/>
        <v>229.62059820065721</v>
      </c>
      <c r="R65" s="1">
        <f t="shared" si="3"/>
        <v>-5.3794017993427872</v>
      </c>
    </row>
    <row r="66" spans="1:18" x14ac:dyDescent="0.3">
      <c r="A66" s="1">
        <v>1954</v>
      </c>
      <c r="B66" s="1">
        <v>2</v>
      </c>
      <c r="C66" s="61">
        <v>188</v>
      </c>
      <c r="E66" s="67">
        <v>188</v>
      </c>
      <c r="F66" s="61">
        <v>204</v>
      </c>
      <c r="G66" s="68">
        <v>201</v>
      </c>
      <c r="O66" s="1">
        <f t="shared" si="0"/>
        <v>247.19543208515199</v>
      </c>
      <c r="P66" s="1">
        <f t="shared" si="1"/>
        <v>-16.804567914848008</v>
      </c>
      <c r="Q66" s="1">
        <f t="shared" si="2"/>
        <v>243.04855121718271</v>
      </c>
      <c r="R66" s="1">
        <f t="shared" si="3"/>
        <v>14.048551217182705</v>
      </c>
    </row>
    <row r="67" spans="1:18" x14ac:dyDescent="0.3">
      <c r="A67" s="1">
        <v>1954</v>
      </c>
      <c r="B67" s="1">
        <v>3</v>
      </c>
      <c r="C67" s="61">
        <v>235</v>
      </c>
      <c r="E67" s="67">
        <v>235</v>
      </c>
      <c r="F67" s="61">
        <v>188</v>
      </c>
      <c r="G67" s="68">
        <v>204</v>
      </c>
      <c r="O67" s="1">
        <f t="shared" si="0"/>
        <v>267.26200286249775</v>
      </c>
      <c r="P67" s="1">
        <f t="shared" si="1"/>
        <v>-4.7379971375022478</v>
      </c>
      <c r="Q67" s="1">
        <f t="shared" si="2"/>
        <v>263.19048074197099</v>
      </c>
      <c r="R67" s="1">
        <f t="shared" si="3"/>
        <v>20.190480741970987</v>
      </c>
    </row>
    <row r="68" spans="1:18" x14ac:dyDescent="0.3">
      <c r="A68" s="1">
        <v>1954</v>
      </c>
      <c r="B68" s="1">
        <v>4</v>
      </c>
      <c r="C68" s="61">
        <v>227</v>
      </c>
      <c r="E68" s="67">
        <v>227</v>
      </c>
      <c r="F68" s="61">
        <v>235</v>
      </c>
      <c r="G68" s="68">
        <v>188</v>
      </c>
      <c r="O68" s="1">
        <f t="shared" si="0"/>
        <v>274.90641077767702</v>
      </c>
      <c r="P68" s="1">
        <f t="shared" si="1"/>
        <v>37.906410777677024</v>
      </c>
      <c r="Q68" s="1">
        <f t="shared" si="2"/>
        <v>270.86359675141409</v>
      </c>
      <c r="R68" s="1">
        <f t="shared" si="3"/>
        <v>6.863596751414093</v>
      </c>
    </row>
    <row r="69" spans="1:18" x14ac:dyDescent="0.3">
      <c r="A69" s="1">
        <v>1954</v>
      </c>
      <c r="B69" s="1">
        <v>5</v>
      </c>
      <c r="C69" s="61">
        <v>234</v>
      </c>
      <c r="E69" s="67">
        <v>234</v>
      </c>
      <c r="F69" s="61">
        <v>227</v>
      </c>
      <c r="G69" s="68">
        <v>235</v>
      </c>
      <c r="O69" s="1">
        <f t="shared" si="0"/>
        <v>241.46212614876748</v>
      </c>
      <c r="P69" s="1">
        <f t="shared" si="1"/>
        <v>30.462126148767481</v>
      </c>
      <c r="Q69" s="1">
        <f t="shared" si="2"/>
        <v>237.29371421010035</v>
      </c>
      <c r="R69" s="1">
        <f t="shared" si="3"/>
        <v>-34.706285789899653</v>
      </c>
    </row>
    <row r="70" spans="1:18" x14ac:dyDescent="0.3">
      <c r="A70" s="1">
        <v>1954</v>
      </c>
      <c r="B70" s="1">
        <v>6</v>
      </c>
      <c r="C70" s="61">
        <v>264</v>
      </c>
      <c r="E70" s="67">
        <v>264</v>
      </c>
      <c r="F70" s="61">
        <v>234</v>
      </c>
      <c r="G70" s="68">
        <v>227</v>
      </c>
      <c r="O70" s="1">
        <f t="shared" si="0"/>
        <v>216.61780042443468</v>
      </c>
      <c r="P70" s="1">
        <f t="shared" si="1"/>
        <v>36.617800424434677</v>
      </c>
      <c r="Q70" s="1">
        <f t="shared" si="2"/>
        <v>212.35608717941014</v>
      </c>
      <c r="R70" s="1">
        <f t="shared" si="3"/>
        <v>-24.643912820589861</v>
      </c>
    </row>
    <row r="71" spans="1:18" x14ac:dyDescent="0.3">
      <c r="A71" s="1">
        <v>1954</v>
      </c>
      <c r="B71" s="1">
        <v>7</v>
      </c>
      <c r="C71" s="61">
        <v>302</v>
      </c>
      <c r="E71" s="67">
        <v>302</v>
      </c>
      <c r="F71" s="61">
        <v>264</v>
      </c>
      <c r="G71" s="68">
        <v>234</v>
      </c>
      <c r="O71" s="1">
        <f t="shared" si="0"/>
        <v>186.9957197531148</v>
      </c>
      <c r="P71" s="1">
        <f t="shared" si="1"/>
        <v>-14.004280246885202</v>
      </c>
      <c r="Q71" s="1">
        <f t="shared" si="2"/>
        <v>182.62276264281797</v>
      </c>
      <c r="R71" s="1">
        <f t="shared" si="3"/>
        <v>-28.377237357182025</v>
      </c>
    </row>
    <row r="72" spans="1:18" x14ac:dyDescent="0.3">
      <c r="A72" s="1">
        <v>1954</v>
      </c>
      <c r="B72" s="1">
        <v>8</v>
      </c>
      <c r="C72" s="61">
        <v>293</v>
      </c>
      <c r="E72" s="67">
        <v>293</v>
      </c>
      <c r="F72" s="61">
        <v>302</v>
      </c>
      <c r="G72" s="68">
        <v>264</v>
      </c>
      <c r="O72" s="1">
        <f t="shared" si="0"/>
        <v>207.06229053046053</v>
      </c>
      <c r="P72" s="1">
        <f t="shared" si="1"/>
        <v>3.0622905304605297</v>
      </c>
      <c r="Q72" s="1">
        <f t="shared" si="2"/>
        <v>202.7646921676062</v>
      </c>
      <c r="R72" s="1">
        <f t="shared" si="3"/>
        <v>22.764692167606199</v>
      </c>
    </row>
    <row r="73" spans="1:18" x14ac:dyDescent="0.3">
      <c r="A73" s="1">
        <v>1954</v>
      </c>
      <c r="B73" s="1">
        <v>9</v>
      </c>
      <c r="C73" s="61">
        <v>259</v>
      </c>
      <c r="E73" s="67">
        <v>259</v>
      </c>
      <c r="F73" s="61">
        <v>293</v>
      </c>
      <c r="G73" s="68">
        <v>302</v>
      </c>
      <c r="O73" s="1">
        <f t="shared" si="0"/>
        <v>209.92894349865279</v>
      </c>
      <c r="P73" s="1">
        <f t="shared" si="1"/>
        <v>21.928943498652785</v>
      </c>
      <c r="Q73" s="1">
        <f t="shared" si="2"/>
        <v>205.64211067114738</v>
      </c>
      <c r="R73" s="1">
        <f t="shared" si="3"/>
        <v>4.6421106711473783</v>
      </c>
    </row>
    <row r="74" spans="1:18" x14ac:dyDescent="0.3">
      <c r="A74" s="1">
        <v>1954</v>
      </c>
      <c r="B74" s="1">
        <v>10</v>
      </c>
      <c r="C74" s="61">
        <v>229</v>
      </c>
      <c r="E74" s="67">
        <v>229</v>
      </c>
      <c r="F74" s="61">
        <v>259</v>
      </c>
      <c r="G74" s="68">
        <v>293</v>
      </c>
      <c r="O74" s="1">
        <f t="shared" si="0"/>
        <v>194.64012766829413</v>
      </c>
      <c r="P74" s="1">
        <f t="shared" si="1"/>
        <v>-40.359872331705873</v>
      </c>
      <c r="Q74" s="1">
        <f t="shared" si="2"/>
        <v>190.29587865226111</v>
      </c>
      <c r="R74" s="1">
        <f t="shared" si="3"/>
        <v>-13.704121347738891</v>
      </c>
    </row>
    <row r="75" spans="1:18" x14ac:dyDescent="0.3">
      <c r="A75" s="1">
        <v>1954</v>
      </c>
      <c r="B75" s="1">
        <v>11</v>
      </c>
      <c r="C75" s="61">
        <v>203</v>
      </c>
      <c r="E75" s="67">
        <v>203</v>
      </c>
      <c r="F75" s="61">
        <v>229</v>
      </c>
      <c r="G75" s="68">
        <v>259</v>
      </c>
      <c r="O75" s="1">
        <f t="shared" si="0"/>
        <v>239.55102416997266</v>
      </c>
      <c r="P75" s="1">
        <f t="shared" si="1"/>
        <v>12.551024169972663</v>
      </c>
      <c r="Q75" s="1">
        <f t="shared" si="2"/>
        <v>235.37543520773957</v>
      </c>
      <c r="R75" s="1">
        <f t="shared" si="3"/>
        <v>47.375435207739571</v>
      </c>
    </row>
    <row r="76" spans="1:18" x14ac:dyDescent="0.3">
      <c r="A76" s="1">
        <v>1954</v>
      </c>
      <c r="B76" s="1">
        <v>12</v>
      </c>
      <c r="C76" s="61">
        <v>229</v>
      </c>
      <c r="E76" s="67">
        <v>229</v>
      </c>
      <c r="F76" s="61">
        <v>203</v>
      </c>
      <c r="G76" s="68">
        <v>229</v>
      </c>
      <c r="O76" s="1">
        <f t="shared" si="0"/>
        <v>231.90661625479333</v>
      </c>
      <c r="P76" s="1">
        <f t="shared" si="1"/>
        <v>-2.0933837452066655</v>
      </c>
      <c r="Q76" s="1">
        <f t="shared" si="2"/>
        <v>227.70231919829644</v>
      </c>
      <c r="R76" s="1">
        <f t="shared" si="3"/>
        <v>-7.2976808017035637</v>
      </c>
    </row>
    <row r="77" spans="1:18" x14ac:dyDescent="0.3">
      <c r="A77" s="1">
        <v>1955</v>
      </c>
      <c r="B77" s="1">
        <v>1</v>
      </c>
      <c r="C77" s="61">
        <v>242</v>
      </c>
      <c r="E77" s="67">
        <v>242</v>
      </c>
      <c r="F77" s="61">
        <v>229</v>
      </c>
      <c r="G77" s="68">
        <v>203</v>
      </c>
      <c r="O77" s="1">
        <f t="shared" si="0"/>
        <v>238.59547318057525</v>
      </c>
      <c r="P77" s="1">
        <f t="shared" si="1"/>
        <v>-25.404526819424746</v>
      </c>
      <c r="Q77" s="1">
        <f t="shared" si="2"/>
        <v>234.41629570655917</v>
      </c>
      <c r="R77" s="1">
        <f t="shared" si="3"/>
        <v>7.4162957065591684</v>
      </c>
    </row>
    <row r="78" spans="1:18" x14ac:dyDescent="0.3">
      <c r="A78" s="1">
        <v>1955</v>
      </c>
      <c r="B78" s="1">
        <v>2</v>
      </c>
      <c r="C78" s="61">
        <v>233</v>
      </c>
      <c r="E78" s="67">
        <v>233</v>
      </c>
      <c r="F78" s="61">
        <v>242</v>
      </c>
      <c r="G78" s="68">
        <v>229</v>
      </c>
      <c r="O78" s="1">
        <f t="shared" si="0"/>
        <v>267.26200286249775</v>
      </c>
      <c r="P78" s="1">
        <f t="shared" si="1"/>
        <v>-34.737997137502248</v>
      </c>
      <c r="Q78" s="1">
        <f t="shared" si="2"/>
        <v>263.19048074197099</v>
      </c>
      <c r="R78" s="1">
        <f t="shared" si="3"/>
        <v>29.190480741970987</v>
      </c>
    </row>
    <row r="79" spans="1:18" x14ac:dyDescent="0.3">
      <c r="A79" s="1">
        <v>1955</v>
      </c>
      <c r="B79" s="1">
        <v>3</v>
      </c>
      <c r="C79" s="61">
        <v>267</v>
      </c>
      <c r="E79" s="67">
        <v>267</v>
      </c>
      <c r="F79" s="61">
        <v>233</v>
      </c>
      <c r="G79" s="68">
        <v>242</v>
      </c>
      <c r="O79" s="1">
        <f t="shared" ref="O79:O142" si="4">$R$4+$R$5*F72</f>
        <v>303.57294045959952</v>
      </c>
      <c r="P79" s="1">
        <f t="shared" ref="P79:P142" si="5">O79-E72</f>
        <v>10.572940459599522</v>
      </c>
      <c r="Q79" s="1">
        <f t="shared" ref="Q79:Q142" si="6">$R$8+$R$9*F72</f>
        <v>299.63778178682588</v>
      </c>
      <c r="R79" s="1">
        <f t="shared" ref="R79:R142" si="7">Q79-G72</f>
        <v>35.637781786825883</v>
      </c>
    </row>
    <row r="80" spans="1:18" x14ac:dyDescent="0.3">
      <c r="A80" s="1">
        <v>1955</v>
      </c>
      <c r="B80" s="1">
        <v>4</v>
      </c>
      <c r="C80" s="61">
        <v>269</v>
      </c>
      <c r="E80" s="67">
        <v>269</v>
      </c>
      <c r="F80" s="61">
        <v>267</v>
      </c>
      <c r="G80" s="68">
        <v>233</v>
      </c>
      <c r="O80" s="1">
        <f t="shared" si="4"/>
        <v>294.97298155502278</v>
      </c>
      <c r="P80" s="1">
        <f t="shared" si="5"/>
        <v>35.972981555022784</v>
      </c>
      <c r="Q80" s="1">
        <f t="shared" si="6"/>
        <v>291.00552627620237</v>
      </c>
      <c r="R80" s="1">
        <f t="shared" si="7"/>
        <v>-10.994473723797626</v>
      </c>
    </row>
    <row r="81" spans="1:18" x14ac:dyDescent="0.3">
      <c r="A81" s="1">
        <v>1955</v>
      </c>
      <c r="B81" s="1">
        <v>5</v>
      </c>
      <c r="C81" s="61">
        <v>270</v>
      </c>
      <c r="E81" s="67">
        <v>270</v>
      </c>
      <c r="F81" s="61">
        <v>269</v>
      </c>
      <c r="G81" s="68">
        <v>267</v>
      </c>
      <c r="O81" s="1">
        <f t="shared" si="4"/>
        <v>262.48424791551065</v>
      </c>
      <c r="P81" s="1">
        <f t="shared" si="5"/>
        <v>33.48424791551065</v>
      </c>
      <c r="Q81" s="1">
        <f t="shared" si="6"/>
        <v>258.39478323606897</v>
      </c>
      <c r="R81" s="1">
        <f t="shared" si="7"/>
        <v>-34.605216763931026</v>
      </c>
    </row>
    <row r="82" spans="1:18" x14ac:dyDescent="0.3">
      <c r="A82" s="1">
        <v>1955</v>
      </c>
      <c r="B82" s="1">
        <v>6</v>
      </c>
      <c r="C82" s="61">
        <v>315</v>
      </c>
      <c r="E82" s="67">
        <v>315</v>
      </c>
      <c r="F82" s="61">
        <v>270</v>
      </c>
      <c r="G82" s="68">
        <v>269</v>
      </c>
      <c r="O82" s="1">
        <f t="shared" si="4"/>
        <v>233.81771823358818</v>
      </c>
      <c r="P82" s="1">
        <f t="shared" si="5"/>
        <v>30.817718233588181</v>
      </c>
      <c r="Q82" s="1">
        <f t="shared" si="6"/>
        <v>229.62059820065721</v>
      </c>
      <c r="R82" s="1">
        <f t="shared" si="7"/>
        <v>-29.379401799342787</v>
      </c>
    </row>
    <row r="83" spans="1:18" x14ac:dyDescent="0.3">
      <c r="A83" s="1">
        <v>1955</v>
      </c>
      <c r="B83" s="1">
        <v>7</v>
      </c>
      <c r="C83" s="61">
        <v>364</v>
      </c>
      <c r="E83" s="67">
        <v>364</v>
      </c>
      <c r="F83" s="61">
        <v>315</v>
      </c>
      <c r="G83" s="68">
        <v>270</v>
      </c>
      <c r="O83" s="1">
        <f t="shared" si="4"/>
        <v>208.97339250925535</v>
      </c>
      <c r="P83" s="1">
        <f t="shared" si="5"/>
        <v>-20.026607490744652</v>
      </c>
      <c r="Q83" s="1">
        <f t="shared" si="6"/>
        <v>204.682971169967</v>
      </c>
      <c r="R83" s="1">
        <f t="shared" si="7"/>
        <v>-24.317028830032996</v>
      </c>
    </row>
    <row r="84" spans="1:18" x14ac:dyDescent="0.3">
      <c r="A84" s="1">
        <v>1955</v>
      </c>
      <c r="B84" s="1">
        <v>8</v>
      </c>
      <c r="C84" s="61">
        <v>347</v>
      </c>
      <c r="E84" s="67">
        <v>347</v>
      </c>
      <c r="F84" s="61">
        <v>364</v>
      </c>
      <c r="G84" s="68">
        <v>315</v>
      </c>
      <c r="O84" s="1">
        <f t="shared" si="4"/>
        <v>233.81771823358818</v>
      </c>
      <c r="P84" s="1">
        <f t="shared" si="5"/>
        <v>-8.182281766411819</v>
      </c>
      <c r="Q84" s="1">
        <f t="shared" si="6"/>
        <v>229.62059820065721</v>
      </c>
      <c r="R84" s="1">
        <f t="shared" si="7"/>
        <v>26.620598200657213</v>
      </c>
    </row>
    <row r="85" spans="1:18" x14ac:dyDescent="0.3">
      <c r="A85" s="1">
        <v>1955</v>
      </c>
      <c r="B85" s="1">
        <v>9</v>
      </c>
      <c r="C85" s="61">
        <v>312</v>
      </c>
      <c r="E85" s="67">
        <v>312</v>
      </c>
      <c r="F85" s="61">
        <v>347</v>
      </c>
      <c r="G85" s="68">
        <v>364</v>
      </c>
      <c r="O85" s="1">
        <f t="shared" si="4"/>
        <v>246.23988109575458</v>
      </c>
      <c r="P85" s="1">
        <f t="shared" si="5"/>
        <v>13.239881095754583</v>
      </c>
      <c r="Q85" s="1">
        <f t="shared" si="6"/>
        <v>242.08941171600233</v>
      </c>
      <c r="R85" s="1">
        <f t="shared" si="7"/>
        <v>13.089411716002331</v>
      </c>
    </row>
    <row r="86" spans="1:18" x14ac:dyDescent="0.3">
      <c r="A86" s="1">
        <v>1955</v>
      </c>
      <c r="B86" s="1">
        <v>10</v>
      </c>
      <c r="C86" s="61">
        <v>274</v>
      </c>
      <c r="E86" s="67">
        <v>274</v>
      </c>
      <c r="F86" s="61">
        <v>312</v>
      </c>
      <c r="G86" s="68">
        <v>347</v>
      </c>
      <c r="O86" s="1">
        <f t="shared" si="4"/>
        <v>237.63992219117785</v>
      </c>
      <c r="P86" s="1">
        <f t="shared" si="5"/>
        <v>-29.360077808822155</v>
      </c>
      <c r="Q86" s="1">
        <f t="shared" si="6"/>
        <v>233.45715620537879</v>
      </c>
      <c r="R86" s="1">
        <f t="shared" si="7"/>
        <v>-8.5428437946212057</v>
      </c>
    </row>
    <row r="87" spans="1:18" x14ac:dyDescent="0.3">
      <c r="A87" s="1">
        <v>1955</v>
      </c>
      <c r="B87" s="1">
        <v>11</v>
      </c>
      <c r="C87" s="61">
        <v>237</v>
      </c>
      <c r="E87" s="67">
        <v>237</v>
      </c>
      <c r="F87" s="61">
        <v>274</v>
      </c>
      <c r="G87" s="68">
        <v>312</v>
      </c>
      <c r="O87" s="1">
        <f t="shared" si="4"/>
        <v>270.12865583068998</v>
      </c>
      <c r="P87" s="1">
        <f t="shared" si="5"/>
        <v>1.1286558306899792</v>
      </c>
      <c r="Q87" s="1">
        <f t="shared" si="6"/>
        <v>266.06789924551214</v>
      </c>
      <c r="R87" s="1">
        <f t="shared" si="7"/>
        <v>33.067899245512137</v>
      </c>
    </row>
    <row r="88" spans="1:18" x14ac:dyDescent="0.3">
      <c r="A88" s="1">
        <v>1955</v>
      </c>
      <c r="B88" s="1">
        <v>12</v>
      </c>
      <c r="C88" s="61">
        <v>278</v>
      </c>
      <c r="E88" s="67">
        <v>278</v>
      </c>
      <c r="F88" s="61">
        <v>237</v>
      </c>
      <c r="G88" s="68">
        <v>274</v>
      </c>
      <c r="O88" s="1">
        <f t="shared" si="4"/>
        <v>272.0397578094848</v>
      </c>
      <c r="P88" s="1">
        <f t="shared" si="5"/>
        <v>2.0397578094847972</v>
      </c>
      <c r="Q88" s="1">
        <f t="shared" si="6"/>
        <v>267.98617824787294</v>
      </c>
      <c r="R88" s="1">
        <f t="shared" si="7"/>
        <v>0.98617824787294239</v>
      </c>
    </row>
    <row r="89" spans="1:18" x14ac:dyDescent="0.3">
      <c r="A89" s="1">
        <v>1956</v>
      </c>
      <c r="B89" s="1">
        <v>1</v>
      </c>
      <c r="C89" s="61">
        <v>284</v>
      </c>
      <c r="E89" s="67">
        <v>284</v>
      </c>
      <c r="F89" s="61">
        <v>278</v>
      </c>
      <c r="G89" s="68">
        <v>237</v>
      </c>
      <c r="O89" s="1">
        <f t="shared" si="4"/>
        <v>272.99530879888221</v>
      </c>
      <c r="P89" s="1">
        <f t="shared" si="5"/>
        <v>-42.004691201117794</v>
      </c>
      <c r="Q89" s="1">
        <f t="shared" si="6"/>
        <v>268.94531774905334</v>
      </c>
      <c r="R89" s="1">
        <f t="shared" si="7"/>
        <v>-5.4682250946655131E-2</v>
      </c>
    </row>
    <row r="90" spans="1:18" x14ac:dyDescent="0.3">
      <c r="A90" s="1">
        <v>1956</v>
      </c>
      <c r="B90" s="1">
        <v>2</v>
      </c>
      <c r="C90" s="61">
        <v>277</v>
      </c>
      <c r="E90" s="67">
        <v>277</v>
      </c>
      <c r="F90" s="61">
        <v>284</v>
      </c>
      <c r="G90" s="68">
        <v>278</v>
      </c>
      <c r="O90" s="1">
        <f t="shared" si="4"/>
        <v>315.99510332176595</v>
      </c>
      <c r="P90" s="1">
        <f t="shared" si="5"/>
        <v>-48.004896678234047</v>
      </c>
      <c r="Q90" s="1">
        <f t="shared" si="6"/>
        <v>312.106595302171</v>
      </c>
      <c r="R90" s="1">
        <f t="shared" si="7"/>
        <v>42.106595302171002</v>
      </c>
    </row>
    <row r="91" spans="1:18" x14ac:dyDescent="0.3">
      <c r="A91" s="1">
        <v>1956</v>
      </c>
      <c r="B91" s="1">
        <v>3</v>
      </c>
      <c r="C91" s="61">
        <v>317</v>
      </c>
      <c r="E91" s="67">
        <v>317</v>
      </c>
      <c r="F91" s="61">
        <v>277</v>
      </c>
      <c r="G91" s="68">
        <v>284</v>
      </c>
      <c r="O91" s="1">
        <f t="shared" si="4"/>
        <v>362.81710180223928</v>
      </c>
      <c r="P91" s="1">
        <f t="shared" si="5"/>
        <v>15.817101802239279</v>
      </c>
      <c r="Q91" s="1">
        <f t="shared" si="6"/>
        <v>359.10443086001027</v>
      </c>
      <c r="R91" s="1">
        <f t="shared" si="7"/>
        <v>44.104430860010268</v>
      </c>
    </row>
    <row r="92" spans="1:18" x14ac:dyDescent="0.3">
      <c r="A92" s="1">
        <v>1956</v>
      </c>
      <c r="B92" s="1">
        <v>4</v>
      </c>
      <c r="C92" s="61">
        <v>313</v>
      </c>
      <c r="E92" s="67">
        <v>313</v>
      </c>
      <c r="F92" s="61">
        <v>317</v>
      </c>
      <c r="G92" s="68">
        <v>277</v>
      </c>
      <c r="O92" s="1">
        <f t="shared" si="4"/>
        <v>346.57273498248321</v>
      </c>
      <c r="P92" s="1">
        <f t="shared" si="5"/>
        <v>34.572734982483212</v>
      </c>
      <c r="Q92" s="1">
        <f t="shared" si="6"/>
        <v>342.7990593399436</v>
      </c>
      <c r="R92" s="1">
        <f t="shared" si="7"/>
        <v>-21.200940660056403</v>
      </c>
    </row>
    <row r="93" spans="1:18" x14ac:dyDescent="0.3">
      <c r="A93" s="1">
        <v>1956</v>
      </c>
      <c r="B93" s="1">
        <v>5</v>
      </c>
      <c r="C93" s="61">
        <v>318</v>
      </c>
      <c r="E93" s="67">
        <v>318</v>
      </c>
      <c r="F93" s="61">
        <v>313</v>
      </c>
      <c r="G93" s="68">
        <v>317</v>
      </c>
      <c r="O93" s="1">
        <f t="shared" si="4"/>
        <v>313.12845035357367</v>
      </c>
      <c r="P93" s="1">
        <f t="shared" si="5"/>
        <v>39.128450353573669</v>
      </c>
      <c r="Q93" s="1">
        <f t="shared" si="6"/>
        <v>309.22917679862985</v>
      </c>
      <c r="R93" s="1">
        <f t="shared" si="7"/>
        <v>-37.770823201370149</v>
      </c>
    </row>
    <row r="94" spans="1:18" x14ac:dyDescent="0.3">
      <c r="A94" s="1">
        <v>1956</v>
      </c>
      <c r="B94" s="1">
        <v>6</v>
      </c>
      <c r="C94" s="61">
        <v>374</v>
      </c>
      <c r="E94" s="67">
        <v>374</v>
      </c>
      <c r="F94" s="61">
        <v>318</v>
      </c>
      <c r="G94" s="68">
        <v>313</v>
      </c>
      <c r="O94" s="1">
        <f t="shared" si="4"/>
        <v>276.8175127564719</v>
      </c>
      <c r="P94" s="1">
        <f t="shared" si="5"/>
        <v>39.817512756471899</v>
      </c>
      <c r="Q94" s="1">
        <f t="shared" si="6"/>
        <v>272.7818757537749</v>
      </c>
      <c r="R94" s="1">
        <f t="shared" si="7"/>
        <v>-39.218124246225102</v>
      </c>
    </row>
    <row r="95" spans="1:18" x14ac:dyDescent="0.3">
      <c r="A95" s="1">
        <v>1956</v>
      </c>
      <c r="B95" s="1">
        <v>7</v>
      </c>
      <c r="C95" s="61">
        <v>413</v>
      </c>
      <c r="E95" s="67">
        <v>413</v>
      </c>
      <c r="F95" s="61">
        <v>374</v>
      </c>
      <c r="G95" s="68">
        <v>318</v>
      </c>
      <c r="O95" s="1">
        <f t="shared" si="4"/>
        <v>241.46212614876748</v>
      </c>
      <c r="P95" s="1">
        <f t="shared" si="5"/>
        <v>-36.537873851232519</v>
      </c>
      <c r="Q95" s="1">
        <f t="shared" si="6"/>
        <v>237.29371421010035</v>
      </c>
      <c r="R95" s="1">
        <f t="shared" si="7"/>
        <v>-36.706285789899653</v>
      </c>
    </row>
    <row r="96" spans="1:18" x14ac:dyDescent="0.3">
      <c r="A96" s="1">
        <v>1956</v>
      </c>
      <c r="B96" s="1">
        <v>8</v>
      </c>
      <c r="C96" s="61">
        <v>405</v>
      </c>
      <c r="E96" s="67">
        <v>405</v>
      </c>
      <c r="F96" s="61">
        <v>413</v>
      </c>
      <c r="G96" s="68">
        <v>374</v>
      </c>
      <c r="O96" s="1">
        <f t="shared" si="4"/>
        <v>280.63971671406154</v>
      </c>
      <c r="P96" s="1">
        <f t="shared" si="5"/>
        <v>-3.3602832859384648</v>
      </c>
      <c r="Q96" s="1">
        <f t="shared" si="6"/>
        <v>276.61843375849645</v>
      </c>
      <c r="R96" s="1">
        <f t="shared" si="7"/>
        <v>39.618433758496451</v>
      </c>
    </row>
    <row r="97" spans="1:18" x14ac:dyDescent="0.3">
      <c r="A97" s="1">
        <v>1956</v>
      </c>
      <c r="B97" s="1">
        <v>9</v>
      </c>
      <c r="C97" s="61">
        <v>355</v>
      </c>
      <c r="E97" s="67">
        <v>355</v>
      </c>
      <c r="F97" s="61">
        <v>405</v>
      </c>
      <c r="G97" s="68">
        <v>413</v>
      </c>
      <c r="O97" s="1">
        <f t="shared" si="4"/>
        <v>286.37302265044605</v>
      </c>
      <c r="P97" s="1">
        <f t="shared" si="5"/>
        <v>9.3730226504460461</v>
      </c>
      <c r="Q97" s="1">
        <f t="shared" si="6"/>
        <v>282.37327076557881</v>
      </c>
      <c r="R97" s="1">
        <f t="shared" si="7"/>
        <v>4.373270765578809</v>
      </c>
    </row>
    <row r="98" spans="1:18" x14ac:dyDescent="0.3">
      <c r="A98" s="1">
        <v>1956</v>
      </c>
      <c r="B98" s="1">
        <v>10</v>
      </c>
      <c r="C98" s="61">
        <v>306</v>
      </c>
      <c r="E98" s="67">
        <v>306</v>
      </c>
      <c r="F98" s="61">
        <v>355</v>
      </c>
      <c r="G98" s="68">
        <v>405</v>
      </c>
      <c r="O98" s="1">
        <f t="shared" si="4"/>
        <v>279.68416572466413</v>
      </c>
      <c r="P98" s="1">
        <f t="shared" si="5"/>
        <v>-37.315834275335874</v>
      </c>
      <c r="Q98" s="1">
        <f t="shared" si="6"/>
        <v>275.65929425731605</v>
      </c>
      <c r="R98" s="1">
        <f t="shared" si="7"/>
        <v>-8.3407057426839515</v>
      </c>
    </row>
    <row r="99" spans="1:18" x14ac:dyDescent="0.3">
      <c r="A99" s="1">
        <v>1956</v>
      </c>
      <c r="B99" s="1">
        <v>11</v>
      </c>
      <c r="C99" s="61">
        <v>271</v>
      </c>
      <c r="E99" s="67">
        <v>271</v>
      </c>
      <c r="F99" s="61">
        <v>306</v>
      </c>
      <c r="G99" s="68">
        <v>355</v>
      </c>
      <c r="O99" s="1">
        <f t="shared" si="4"/>
        <v>317.90620530056077</v>
      </c>
      <c r="P99" s="1">
        <f t="shared" si="5"/>
        <v>4.9062053005607709</v>
      </c>
      <c r="Q99" s="1">
        <f t="shared" si="6"/>
        <v>314.02487430453181</v>
      </c>
      <c r="R99" s="1">
        <f t="shared" si="7"/>
        <v>37.024874304531807</v>
      </c>
    </row>
    <row r="100" spans="1:18" x14ac:dyDescent="0.3">
      <c r="A100" s="1">
        <v>1956</v>
      </c>
      <c r="B100" s="1">
        <v>12</v>
      </c>
      <c r="C100" s="61">
        <v>306</v>
      </c>
      <c r="E100" s="67">
        <v>306</v>
      </c>
      <c r="F100" s="61">
        <v>271</v>
      </c>
      <c r="G100" s="68">
        <v>306</v>
      </c>
      <c r="O100" s="1">
        <f t="shared" si="4"/>
        <v>314.08400134297108</v>
      </c>
      <c r="P100" s="1">
        <f t="shared" si="5"/>
        <v>-3.915998657028922</v>
      </c>
      <c r="Q100" s="1">
        <f t="shared" si="6"/>
        <v>310.1883162998102</v>
      </c>
      <c r="R100" s="1">
        <f t="shared" si="7"/>
        <v>-6.8116837001898034</v>
      </c>
    </row>
    <row r="101" spans="1:18" x14ac:dyDescent="0.3">
      <c r="A101" s="1">
        <v>1957</v>
      </c>
      <c r="B101" s="1">
        <v>1</v>
      </c>
      <c r="C101" s="61">
        <v>315</v>
      </c>
      <c r="E101" s="67">
        <v>315</v>
      </c>
      <c r="F101" s="61">
        <v>306</v>
      </c>
      <c r="G101" s="68">
        <v>271</v>
      </c>
      <c r="O101" s="1">
        <f t="shared" si="4"/>
        <v>318.86175628995818</v>
      </c>
      <c r="P101" s="1">
        <f t="shared" si="5"/>
        <v>-55.13824371004182</v>
      </c>
      <c r="Q101" s="1">
        <f t="shared" si="6"/>
        <v>314.98401380571221</v>
      </c>
      <c r="R101" s="1">
        <f t="shared" si="7"/>
        <v>1.984013805712209</v>
      </c>
    </row>
    <row r="102" spans="1:18" x14ac:dyDescent="0.3">
      <c r="A102" s="1">
        <v>1957</v>
      </c>
      <c r="B102" s="1">
        <v>2</v>
      </c>
      <c r="C102" s="61">
        <v>301</v>
      </c>
      <c r="E102" s="67">
        <v>301</v>
      </c>
      <c r="F102" s="61">
        <v>315</v>
      </c>
      <c r="G102" s="68">
        <v>306</v>
      </c>
      <c r="O102" s="1">
        <f t="shared" si="4"/>
        <v>372.37261169621348</v>
      </c>
      <c r="P102" s="1">
        <f t="shared" si="5"/>
        <v>-40.627388303786518</v>
      </c>
      <c r="Q102" s="1">
        <f t="shared" si="6"/>
        <v>368.69582587181418</v>
      </c>
      <c r="R102" s="1">
        <f t="shared" si="7"/>
        <v>50.695825871814179</v>
      </c>
    </row>
    <row r="103" spans="1:18" x14ac:dyDescent="0.3">
      <c r="A103" s="1">
        <v>1957</v>
      </c>
      <c r="B103" s="1">
        <v>3</v>
      </c>
      <c r="C103" s="61">
        <v>356</v>
      </c>
      <c r="E103" s="67">
        <v>356</v>
      </c>
      <c r="F103" s="61">
        <v>301</v>
      </c>
      <c r="G103" s="68">
        <v>315</v>
      </c>
      <c r="O103" s="1">
        <f t="shared" si="4"/>
        <v>409.63910028271266</v>
      </c>
      <c r="P103" s="1">
        <f t="shared" si="5"/>
        <v>4.6391002827126613</v>
      </c>
      <c r="Q103" s="1">
        <f t="shared" si="6"/>
        <v>406.10226641784953</v>
      </c>
      <c r="R103" s="1">
        <f t="shared" si="7"/>
        <v>32.102266417849535</v>
      </c>
    </row>
    <row r="104" spans="1:18" x14ac:dyDescent="0.3">
      <c r="A104" s="1">
        <v>1957</v>
      </c>
      <c r="B104" s="1">
        <v>4</v>
      </c>
      <c r="C104" s="61">
        <v>348</v>
      </c>
      <c r="E104" s="67">
        <v>348</v>
      </c>
      <c r="F104" s="61">
        <v>356</v>
      </c>
      <c r="G104" s="68">
        <v>301</v>
      </c>
      <c r="O104" s="1">
        <f t="shared" si="4"/>
        <v>401.99469236753333</v>
      </c>
      <c r="P104" s="1">
        <f t="shared" si="5"/>
        <v>46.994692367533332</v>
      </c>
      <c r="Q104" s="1">
        <f t="shared" si="6"/>
        <v>398.42915040840637</v>
      </c>
      <c r="R104" s="1">
        <f t="shared" si="7"/>
        <v>-14.570849591593628</v>
      </c>
    </row>
    <row r="105" spans="1:18" x14ac:dyDescent="0.3">
      <c r="A105" s="1">
        <v>1957</v>
      </c>
      <c r="B105" s="1">
        <v>5</v>
      </c>
      <c r="C105" s="61">
        <v>355</v>
      </c>
      <c r="E105" s="67">
        <v>355</v>
      </c>
      <c r="F105" s="61">
        <v>348</v>
      </c>
      <c r="G105" s="68">
        <v>356</v>
      </c>
      <c r="O105" s="1">
        <f t="shared" si="4"/>
        <v>354.21714289766254</v>
      </c>
      <c r="P105" s="1">
        <f t="shared" si="5"/>
        <v>48.217142897662541</v>
      </c>
      <c r="Q105" s="1">
        <f t="shared" si="6"/>
        <v>350.4721753493867</v>
      </c>
      <c r="R105" s="1">
        <f t="shared" si="7"/>
        <v>-54.527824650613297</v>
      </c>
    </row>
    <row r="106" spans="1:18" x14ac:dyDescent="0.3">
      <c r="A106" s="1">
        <v>1957</v>
      </c>
      <c r="B106" s="1">
        <v>6</v>
      </c>
      <c r="C106" s="61">
        <v>422</v>
      </c>
      <c r="E106" s="67">
        <v>422</v>
      </c>
      <c r="F106" s="61">
        <v>355</v>
      </c>
      <c r="G106" s="68">
        <v>348</v>
      </c>
      <c r="O106" s="1">
        <f t="shared" si="4"/>
        <v>307.39514441718916</v>
      </c>
      <c r="P106" s="1">
        <f t="shared" si="5"/>
        <v>36.395144417189158</v>
      </c>
      <c r="Q106" s="1">
        <f t="shared" si="6"/>
        <v>303.47433979154749</v>
      </c>
      <c r="R106" s="1">
        <f t="shared" si="7"/>
        <v>-51.525660208452507</v>
      </c>
    </row>
    <row r="107" spans="1:18" x14ac:dyDescent="0.3">
      <c r="A107" s="1">
        <v>1957</v>
      </c>
      <c r="B107" s="1">
        <v>7</v>
      </c>
      <c r="C107" s="61">
        <v>465</v>
      </c>
      <c r="E107" s="67">
        <v>465</v>
      </c>
      <c r="F107" s="61">
        <v>422</v>
      </c>
      <c r="G107" s="68">
        <v>355</v>
      </c>
      <c r="O107" s="1">
        <f t="shared" si="4"/>
        <v>273.95085978827962</v>
      </c>
      <c r="P107" s="1">
        <f t="shared" si="5"/>
        <v>-32.049140211720385</v>
      </c>
      <c r="Q107" s="1">
        <f t="shared" si="6"/>
        <v>269.90445725023369</v>
      </c>
      <c r="R107" s="1">
        <f t="shared" si="7"/>
        <v>-36.095542749766309</v>
      </c>
    </row>
    <row r="108" spans="1:18" x14ac:dyDescent="0.3">
      <c r="A108" s="1">
        <v>1957</v>
      </c>
      <c r="B108" s="1">
        <v>8</v>
      </c>
      <c r="C108" s="61">
        <v>467</v>
      </c>
      <c r="E108" s="67">
        <v>467</v>
      </c>
      <c r="F108" s="61">
        <v>465</v>
      </c>
      <c r="G108" s="68">
        <v>422</v>
      </c>
      <c r="O108" s="1">
        <f t="shared" si="4"/>
        <v>307.39514441718916</v>
      </c>
      <c r="P108" s="1">
        <f t="shared" si="5"/>
        <v>-7.604855582810842</v>
      </c>
      <c r="Q108" s="1">
        <f t="shared" si="6"/>
        <v>303.47433979154749</v>
      </c>
      <c r="R108" s="1">
        <f t="shared" si="7"/>
        <v>32.474339791547493</v>
      </c>
    </row>
    <row r="109" spans="1:18" x14ac:dyDescent="0.3">
      <c r="A109" s="1">
        <v>1957</v>
      </c>
      <c r="B109" s="1">
        <v>9</v>
      </c>
      <c r="C109" s="61">
        <v>404</v>
      </c>
      <c r="E109" s="67">
        <v>404</v>
      </c>
      <c r="F109" s="61">
        <v>467</v>
      </c>
      <c r="G109" s="68">
        <v>465</v>
      </c>
      <c r="O109" s="1">
        <f t="shared" si="4"/>
        <v>315.99510332176595</v>
      </c>
      <c r="P109" s="1">
        <f t="shared" si="5"/>
        <v>14.995103321765953</v>
      </c>
      <c r="Q109" s="1">
        <f t="shared" si="6"/>
        <v>312.106595302171</v>
      </c>
      <c r="R109" s="1">
        <f t="shared" si="7"/>
        <v>6.1065953021710015</v>
      </c>
    </row>
    <row r="110" spans="1:18" x14ac:dyDescent="0.3">
      <c r="A110" s="1">
        <v>1957</v>
      </c>
      <c r="B110" s="1">
        <v>10</v>
      </c>
      <c r="C110" s="61">
        <v>347</v>
      </c>
      <c r="E110" s="67">
        <v>347</v>
      </c>
      <c r="F110" s="61">
        <v>404</v>
      </c>
      <c r="G110" s="68">
        <v>467</v>
      </c>
      <c r="O110" s="1">
        <f t="shared" si="4"/>
        <v>302.61738947020211</v>
      </c>
      <c r="P110" s="1">
        <f t="shared" si="5"/>
        <v>-53.382610529797887</v>
      </c>
      <c r="Q110" s="1">
        <f t="shared" si="6"/>
        <v>298.67864228564548</v>
      </c>
      <c r="R110" s="1">
        <f t="shared" si="7"/>
        <v>-16.321357714354519</v>
      </c>
    </row>
    <row r="111" spans="1:18" x14ac:dyDescent="0.3">
      <c r="A111" s="1">
        <v>1957</v>
      </c>
      <c r="B111" s="1">
        <v>11</v>
      </c>
      <c r="C111" s="61">
        <v>305</v>
      </c>
      <c r="E111" s="67">
        <v>305</v>
      </c>
      <c r="F111" s="61">
        <v>347</v>
      </c>
      <c r="G111" s="68">
        <v>404</v>
      </c>
      <c r="O111" s="1">
        <f t="shared" si="4"/>
        <v>355.17269388705995</v>
      </c>
      <c r="P111" s="1">
        <f t="shared" si="5"/>
        <v>7.1726938870599497</v>
      </c>
      <c r="Q111" s="1">
        <f t="shared" si="6"/>
        <v>351.43131485056711</v>
      </c>
      <c r="R111" s="1">
        <f t="shared" si="7"/>
        <v>50.431314850567105</v>
      </c>
    </row>
    <row r="112" spans="1:18" x14ac:dyDescent="0.3">
      <c r="A112" s="1">
        <v>1957</v>
      </c>
      <c r="B112" s="1">
        <v>12</v>
      </c>
      <c r="C112" s="61">
        <v>336</v>
      </c>
      <c r="E112" s="67">
        <v>336</v>
      </c>
      <c r="F112" s="61">
        <v>305</v>
      </c>
      <c r="G112" s="68">
        <v>347</v>
      </c>
      <c r="O112" s="1">
        <f t="shared" si="4"/>
        <v>347.52828597188062</v>
      </c>
      <c r="P112" s="1">
        <f t="shared" si="5"/>
        <v>-7.4717140281193792</v>
      </c>
      <c r="Q112" s="1">
        <f t="shared" si="6"/>
        <v>343.758198841124</v>
      </c>
      <c r="R112" s="1">
        <f t="shared" si="7"/>
        <v>-12.241801158876001</v>
      </c>
    </row>
    <row r="113" spans="1:18" x14ac:dyDescent="0.3">
      <c r="A113" s="1">
        <v>1958</v>
      </c>
      <c r="B113" s="1">
        <v>1</v>
      </c>
      <c r="C113" s="61">
        <v>340</v>
      </c>
      <c r="E113" s="67">
        <v>340</v>
      </c>
      <c r="F113" s="61">
        <v>336</v>
      </c>
      <c r="G113" s="68">
        <v>305</v>
      </c>
      <c r="O113" s="1">
        <f t="shared" si="4"/>
        <v>354.21714289766254</v>
      </c>
      <c r="P113" s="1">
        <f t="shared" si="5"/>
        <v>-67.782857102337459</v>
      </c>
      <c r="Q113" s="1">
        <f t="shared" si="6"/>
        <v>350.4721753493867</v>
      </c>
      <c r="R113" s="1">
        <f t="shared" si="7"/>
        <v>2.4721753493867027</v>
      </c>
    </row>
    <row r="114" spans="1:18" x14ac:dyDescent="0.3">
      <c r="A114" s="1">
        <v>1958</v>
      </c>
      <c r="B114" s="1">
        <v>2</v>
      </c>
      <c r="C114" s="61">
        <v>318</v>
      </c>
      <c r="E114" s="67">
        <v>318</v>
      </c>
      <c r="F114" s="61">
        <v>340</v>
      </c>
      <c r="G114" s="68">
        <v>336</v>
      </c>
      <c r="O114" s="1">
        <f t="shared" si="4"/>
        <v>418.2390591872894</v>
      </c>
      <c r="P114" s="1">
        <f t="shared" si="5"/>
        <v>-46.760940812710601</v>
      </c>
      <c r="Q114" s="1">
        <f t="shared" si="6"/>
        <v>414.73452192847304</v>
      </c>
      <c r="R114" s="1">
        <f t="shared" si="7"/>
        <v>59.734521928473043</v>
      </c>
    </row>
    <row r="115" spans="1:18" x14ac:dyDescent="0.3">
      <c r="A115" s="1">
        <v>1958</v>
      </c>
      <c r="B115" s="1">
        <v>3</v>
      </c>
      <c r="C115" s="61">
        <v>362</v>
      </c>
      <c r="E115" s="67">
        <v>362</v>
      </c>
      <c r="F115" s="61">
        <v>318</v>
      </c>
      <c r="G115" s="68">
        <v>340</v>
      </c>
      <c r="O115" s="1">
        <f t="shared" si="4"/>
        <v>459.32775173137827</v>
      </c>
      <c r="P115" s="1">
        <f t="shared" si="5"/>
        <v>-7.672248268621729</v>
      </c>
      <c r="Q115" s="1">
        <f t="shared" si="6"/>
        <v>455.97752047922995</v>
      </c>
      <c r="R115" s="1">
        <f t="shared" si="7"/>
        <v>33.977520479229952</v>
      </c>
    </row>
    <row r="116" spans="1:18" x14ac:dyDescent="0.3">
      <c r="A116" s="1">
        <v>1958</v>
      </c>
      <c r="B116" s="1">
        <v>4</v>
      </c>
      <c r="C116" s="61">
        <v>348</v>
      </c>
      <c r="E116" s="67">
        <v>348</v>
      </c>
      <c r="F116" s="61">
        <v>362</v>
      </c>
      <c r="G116" s="68">
        <v>318</v>
      </c>
      <c r="O116" s="1">
        <f t="shared" si="4"/>
        <v>461.23885371017315</v>
      </c>
      <c r="P116" s="1">
        <f t="shared" si="5"/>
        <v>57.238853710173146</v>
      </c>
      <c r="Q116" s="1">
        <f t="shared" si="6"/>
        <v>457.89579948159076</v>
      </c>
      <c r="R116" s="1">
        <f t="shared" si="7"/>
        <v>-7.1042005184092432</v>
      </c>
    </row>
    <row r="117" spans="1:18" x14ac:dyDescent="0.3">
      <c r="A117" s="1">
        <v>1958</v>
      </c>
      <c r="B117" s="1">
        <v>5</v>
      </c>
      <c r="C117" s="61">
        <v>363</v>
      </c>
      <c r="E117" s="67">
        <v>363</v>
      </c>
      <c r="F117" s="61">
        <v>348</v>
      </c>
      <c r="G117" s="68">
        <v>362</v>
      </c>
      <c r="O117" s="1">
        <f t="shared" si="4"/>
        <v>401.03914137813592</v>
      </c>
      <c r="P117" s="1">
        <f t="shared" si="5"/>
        <v>54.039141378135923</v>
      </c>
      <c r="Q117" s="1">
        <f t="shared" si="6"/>
        <v>397.47001090722597</v>
      </c>
      <c r="R117" s="1">
        <f t="shared" si="7"/>
        <v>-69.529989092774031</v>
      </c>
    </row>
    <row r="118" spans="1:18" x14ac:dyDescent="0.3">
      <c r="A118" s="1">
        <v>1958</v>
      </c>
      <c r="B118" s="1">
        <v>6</v>
      </c>
      <c r="C118" s="61">
        <v>435</v>
      </c>
      <c r="E118" s="67">
        <v>435</v>
      </c>
      <c r="F118" s="61">
        <v>363</v>
      </c>
      <c r="G118" s="68">
        <v>348</v>
      </c>
      <c r="O118" s="1">
        <f t="shared" si="4"/>
        <v>346.57273498248321</v>
      </c>
      <c r="P118" s="1">
        <f t="shared" si="5"/>
        <v>41.572734982483212</v>
      </c>
      <c r="Q118" s="1">
        <f t="shared" si="6"/>
        <v>342.7990593399436</v>
      </c>
      <c r="R118" s="1">
        <f t="shared" si="7"/>
        <v>-61.200940660056403</v>
      </c>
    </row>
    <row r="119" spans="1:18" x14ac:dyDescent="0.3">
      <c r="A119" s="1">
        <v>1958</v>
      </c>
      <c r="B119" s="1">
        <v>7</v>
      </c>
      <c r="C119" s="61">
        <v>491</v>
      </c>
      <c r="E119" s="67">
        <v>491</v>
      </c>
      <c r="F119" s="61">
        <v>435</v>
      </c>
      <c r="G119" s="68">
        <v>363</v>
      </c>
      <c r="O119" s="1">
        <f t="shared" si="4"/>
        <v>306.43959342779175</v>
      </c>
      <c r="P119" s="1">
        <f t="shared" si="5"/>
        <v>-29.560406572208251</v>
      </c>
      <c r="Q119" s="1">
        <f t="shared" si="6"/>
        <v>302.51520029036709</v>
      </c>
      <c r="R119" s="1">
        <f t="shared" si="7"/>
        <v>-44.48479970963291</v>
      </c>
    </row>
    <row r="120" spans="1:18" x14ac:dyDescent="0.3">
      <c r="A120" s="1">
        <v>1958</v>
      </c>
      <c r="B120" s="1">
        <v>8</v>
      </c>
      <c r="C120" s="61">
        <v>505</v>
      </c>
      <c r="E120" s="67">
        <v>505</v>
      </c>
      <c r="F120" s="61">
        <v>491</v>
      </c>
      <c r="G120" s="68">
        <v>435</v>
      </c>
      <c r="O120" s="1">
        <f t="shared" si="4"/>
        <v>336.06167409911166</v>
      </c>
      <c r="P120" s="1">
        <f t="shared" si="5"/>
        <v>-3.9383259008883442</v>
      </c>
      <c r="Q120" s="1">
        <f t="shared" si="6"/>
        <v>332.24852482695928</v>
      </c>
      <c r="R120" s="1">
        <f t="shared" si="7"/>
        <v>27.248524826959283</v>
      </c>
    </row>
    <row r="121" spans="1:18" x14ac:dyDescent="0.3">
      <c r="A121" s="1">
        <v>1958</v>
      </c>
      <c r="B121" s="1">
        <v>9</v>
      </c>
      <c r="C121" s="61">
        <v>404</v>
      </c>
      <c r="E121" s="67">
        <v>404</v>
      </c>
      <c r="F121" s="61">
        <v>505</v>
      </c>
      <c r="G121" s="68">
        <v>491</v>
      </c>
      <c r="O121" s="1">
        <f t="shared" si="4"/>
        <v>339.88387805670135</v>
      </c>
      <c r="P121" s="1">
        <f t="shared" si="5"/>
        <v>21.883878056701349</v>
      </c>
      <c r="Q121" s="1">
        <f t="shared" si="6"/>
        <v>336.08508283168084</v>
      </c>
      <c r="R121" s="1">
        <f t="shared" si="7"/>
        <v>8.508283168083608E-2</v>
      </c>
    </row>
    <row r="122" spans="1:18" x14ac:dyDescent="0.3">
      <c r="A122" s="1">
        <v>1958</v>
      </c>
      <c r="B122" s="1">
        <v>10</v>
      </c>
      <c r="C122" s="61">
        <v>359</v>
      </c>
      <c r="E122" s="67">
        <v>359</v>
      </c>
      <c r="F122" s="61">
        <v>404</v>
      </c>
      <c r="G122" s="68">
        <v>505</v>
      </c>
      <c r="O122" s="1">
        <f t="shared" si="4"/>
        <v>318.86175628995818</v>
      </c>
      <c r="P122" s="1">
        <f t="shared" si="5"/>
        <v>-43.13824371004182</v>
      </c>
      <c r="Q122" s="1">
        <f t="shared" si="6"/>
        <v>314.98401380571221</v>
      </c>
      <c r="R122" s="1">
        <f t="shared" si="7"/>
        <v>-25.015986194287791</v>
      </c>
    </row>
    <row r="123" spans="1:18" x14ac:dyDescent="0.3">
      <c r="A123" s="1">
        <v>1958</v>
      </c>
      <c r="B123" s="1">
        <v>11</v>
      </c>
      <c r="C123" s="61">
        <v>310</v>
      </c>
      <c r="E123" s="67">
        <v>310</v>
      </c>
      <c r="F123" s="61">
        <v>359</v>
      </c>
      <c r="G123" s="68">
        <v>404</v>
      </c>
      <c r="O123" s="1">
        <f t="shared" si="4"/>
        <v>360.90599982344446</v>
      </c>
      <c r="P123" s="1">
        <f t="shared" si="5"/>
        <v>12.905999823444461</v>
      </c>
      <c r="Q123" s="1">
        <f t="shared" si="6"/>
        <v>357.18615185764946</v>
      </c>
      <c r="R123" s="1">
        <f t="shared" si="7"/>
        <v>39.186151857649463</v>
      </c>
    </row>
    <row r="124" spans="1:18" x14ac:dyDescent="0.3">
      <c r="A124" s="1">
        <v>1958</v>
      </c>
      <c r="B124" s="1">
        <v>12</v>
      </c>
      <c r="C124" s="61">
        <v>337</v>
      </c>
      <c r="E124" s="67">
        <v>337</v>
      </c>
      <c r="F124" s="61">
        <v>310</v>
      </c>
      <c r="G124" s="68">
        <v>359</v>
      </c>
      <c r="O124" s="1">
        <f t="shared" si="4"/>
        <v>347.52828597188062</v>
      </c>
      <c r="P124" s="1">
        <f t="shared" si="5"/>
        <v>-15.471714028119379</v>
      </c>
      <c r="Q124" s="1">
        <f t="shared" si="6"/>
        <v>343.758198841124</v>
      </c>
      <c r="R124" s="1">
        <f t="shared" si="7"/>
        <v>-18.241801158876001</v>
      </c>
    </row>
    <row r="125" spans="1:18" x14ac:dyDescent="0.3">
      <c r="A125" s="1">
        <v>1959</v>
      </c>
      <c r="B125" s="1">
        <v>1</v>
      </c>
      <c r="C125" s="61">
        <v>360</v>
      </c>
      <c r="E125" s="67">
        <v>360</v>
      </c>
      <c r="F125" s="61">
        <v>337</v>
      </c>
      <c r="G125" s="68">
        <v>310</v>
      </c>
      <c r="O125" s="1">
        <f t="shared" si="4"/>
        <v>361.86155081284187</v>
      </c>
      <c r="P125" s="1">
        <f t="shared" si="5"/>
        <v>-73.13844918715813</v>
      </c>
      <c r="Q125" s="1">
        <f t="shared" si="6"/>
        <v>358.14529135882987</v>
      </c>
      <c r="R125" s="1">
        <f t="shared" si="7"/>
        <v>10.145291358829866</v>
      </c>
    </row>
    <row r="126" spans="1:18" x14ac:dyDescent="0.3">
      <c r="A126" s="1">
        <v>1959</v>
      </c>
      <c r="B126" s="1">
        <v>2</v>
      </c>
      <c r="C126" s="61">
        <v>342</v>
      </c>
      <c r="E126" s="67">
        <v>342</v>
      </c>
      <c r="F126" s="61">
        <v>360</v>
      </c>
      <c r="G126" s="68">
        <v>337</v>
      </c>
      <c r="O126" s="1">
        <f t="shared" si="4"/>
        <v>430.66122204945583</v>
      </c>
      <c r="P126" s="1">
        <f t="shared" si="5"/>
        <v>-60.33877795054417</v>
      </c>
      <c r="Q126" s="1">
        <f t="shared" si="6"/>
        <v>427.20333544381816</v>
      </c>
      <c r="R126" s="1">
        <f t="shared" si="7"/>
        <v>64.203335443818162</v>
      </c>
    </row>
    <row r="127" spans="1:18" x14ac:dyDescent="0.3">
      <c r="A127" s="1">
        <v>1959</v>
      </c>
      <c r="B127" s="1">
        <v>3</v>
      </c>
      <c r="C127" s="61">
        <v>406</v>
      </c>
      <c r="E127" s="67">
        <v>406</v>
      </c>
      <c r="F127" s="61">
        <v>342</v>
      </c>
      <c r="G127" s="68">
        <v>360</v>
      </c>
      <c r="O127" s="1">
        <f t="shared" si="4"/>
        <v>484.17207745571108</v>
      </c>
      <c r="P127" s="1">
        <f t="shared" si="5"/>
        <v>-20.827922544288924</v>
      </c>
      <c r="Q127" s="1">
        <f t="shared" si="6"/>
        <v>480.91514750992019</v>
      </c>
      <c r="R127" s="1">
        <f t="shared" si="7"/>
        <v>45.915147509920189</v>
      </c>
    </row>
    <row r="128" spans="1:18" x14ac:dyDescent="0.3">
      <c r="A128" s="1">
        <v>1959</v>
      </c>
      <c r="B128" s="1">
        <v>4</v>
      </c>
      <c r="C128" s="61">
        <v>396</v>
      </c>
      <c r="E128" s="67">
        <v>396</v>
      </c>
      <c r="F128" s="61">
        <v>406</v>
      </c>
      <c r="G128" s="68">
        <v>342</v>
      </c>
      <c r="O128" s="1">
        <f t="shared" si="4"/>
        <v>497.54979130727492</v>
      </c>
      <c r="P128" s="1">
        <f t="shared" si="5"/>
        <v>93.549791307274916</v>
      </c>
      <c r="Q128" s="1">
        <f t="shared" si="6"/>
        <v>494.34310052644565</v>
      </c>
      <c r="R128" s="1">
        <f t="shared" si="7"/>
        <v>3.343100526445653</v>
      </c>
    </row>
    <row r="129" spans="1:18" x14ac:dyDescent="0.3">
      <c r="A129" s="1">
        <v>1959</v>
      </c>
      <c r="B129" s="1">
        <v>5</v>
      </c>
      <c r="C129" s="61">
        <v>420</v>
      </c>
      <c r="E129" s="67">
        <v>420</v>
      </c>
      <c r="F129" s="61">
        <v>396</v>
      </c>
      <c r="G129" s="68">
        <v>406</v>
      </c>
      <c r="O129" s="1">
        <f t="shared" si="4"/>
        <v>401.03914137813592</v>
      </c>
      <c r="P129" s="1">
        <f t="shared" si="5"/>
        <v>42.039141378135923</v>
      </c>
      <c r="Q129" s="1">
        <f t="shared" si="6"/>
        <v>397.47001090722597</v>
      </c>
      <c r="R129" s="1">
        <f t="shared" si="7"/>
        <v>-107.52998909277403</v>
      </c>
    </row>
    <row r="130" spans="1:18" x14ac:dyDescent="0.3">
      <c r="A130" s="1">
        <v>1959</v>
      </c>
      <c r="B130" s="1">
        <v>6</v>
      </c>
      <c r="C130" s="61">
        <v>472</v>
      </c>
      <c r="E130" s="67">
        <v>472</v>
      </c>
      <c r="F130" s="61">
        <v>420</v>
      </c>
      <c r="G130" s="68">
        <v>396</v>
      </c>
      <c r="O130" s="1">
        <f t="shared" si="4"/>
        <v>358.03934685525223</v>
      </c>
      <c r="P130" s="1">
        <f t="shared" si="5"/>
        <v>48.039346855252234</v>
      </c>
      <c r="Q130" s="1">
        <f t="shared" si="6"/>
        <v>354.30873335410831</v>
      </c>
      <c r="R130" s="1">
        <f t="shared" si="7"/>
        <v>-49.691266645891687</v>
      </c>
    </row>
    <row r="131" spans="1:18" x14ac:dyDescent="0.3">
      <c r="A131" s="1">
        <v>1959</v>
      </c>
      <c r="B131" s="1">
        <v>7</v>
      </c>
      <c r="C131" s="61">
        <v>548</v>
      </c>
      <c r="E131" s="67">
        <v>548</v>
      </c>
      <c r="F131" s="61">
        <v>472</v>
      </c>
      <c r="G131" s="68">
        <v>420</v>
      </c>
      <c r="O131" s="1">
        <f t="shared" si="4"/>
        <v>311.21734837477885</v>
      </c>
      <c r="P131" s="1">
        <f t="shared" si="5"/>
        <v>-25.782651625221149</v>
      </c>
      <c r="Q131" s="1">
        <f t="shared" si="6"/>
        <v>307.31089779626905</v>
      </c>
      <c r="R131" s="1">
        <f t="shared" si="7"/>
        <v>-51.689102203730954</v>
      </c>
    </row>
    <row r="132" spans="1:18" x14ac:dyDescent="0.3">
      <c r="A132" s="1">
        <v>1959</v>
      </c>
      <c r="B132" s="1">
        <v>8</v>
      </c>
      <c r="C132" s="61">
        <v>559</v>
      </c>
      <c r="E132" s="67">
        <v>559</v>
      </c>
      <c r="F132" s="61">
        <v>548</v>
      </c>
      <c r="G132" s="68">
        <v>472</v>
      </c>
      <c r="O132" s="1">
        <f t="shared" si="4"/>
        <v>337.01722508850906</v>
      </c>
      <c r="P132" s="1">
        <f t="shared" si="5"/>
        <v>-22.982774911490935</v>
      </c>
      <c r="Q132" s="1">
        <f t="shared" si="6"/>
        <v>333.20766432813963</v>
      </c>
      <c r="R132" s="1">
        <f t="shared" si="7"/>
        <v>23.207664328139629</v>
      </c>
    </row>
    <row r="133" spans="1:18" x14ac:dyDescent="0.3">
      <c r="A133" s="1">
        <v>1959</v>
      </c>
      <c r="B133" s="1">
        <v>9</v>
      </c>
      <c r="C133" s="61">
        <v>463</v>
      </c>
      <c r="E133" s="67">
        <v>463</v>
      </c>
      <c r="F133" s="61">
        <v>559</v>
      </c>
      <c r="G133" s="68">
        <v>548</v>
      </c>
      <c r="O133" s="1">
        <f t="shared" si="4"/>
        <v>358.99489784464964</v>
      </c>
      <c r="P133" s="1">
        <f t="shared" si="5"/>
        <v>16.994897844649643</v>
      </c>
      <c r="Q133" s="1">
        <f t="shared" si="6"/>
        <v>355.26787285528872</v>
      </c>
      <c r="R133" s="1">
        <f t="shared" si="7"/>
        <v>18.267872855288715</v>
      </c>
    </row>
    <row r="134" spans="1:18" x14ac:dyDescent="0.3">
      <c r="A134" s="1">
        <v>1959</v>
      </c>
      <c r="B134" s="1">
        <v>10</v>
      </c>
      <c r="C134" s="61">
        <v>407</v>
      </c>
      <c r="E134" s="67">
        <v>407</v>
      </c>
      <c r="F134" s="61">
        <v>463</v>
      </c>
      <c r="G134" s="68">
        <v>559</v>
      </c>
      <c r="O134" s="1">
        <f t="shared" si="4"/>
        <v>341.79498003549617</v>
      </c>
      <c r="P134" s="1">
        <f t="shared" si="5"/>
        <v>-64.205019964503833</v>
      </c>
      <c r="Q134" s="1">
        <f t="shared" si="6"/>
        <v>338.00336183404164</v>
      </c>
      <c r="R134" s="1">
        <f t="shared" si="7"/>
        <v>-21.996638165958359</v>
      </c>
    </row>
    <row r="135" spans="1:18" x14ac:dyDescent="0.3">
      <c r="A135" s="1">
        <v>1959</v>
      </c>
      <c r="B135" s="1">
        <v>11</v>
      </c>
      <c r="C135" s="61">
        <v>362</v>
      </c>
      <c r="E135" s="67">
        <v>362</v>
      </c>
      <c r="F135" s="61">
        <v>407</v>
      </c>
      <c r="G135" s="68">
        <v>463</v>
      </c>
      <c r="O135" s="1">
        <f t="shared" si="4"/>
        <v>402.95024335693074</v>
      </c>
      <c r="P135" s="1">
        <f t="shared" si="5"/>
        <v>6.9502433569307414</v>
      </c>
      <c r="Q135" s="1">
        <f t="shared" si="6"/>
        <v>399.38828990958677</v>
      </c>
      <c r="R135" s="1">
        <f t="shared" si="7"/>
        <v>57.388289909586774</v>
      </c>
    </row>
    <row r="136" spans="1:18" x14ac:dyDescent="0.3">
      <c r="A136" s="1">
        <v>1959</v>
      </c>
      <c r="B136" s="1">
        <v>12</v>
      </c>
      <c r="C136" s="61">
        <v>405</v>
      </c>
      <c r="E136" s="67">
        <v>405</v>
      </c>
      <c r="F136" s="61">
        <v>362</v>
      </c>
      <c r="G136" s="68">
        <v>407</v>
      </c>
      <c r="O136" s="1">
        <f t="shared" si="4"/>
        <v>393.39473346295659</v>
      </c>
      <c r="P136" s="1">
        <f t="shared" si="5"/>
        <v>-26.605266537043406</v>
      </c>
      <c r="Q136" s="1">
        <f t="shared" si="6"/>
        <v>389.79689489778281</v>
      </c>
      <c r="R136" s="1">
        <f t="shared" si="7"/>
        <v>-16.203105102217194</v>
      </c>
    </row>
    <row r="137" spans="1:18" x14ac:dyDescent="0.3">
      <c r="A137" s="1">
        <v>1960</v>
      </c>
      <c r="B137" s="1">
        <v>1</v>
      </c>
      <c r="C137" s="61">
        <v>417</v>
      </c>
      <c r="E137" s="67">
        <v>417</v>
      </c>
      <c r="F137" s="61">
        <v>405</v>
      </c>
      <c r="G137" s="68">
        <v>362</v>
      </c>
      <c r="O137" s="1">
        <f t="shared" si="4"/>
        <v>416.32795720849458</v>
      </c>
      <c r="P137" s="1">
        <f t="shared" si="5"/>
        <v>-55.672042791505419</v>
      </c>
      <c r="Q137" s="1">
        <f t="shared" si="6"/>
        <v>412.81624292611224</v>
      </c>
      <c r="R137" s="1">
        <f t="shared" si="7"/>
        <v>16.816242926112238</v>
      </c>
    </row>
    <row r="138" spans="1:18" x14ac:dyDescent="0.3">
      <c r="A138" s="1">
        <v>1960</v>
      </c>
      <c r="B138" s="1">
        <v>2</v>
      </c>
      <c r="C138" s="61">
        <v>391</v>
      </c>
      <c r="E138" s="67">
        <v>391</v>
      </c>
      <c r="F138" s="61">
        <v>417</v>
      </c>
      <c r="G138" s="68">
        <v>405</v>
      </c>
      <c r="O138" s="1">
        <f t="shared" si="4"/>
        <v>466.01660865716019</v>
      </c>
      <c r="P138" s="1">
        <f t="shared" si="5"/>
        <v>-81.983391342839809</v>
      </c>
      <c r="Q138" s="1">
        <f t="shared" si="6"/>
        <v>462.69149698749271</v>
      </c>
      <c r="R138" s="1">
        <f t="shared" si="7"/>
        <v>42.691496987492712</v>
      </c>
    </row>
    <row r="139" spans="1:18" x14ac:dyDescent="0.3">
      <c r="A139" s="1">
        <v>1960</v>
      </c>
      <c r="B139" s="1">
        <v>3</v>
      </c>
      <c r="C139" s="61">
        <v>419</v>
      </c>
      <c r="E139" s="67">
        <v>419</v>
      </c>
      <c r="F139" s="61">
        <v>391</v>
      </c>
      <c r="G139" s="68">
        <v>417</v>
      </c>
      <c r="O139" s="1">
        <f t="shared" si="4"/>
        <v>538.63848385136384</v>
      </c>
      <c r="P139" s="1">
        <f t="shared" si="5"/>
        <v>-20.361516148636156</v>
      </c>
      <c r="Q139" s="1">
        <f t="shared" si="6"/>
        <v>535.58609907720256</v>
      </c>
      <c r="R139" s="1">
        <f t="shared" si="7"/>
        <v>63.586099077202562</v>
      </c>
    </row>
    <row r="140" spans="1:18" x14ac:dyDescent="0.3">
      <c r="A140" s="1">
        <v>1960</v>
      </c>
      <c r="B140" s="1">
        <v>4</v>
      </c>
      <c r="C140" s="61">
        <v>461</v>
      </c>
      <c r="E140" s="67">
        <v>461</v>
      </c>
      <c r="F140" s="61">
        <v>419</v>
      </c>
      <c r="G140" s="68">
        <v>391</v>
      </c>
      <c r="O140" s="1">
        <f t="shared" si="4"/>
        <v>549.1495447347354</v>
      </c>
      <c r="P140" s="1">
        <f t="shared" si="5"/>
        <v>86.1495447347354</v>
      </c>
      <c r="Q140" s="1">
        <f t="shared" si="6"/>
        <v>546.13663359018688</v>
      </c>
      <c r="R140" s="1">
        <f t="shared" si="7"/>
        <v>-1.8633664098131248</v>
      </c>
    </row>
    <row r="141" spans="1:18" x14ac:dyDescent="0.3">
      <c r="A141" s="1">
        <v>1960</v>
      </c>
      <c r="B141" s="1">
        <v>5</v>
      </c>
      <c r="C141" s="61">
        <v>472</v>
      </c>
      <c r="E141" s="67">
        <v>472</v>
      </c>
      <c r="F141" s="61">
        <v>461</v>
      </c>
      <c r="G141" s="68">
        <v>419</v>
      </c>
      <c r="O141" s="1">
        <f t="shared" si="4"/>
        <v>457.41664975258345</v>
      </c>
      <c r="P141" s="1">
        <f t="shared" si="5"/>
        <v>50.416649752583453</v>
      </c>
      <c r="Q141" s="1">
        <f t="shared" si="6"/>
        <v>454.05924147686915</v>
      </c>
      <c r="R141" s="1">
        <f t="shared" si="7"/>
        <v>-104.94075852313085</v>
      </c>
    </row>
    <row r="142" spans="1:18" x14ac:dyDescent="0.3">
      <c r="A142" s="1">
        <v>1960</v>
      </c>
      <c r="B142" s="1">
        <v>6</v>
      </c>
      <c r="C142" s="61">
        <v>535</v>
      </c>
      <c r="E142" s="67">
        <v>535</v>
      </c>
      <c r="F142" s="61">
        <v>472</v>
      </c>
      <c r="G142" s="68">
        <v>461</v>
      </c>
      <c r="O142" s="1">
        <f t="shared" si="4"/>
        <v>403.90579434632815</v>
      </c>
      <c r="P142" s="1">
        <f t="shared" si="5"/>
        <v>41.90579434632815</v>
      </c>
      <c r="Q142" s="1">
        <f t="shared" si="6"/>
        <v>400.34742941076718</v>
      </c>
      <c r="R142" s="1">
        <f t="shared" si="7"/>
        <v>-62.652570589232823</v>
      </c>
    </row>
    <row r="143" spans="1:18" x14ac:dyDescent="0.3">
      <c r="A143" s="1">
        <v>1960</v>
      </c>
      <c r="B143" s="1">
        <v>7</v>
      </c>
      <c r="C143" s="61">
        <v>622</v>
      </c>
      <c r="E143" s="67">
        <v>622</v>
      </c>
      <c r="F143" s="61">
        <v>535</v>
      </c>
      <c r="G143" s="68">
        <v>472</v>
      </c>
      <c r="O143" s="1">
        <f t="shared" ref="O143:O148" si="8">$R$4+$R$5*F136</f>
        <v>360.90599982344446</v>
      </c>
      <c r="P143" s="1">
        <f t="shared" ref="P143:P148" si="9">O143-E136</f>
        <v>-44.094000176555539</v>
      </c>
      <c r="Q143" s="1">
        <f t="shared" ref="Q143:Q148" si="10">$R$8+$R$9*F136</f>
        <v>357.18615185764946</v>
      </c>
      <c r="R143" s="1">
        <f t="shared" ref="R143:R148" si="11">Q143-G136</f>
        <v>-49.813848142350537</v>
      </c>
    </row>
    <row r="144" spans="1:18" x14ac:dyDescent="0.3">
      <c r="A144" s="1">
        <v>1960</v>
      </c>
      <c r="B144" s="1">
        <v>8</v>
      </c>
      <c r="C144" s="61">
        <v>606</v>
      </c>
      <c r="E144" s="67">
        <v>606</v>
      </c>
      <c r="F144" s="61">
        <v>622</v>
      </c>
      <c r="G144" s="68">
        <v>535</v>
      </c>
      <c r="O144" s="1">
        <f t="shared" si="8"/>
        <v>401.99469236753333</v>
      </c>
      <c r="P144" s="1">
        <f t="shared" si="9"/>
        <v>-15.005307632466668</v>
      </c>
      <c r="Q144" s="1">
        <f t="shared" si="10"/>
        <v>398.42915040840637</v>
      </c>
      <c r="R144" s="1">
        <f t="shared" si="11"/>
        <v>36.429150408406372</v>
      </c>
    </row>
    <row r="145" spans="1:18" x14ac:dyDescent="0.3">
      <c r="A145" s="1">
        <v>1960</v>
      </c>
      <c r="B145" s="1">
        <v>9</v>
      </c>
      <c r="C145" s="61">
        <v>508</v>
      </c>
      <c r="E145" s="67">
        <v>508</v>
      </c>
      <c r="F145" s="61">
        <v>606</v>
      </c>
      <c r="G145" s="68">
        <v>622</v>
      </c>
      <c r="O145" s="1">
        <f t="shared" si="8"/>
        <v>413.46130424030235</v>
      </c>
      <c r="P145" s="1">
        <f t="shared" si="9"/>
        <v>22.461304240302354</v>
      </c>
      <c r="Q145" s="1">
        <f t="shared" si="10"/>
        <v>409.93882442257109</v>
      </c>
      <c r="R145" s="1">
        <f t="shared" si="11"/>
        <v>4.9388244225710878</v>
      </c>
    </row>
    <row r="146" spans="1:18" x14ac:dyDescent="0.3">
      <c r="A146" s="1">
        <v>1960</v>
      </c>
      <c r="B146" s="1">
        <v>10</v>
      </c>
      <c r="C146" s="61">
        <v>461</v>
      </c>
      <c r="E146" s="67">
        <v>461</v>
      </c>
      <c r="F146" s="61">
        <v>508</v>
      </c>
      <c r="G146" s="68">
        <v>606</v>
      </c>
      <c r="O146" s="1">
        <f t="shared" si="8"/>
        <v>388.61697851596955</v>
      </c>
      <c r="P146" s="1">
        <f t="shared" si="9"/>
        <v>-30.383021484030451</v>
      </c>
      <c r="Q146" s="1">
        <f t="shared" si="10"/>
        <v>385.00119739188085</v>
      </c>
      <c r="R146" s="1">
        <f t="shared" si="11"/>
        <v>-31.998802608119149</v>
      </c>
    </row>
    <row r="147" spans="1:18" x14ac:dyDescent="0.3">
      <c r="A147" s="1">
        <v>1960</v>
      </c>
      <c r="B147" s="1">
        <v>11</v>
      </c>
      <c r="C147" s="61">
        <v>390</v>
      </c>
      <c r="E147" s="67">
        <v>390</v>
      </c>
      <c r="F147" s="61">
        <v>461</v>
      </c>
      <c r="G147" s="68">
        <v>508</v>
      </c>
      <c r="O147" s="1">
        <f t="shared" si="8"/>
        <v>415.37240621909717</v>
      </c>
      <c r="P147" s="1">
        <f t="shared" si="9"/>
        <v>-45.627593780902828</v>
      </c>
      <c r="Q147" s="1">
        <f t="shared" si="10"/>
        <v>411.85710342493189</v>
      </c>
      <c r="R147" s="1">
        <f t="shared" si="11"/>
        <v>20.857103424931893</v>
      </c>
    </row>
    <row r="148" spans="1:18" ht="17.25" thickBot="1" x14ac:dyDescent="0.35">
      <c r="A148" s="1">
        <v>1960</v>
      </c>
      <c r="B148" s="1">
        <v>12</v>
      </c>
      <c r="C148" s="61">
        <v>432</v>
      </c>
      <c r="E148" s="69">
        <v>432</v>
      </c>
      <c r="F148" s="70">
        <v>390</v>
      </c>
      <c r="G148" s="71">
        <v>461</v>
      </c>
      <c r="O148" s="1">
        <f t="shared" si="8"/>
        <v>455.50554777378863</v>
      </c>
      <c r="P148" s="1">
        <f t="shared" si="9"/>
        <v>-16.494452226211365</v>
      </c>
      <c r="Q148" s="1">
        <f t="shared" si="10"/>
        <v>452.1409624745084</v>
      </c>
      <c r="R148" s="1">
        <f t="shared" si="11"/>
        <v>33.140962474508399</v>
      </c>
    </row>
    <row r="149" spans="1:18" x14ac:dyDescent="0.3">
      <c r="F149" s="63">
        <v>432</v>
      </c>
      <c r="G149" s="63">
        <v>390</v>
      </c>
    </row>
    <row r="150" spans="1:18" x14ac:dyDescent="0.3">
      <c r="G150" s="61">
        <v>432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394"/>
  <sheetViews>
    <sheetView topLeftCell="A37" workbookViewId="0">
      <selection activeCell="N64" sqref="N64:N65"/>
    </sheetView>
  </sheetViews>
  <sheetFormatPr defaultColWidth="8.875" defaultRowHeight="16.5" x14ac:dyDescent="0.3"/>
  <cols>
    <col min="14" max="14" width="14.625" customWidth="1"/>
  </cols>
  <sheetData>
    <row r="1" spans="1:15" x14ac:dyDescent="0.3">
      <c r="A1" t="s">
        <v>1</v>
      </c>
    </row>
    <row r="2" spans="1:15" x14ac:dyDescent="0.3">
      <c r="A2" t="s">
        <v>2</v>
      </c>
    </row>
    <row r="3" spans="1:15" x14ac:dyDescent="0.3">
      <c r="D3" t="s">
        <v>61</v>
      </c>
    </row>
    <row r="4" spans="1:15" ht="17.25" thickBot="1" x14ac:dyDescent="0.35">
      <c r="A4" s="1" t="s">
        <v>5</v>
      </c>
      <c r="B4" s="1" t="s">
        <v>6</v>
      </c>
      <c r="D4" s="2" t="s">
        <v>6</v>
      </c>
      <c r="E4" s="1" t="s">
        <v>6</v>
      </c>
      <c r="F4" s="1" t="s">
        <v>6</v>
      </c>
      <c r="G4" s="1" t="s">
        <v>6</v>
      </c>
      <c r="H4" s="1" t="s">
        <v>6</v>
      </c>
      <c r="I4" s="1" t="s">
        <v>6</v>
      </c>
      <c r="J4" s="1" t="s">
        <v>6</v>
      </c>
      <c r="K4" s="1" t="s">
        <v>6</v>
      </c>
      <c r="L4" s="1" t="s">
        <v>6</v>
      </c>
    </row>
    <row r="5" spans="1:15" ht="17.25" thickBot="1" x14ac:dyDescent="0.35">
      <c r="A5" s="1">
        <v>2000</v>
      </c>
      <c r="B5" s="1">
        <v>8938</v>
      </c>
      <c r="D5" s="43">
        <v>8938</v>
      </c>
      <c r="E5" s="27">
        <v>8938</v>
      </c>
      <c r="F5" s="1">
        <v>8938</v>
      </c>
      <c r="G5" s="1">
        <v>8938</v>
      </c>
      <c r="H5" s="1">
        <v>8938</v>
      </c>
      <c r="I5" s="1">
        <v>8938</v>
      </c>
      <c r="J5" s="1">
        <v>8938</v>
      </c>
      <c r="K5" s="1">
        <v>8938</v>
      </c>
      <c r="L5" s="1">
        <v>8938</v>
      </c>
    </row>
    <row r="6" spans="1:15" ht="17.25" thickBot="1" x14ac:dyDescent="0.35">
      <c r="A6" s="1">
        <v>2001</v>
      </c>
      <c r="B6" s="1">
        <v>6892</v>
      </c>
      <c r="D6" s="46">
        <v>6892</v>
      </c>
      <c r="E6" s="43">
        <v>6892</v>
      </c>
      <c r="F6" s="27">
        <v>6892</v>
      </c>
      <c r="G6" s="1">
        <v>6892</v>
      </c>
      <c r="H6" s="1">
        <v>6892</v>
      </c>
      <c r="I6" s="1">
        <v>6892</v>
      </c>
      <c r="J6" s="1">
        <v>6892</v>
      </c>
      <c r="K6" s="1">
        <v>6892</v>
      </c>
      <c r="L6" s="1">
        <v>6892</v>
      </c>
    </row>
    <row r="7" spans="1:15" ht="17.25" thickBot="1" x14ac:dyDescent="0.35">
      <c r="A7" s="1">
        <v>2002</v>
      </c>
      <c r="B7" s="1">
        <v>9433</v>
      </c>
      <c r="D7" s="47">
        <v>9433</v>
      </c>
      <c r="E7" s="46">
        <v>9433</v>
      </c>
      <c r="F7" s="43">
        <v>9433</v>
      </c>
      <c r="G7" s="27">
        <v>9433</v>
      </c>
      <c r="H7" s="1">
        <v>9433</v>
      </c>
      <c r="I7" s="1">
        <v>9433</v>
      </c>
      <c r="J7" s="1">
        <v>9433</v>
      </c>
      <c r="K7" s="1">
        <v>9433</v>
      </c>
      <c r="L7" s="1">
        <v>9433</v>
      </c>
    </row>
    <row r="8" spans="1:15" ht="17.25" thickBot="1" x14ac:dyDescent="0.35">
      <c r="A8" s="1">
        <v>2003</v>
      </c>
      <c r="B8" s="1">
        <v>10692</v>
      </c>
      <c r="D8" s="48">
        <v>10692</v>
      </c>
      <c r="E8" s="47">
        <v>10692</v>
      </c>
      <c r="F8" s="46">
        <v>10692</v>
      </c>
      <c r="G8" s="43">
        <v>10692</v>
      </c>
      <c r="H8" s="27">
        <v>10692</v>
      </c>
      <c r="I8" s="1">
        <v>10692</v>
      </c>
      <c r="J8" s="1">
        <v>10692</v>
      </c>
      <c r="K8" s="1">
        <v>10692</v>
      </c>
      <c r="L8" s="1">
        <v>10692</v>
      </c>
    </row>
    <row r="9" spans="1:15" ht="17.25" thickBot="1" x14ac:dyDescent="0.35">
      <c r="A9" s="1">
        <v>2004</v>
      </c>
      <c r="B9" s="1">
        <v>9713</v>
      </c>
      <c r="D9" s="1">
        <v>9713</v>
      </c>
      <c r="E9" s="48">
        <v>9713</v>
      </c>
      <c r="F9" s="47">
        <v>9713</v>
      </c>
      <c r="G9" s="46">
        <v>9713</v>
      </c>
      <c r="H9" s="43">
        <v>9713</v>
      </c>
      <c r="I9" s="27">
        <v>9713</v>
      </c>
      <c r="J9" s="1">
        <v>9713</v>
      </c>
      <c r="K9" s="1">
        <v>9713</v>
      </c>
      <c r="L9" s="1">
        <v>9713</v>
      </c>
    </row>
    <row r="10" spans="1:15" ht="17.25" thickBot="1" x14ac:dyDescent="0.35">
      <c r="A10" s="1">
        <v>2005</v>
      </c>
      <c r="B10" s="1">
        <v>8740</v>
      </c>
      <c r="D10" s="1">
        <v>8740</v>
      </c>
      <c r="E10" s="1">
        <v>8740</v>
      </c>
      <c r="F10" s="48">
        <v>8740</v>
      </c>
      <c r="G10" s="47">
        <v>8740</v>
      </c>
      <c r="H10" s="46">
        <v>8740</v>
      </c>
      <c r="I10" s="43">
        <v>8740</v>
      </c>
      <c r="J10" s="27">
        <v>8740</v>
      </c>
      <c r="K10" s="1">
        <v>8740</v>
      </c>
      <c r="L10" s="1">
        <v>8740</v>
      </c>
    </row>
    <row r="11" spans="1:15" ht="17.25" thickBot="1" x14ac:dyDescent="0.35">
      <c r="A11" s="1">
        <v>2006</v>
      </c>
      <c r="B11" s="1">
        <v>14300</v>
      </c>
      <c r="D11" s="1">
        <v>14300</v>
      </c>
      <c r="E11" s="1">
        <v>14300</v>
      </c>
      <c r="F11" s="1">
        <v>14300</v>
      </c>
      <c r="G11" s="48">
        <v>14300</v>
      </c>
      <c r="H11" s="47">
        <v>14300</v>
      </c>
      <c r="I11" s="46">
        <v>14300</v>
      </c>
      <c r="J11" s="43">
        <v>14300</v>
      </c>
      <c r="K11" s="27">
        <v>14300</v>
      </c>
      <c r="L11" s="1">
        <v>14300</v>
      </c>
    </row>
    <row r="12" spans="1:15" ht="17.25" thickBot="1" x14ac:dyDescent="0.35">
      <c r="A12" s="1">
        <v>2007</v>
      </c>
      <c r="B12" s="1">
        <v>15092</v>
      </c>
      <c r="D12" s="1">
        <v>15092</v>
      </c>
      <c r="E12" s="1">
        <v>15092</v>
      </c>
      <c r="F12" s="1">
        <v>15092</v>
      </c>
      <c r="G12" s="1">
        <v>15092</v>
      </c>
      <c r="H12" s="48">
        <v>15092</v>
      </c>
      <c r="I12" s="47">
        <v>15092</v>
      </c>
      <c r="J12" s="46">
        <v>15092</v>
      </c>
      <c r="K12" s="43">
        <v>15092</v>
      </c>
      <c r="L12" s="27">
        <v>15092</v>
      </c>
    </row>
    <row r="13" spans="1:15" ht="17.25" thickBot="1" x14ac:dyDescent="0.35">
      <c r="A13" s="1">
        <v>2008</v>
      </c>
      <c r="B13" s="1">
        <v>12276</v>
      </c>
      <c r="D13" s="1">
        <v>12276</v>
      </c>
      <c r="E13" s="1">
        <v>12276</v>
      </c>
      <c r="F13" s="1">
        <v>12276</v>
      </c>
      <c r="G13" s="1">
        <v>12276</v>
      </c>
      <c r="H13" s="1">
        <v>12276</v>
      </c>
      <c r="I13" s="48">
        <v>12276</v>
      </c>
      <c r="J13" s="47">
        <v>12276</v>
      </c>
      <c r="K13" s="46">
        <v>12276</v>
      </c>
      <c r="L13" s="43">
        <v>12276</v>
      </c>
    </row>
    <row r="14" spans="1:15" ht="17.25" thickBot="1" x14ac:dyDescent="0.35">
      <c r="A14" s="1">
        <v>2009</v>
      </c>
      <c r="B14" s="1">
        <v>9405</v>
      </c>
      <c r="D14" s="1">
        <v>9405</v>
      </c>
      <c r="E14" s="1">
        <v>9405</v>
      </c>
      <c r="F14" s="1">
        <v>9405</v>
      </c>
      <c r="G14" s="1">
        <v>9405</v>
      </c>
      <c r="H14" s="1">
        <v>9405</v>
      </c>
      <c r="I14" s="1">
        <v>9405</v>
      </c>
      <c r="J14" s="48">
        <v>9405</v>
      </c>
      <c r="K14" s="47">
        <v>9405</v>
      </c>
      <c r="L14" s="44">
        <v>9405</v>
      </c>
    </row>
    <row r="15" spans="1:15" ht="17.25" thickBot="1" x14ac:dyDescent="0.35">
      <c r="A15" s="1">
        <v>2010</v>
      </c>
      <c r="B15" s="1">
        <v>10813</v>
      </c>
      <c r="D15" s="1">
        <v>10813</v>
      </c>
      <c r="E15" s="1">
        <v>10813</v>
      </c>
      <c r="F15" s="1">
        <v>10813</v>
      </c>
      <c r="G15" s="1">
        <v>10813</v>
      </c>
      <c r="H15" s="1">
        <v>10813</v>
      </c>
      <c r="I15" s="1">
        <v>10813</v>
      </c>
      <c r="J15" s="1">
        <v>10813</v>
      </c>
      <c r="K15" s="48">
        <v>10813</v>
      </c>
      <c r="L15" s="45">
        <v>10813</v>
      </c>
      <c r="N15" s="50" t="s">
        <v>59</v>
      </c>
      <c r="O15" s="1" t="s">
        <v>60</v>
      </c>
    </row>
    <row r="16" spans="1:15" ht="17.25" thickBot="1" x14ac:dyDescent="0.35">
      <c r="N16" s="1"/>
      <c r="O16" s="1">
        <v>8938</v>
      </c>
    </row>
    <row r="17" spans="1:15" ht="17.25" thickBot="1" x14ac:dyDescent="0.35">
      <c r="C17" t="s">
        <v>58</v>
      </c>
      <c r="D17" s="49">
        <f>AVERAGE(D5:D7)</f>
        <v>8421</v>
      </c>
      <c r="N17" s="1">
        <f>D17</f>
        <v>8421</v>
      </c>
      <c r="O17" s="1">
        <v>6892</v>
      </c>
    </row>
    <row r="18" spans="1:15" ht="17.25" thickBot="1" x14ac:dyDescent="0.35">
      <c r="E18" s="49">
        <f>AVERAGE(E6:E8)</f>
        <v>9005.6666666666661</v>
      </c>
      <c r="N18" s="1">
        <f>E18</f>
        <v>9005.6666666666661</v>
      </c>
      <c r="O18" s="1">
        <v>9433</v>
      </c>
    </row>
    <row r="19" spans="1:15" ht="17.25" thickBot="1" x14ac:dyDescent="0.35">
      <c r="F19" s="49">
        <f>AVERAGE(F7:F9)</f>
        <v>9946</v>
      </c>
      <c r="N19" s="1">
        <f>F19</f>
        <v>9946</v>
      </c>
      <c r="O19" s="1">
        <v>10692</v>
      </c>
    </row>
    <row r="20" spans="1:15" ht="17.25" thickBot="1" x14ac:dyDescent="0.35">
      <c r="G20" s="49">
        <f>AVERAGE(G8:G10)</f>
        <v>9715</v>
      </c>
      <c r="N20" s="1">
        <f>G20</f>
        <v>9715</v>
      </c>
      <c r="O20" s="1">
        <v>9713</v>
      </c>
    </row>
    <row r="21" spans="1:15" ht="17.25" thickBot="1" x14ac:dyDescent="0.35">
      <c r="H21" s="49">
        <f>AVERAGE(H9:H11)</f>
        <v>10917.666666666666</v>
      </c>
      <c r="N21" s="1">
        <f>H21</f>
        <v>10917.666666666666</v>
      </c>
      <c r="O21" s="1">
        <v>8740</v>
      </c>
    </row>
    <row r="22" spans="1:15" ht="17.25" thickBot="1" x14ac:dyDescent="0.35">
      <c r="I22" s="49">
        <f>AVERAGE(I10:I12)</f>
        <v>12710.666666666666</v>
      </c>
      <c r="N22" s="1">
        <f>I22</f>
        <v>12710.666666666666</v>
      </c>
      <c r="O22" s="1">
        <v>14300</v>
      </c>
    </row>
    <row r="23" spans="1:15" ht="17.25" thickBot="1" x14ac:dyDescent="0.35">
      <c r="J23" s="49">
        <f>AVERAGE(J11:J13)</f>
        <v>13889.333333333334</v>
      </c>
      <c r="N23" s="1">
        <f>J23</f>
        <v>13889.333333333334</v>
      </c>
      <c r="O23" s="1">
        <v>15092</v>
      </c>
    </row>
    <row r="24" spans="1:15" ht="17.25" thickBot="1" x14ac:dyDescent="0.35">
      <c r="K24" s="49">
        <f>AVERAGE(K12:K14)</f>
        <v>12257.666666666666</v>
      </c>
      <c r="N24" s="1">
        <f>K24</f>
        <v>12257.666666666666</v>
      </c>
      <c r="O24" s="1">
        <v>12276</v>
      </c>
    </row>
    <row r="25" spans="1:15" ht="17.25" thickBot="1" x14ac:dyDescent="0.35">
      <c r="L25" s="49">
        <f>AVERAGE(L13:L15)</f>
        <v>10831.333333333334</v>
      </c>
      <c r="N25" s="1">
        <f>L25</f>
        <v>10831.333333333334</v>
      </c>
      <c r="O25" s="1">
        <v>9405</v>
      </c>
    </row>
    <row r="26" spans="1:15" x14ac:dyDescent="0.3">
      <c r="N26" s="1"/>
      <c r="O26" s="1">
        <v>10813</v>
      </c>
    </row>
    <row r="31" spans="1:15" x14ac:dyDescent="0.3">
      <c r="A31" s="51" t="s">
        <v>62</v>
      </c>
      <c r="B31" t="s">
        <v>59</v>
      </c>
      <c r="C31" t="s">
        <v>63</v>
      </c>
      <c r="D31" t="s">
        <v>64</v>
      </c>
    </row>
    <row r="32" spans="1:15" x14ac:dyDescent="0.3">
      <c r="A32" s="51">
        <v>8074</v>
      </c>
    </row>
    <row r="33" spans="1:4" x14ac:dyDescent="0.3">
      <c r="A33" s="51">
        <v>50134</v>
      </c>
      <c r="B33">
        <f>AVERAGE(A32:A34)</f>
        <v>32172.333333333332</v>
      </c>
    </row>
    <row r="34" spans="1:4" x14ac:dyDescent="0.3">
      <c r="A34" s="51">
        <v>38309</v>
      </c>
      <c r="B34">
        <f t="shared" ref="B34:B97" si="0">AVERAGE(A33:A35)</f>
        <v>43526</v>
      </c>
      <c r="C34">
        <f>AVERAGE(A32:A36)</f>
        <v>35068.400000000001</v>
      </c>
    </row>
    <row r="35" spans="1:4" x14ac:dyDescent="0.3">
      <c r="A35" s="51">
        <v>42135</v>
      </c>
      <c r="B35">
        <f t="shared" si="0"/>
        <v>39044.666666666664</v>
      </c>
      <c r="C35">
        <f t="shared" ref="C35:C98" si="1">AVERAGE(A33:A37)</f>
        <v>34278.400000000001</v>
      </c>
      <c r="D35">
        <f>AVERAGE(A32:A38)</f>
        <v>33294.571428571428</v>
      </c>
    </row>
    <row r="36" spans="1:4" x14ac:dyDescent="0.3">
      <c r="A36" s="51">
        <v>36690</v>
      </c>
      <c r="B36">
        <f t="shared" si="0"/>
        <v>27649.666666666668</v>
      </c>
      <c r="C36">
        <f t="shared" si="1"/>
        <v>34970.800000000003</v>
      </c>
      <c r="D36">
        <f t="shared" ref="D36:D99" si="2">AVERAGE(A33:A39)</f>
        <v>37629.142857142855</v>
      </c>
    </row>
    <row r="37" spans="1:4" x14ac:dyDescent="0.3">
      <c r="A37" s="51">
        <v>4124</v>
      </c>
      <c r="B37">
        <f t="shared" si="0"/>
        <v>31470</v>
      </c>
      <c r="C37">
        <f t="shared" si="1"/>
        <v>34992.199999999997</v>
      </c>
      <c r="D37">
        <f t="shared" si="2"/>
        <v>35610.428571428572</v>
      </c>
    </row>
    <row r="38" spans="1:4" x14ac:dyDescent="0.3">
      <c r="A38" s="51">
        <v>53596</v>
      </c>
      <c r="B38">
        <f t="shared" si="0"/>
        <v>32045.333333333332</v>
      </c>
      <c r="C38">
        <f t="shared" si="1"/>
        <v>33765.800000000003</v>
      </c>
      <c r="D38">
        <f t="shared" si="2"/>
        <v>35328.714285714283</v>
      </c>
    </row>
    <row r="39" spans="1:4" x14ac:dyDescent="0.3">
      <c r="A39" s="51">
        <v>38416</v>
      </c>
      <c r="B39">
        <f t="shared" si="0"/>
        <v>42671.666666666664</v>
      </c>
      <c r="C39">
        <f t="shared" si="1"/>
        <v>33695.199999999997</v>
      </c>
      <c r="D39">
        <f t="shared" si="2"/>
        <v>35133.571428571428</v>
      </c>
    </row>
    <row r="40" spans="1:4" x14ac:dyDescent="0.3">
      <c r="A40" s="51">
        <v>36003</v>
      </c>
      <c r="B40">
        <f t="shared" si="0"/>
        <v>36918.666666666664</v>
      </c>
      <c r="C40">
        <f t="shared" si="1"/>
        <v>41024.199999999997</v>
      </c>
      <c r="D40">
        <f t="shared" si="2"/>
        <v>34959.571428571428</v>
      </c>
    </row>
    <row r="41" spans="1:4" x14ac:dyDescent="0.3">
      <c r="A41" s="51">
        <v>36337</v>
      </c>
      <c r="B41">
        <f t="shared" si="0"/>
        <v>37703</v>
      </c>
      <c r="C41">
        <f t="shared" si="1"/>
        <v>37399.4</v>
      </c>
      <c r="D41">
        <f t="shared" si="2"/>
        <v>34986.571428571428</v>
      </c>
    </row>
    <row r="42" spans="1:4" x14ac:dyDescent="0.3">
      <c r="A42" s="51">
        <v>40769</v>
      </c>
      <c r="B42">
        <f t="shared" si="0"/>
        <v>37526</v>
      </c>
      <c r="C42">
        <f t="shared" si="1"/>
        <v>30578.799999999999</v>
      </c>
      <c r="D42">
        <f t="shared" si="2"/>
        <v>35317.857142857145</v>
      </c>
    </row>
    <row r="43" spans="1:4" x14ac:dyDescent="0.3">
      <c r="A43" s="51">
        <v>35472</v>
      </c>
      <c r="B43">
        <f t="shared" si="0"/>
        <v>26851.333333333332</v>
      </c>
      <c r="C43">
        <f t="shared" si="1"/>
        <v>34561.199999999997</v>
      </c>
      <c r="D43">
        <f t="shared" si="2"/>
        <v>35704</v>
      </c>
    </row>
    <row r="44" spans="1:4" x14ac:dyDescent="0.3">
      <c r="A44" s="51">
        <v>4313</v>
      </c>
      <c r="B44">
        <f t="shared" si="0"/>
        <v>31900</v>
      </c>
      <c r="C44">
        <f t="shared" si="1"/>
        <v>35517.599999999999</v>
      </c>
      <c r="D44">
        <f t="shared" si="2"/>
        <v>36250.285714285717</v>
      </c>
    </row>
    <row r="45" spans="1:4" x14ac:dyDescent="0.3">
      <c r="A45" s="51">
        <v>55915</v>
      </c>
      <c r="B45">
        <f t="shared" si="0"/>
        <v>33782.333333333336</v>
      </c>
      <c r="C45">
        <f t="shared" si="1"/>
        <v>35329.199999999997</v>
      </c>
      <c r="D45">
        <f t="shared" si="2"/>
        <v>36804.571428571428</v>
      </c>
    </row>
    <row r="46" spans="1:4" x14ac:dyDescent="0.3">
      <c r="A46" s="51">
        <v>41119</v>
      </c>
      <c r="B46">
        <f t="shared" si="0"/>
        <v>45620.333333333336</v>
      </c>
      <c r="C46">
        <f t="shared" si="1"/>
        <v>36278.199999999997</v>
      </c>
      <c r="D46">
        <f t="shared" si="2"/>
        <v>37483.285714285717</v>
      </c>
    </row>
    <row r="47" spans="1:4" x14ac:dyDescent="0.3">
      <c r="A47" s="51">
        <v>39827</v>
      </c>
      <c r="B47">
        <f t="shared" si="0"/>
        <v>40387.666666666664</v>
      </c>
      <c r="C47">
        <f t="shared" si="1"/>
        <v>44519.6</v>
      </c>
      <c r="D47">
        <f t="shared" si="2"/>
        <v>38078</v>
      </c>
    </row>
    <row r="48" spans="1:4" x14ac:dyDescent="0.3">
      <c r="A48" s="51">
        <v>40217</v>
      </c>
      <c r="B48">
        <f t="shared" si="0"/>
        <v>41854.666666666664</v>
      </c>
      <c r="C48">
        <f t="shared" si="1"/>
        <v>41263.599999999999</v>
      </c>
      <c r="D48">
        <f t="shared" si="2"/>
        <v>38151.142857142855</v>
      </c>
    </row>
    <row r="49" spans="1:4" x14ac:dyDescent="0.3">
      <c r="A49" s="51">
        <v>45520</v>
      </c>
      <c r="B49">
        <f t="shared" si="0"/>
        <v>41790.666666666664</v>
      </c>
      <c r="C49">
        <f t="shared" si="1"/>
        <v>34004.800000000003</v>
      </c>
      <c r="D49">
        <f t="shared" si="2"/>
        <v>37938</v>
      </c>
    </row>
    <row r="50" spans="1:4" x14ac:dyDescent="0.3">
      <c r="A50" s="51">
        <v>39635</v>
      </c>
      <c r="B50">
        <f t="shared" si="0"/>
        <v>29993.333333333332</v>
      </c>
      <c r="C50">
        <f t="shared" si="1"/>
        <v>36924</v>
      </c>
      <c r="D50">
        <f t="shared" si="2"/>
        <v>38339.142857142855</v>
      </c>
    </row>
    <row r="51" spans="1:4" x14ac:dyDescent="0.3">
      <c r="A51" s="51">
        <v>4825</v>
      </c>
      <c r="B51">
        <f t="shared" si="0"/>
        <v>32961</v>
      </c>
      <c r="C51">
        <f t="shared" si="1"/>
        <v>37666</v>
      </c>
      <c r="D51">
        <f t="shared" si="2"/>
        <v>38411.571428571428</v>
      </c>
    </row>
    <row r="52" spans="1:4" x14ac:dyDescent="0.3">
      <c r="A52" s="51">
        <v>54423</v>
      </c>
      <c r="B52">
        <f t="shared" si="0"/>
        <v>34391.666666666664</v>
      </c>
      <c r="C52">
        <f t="shared" si="1"/>
        <v>36628.800000000003</v>
      </c>
      <c r="D52">
        <f t="shared" si="2"/>
        <v>38762.428571428572</v>
      </c>
    </row>
    <row r="53" spans="1:4" x14ac:dyDescent="0.3">
      <c r="A53" s="51">
        <v>43927</v>
      </c>
      <c r="B53">
        <f t="shared" si="0"/>
        <v>46228</v>
      </c>
      <c r="C53">
        <f t="shared" si="1"/>
        <v>37236.400000000001</v>
      </c>
      <c r="D53">
        <f t="shared" si="2"/>
        <v>38434</v>
      </c>
    </row>
    <row r="54" spans="1:4" x14ac:dyDescent="0.3">
      <c r="A54" s="51">
        <v>40334</v>
      </c>
      <c r="B54">
        <f t="shared" si="0"/>
        <v>42311.333333333336</v>
      </c>
      <c r="C54">
        <f t="shared" si="1"/>
        <v>44915.6</v>
      </c>
      <c r="D54">
        <f t="shared" si="2"/>
        <v>38308.857142857145</v>
      </c>
    </row>
    <row r="55" spans="1:4" x14ac:dyDescent="0.3">
      <c r="A55" s="51">
        <v>42673</v>
      </c>
      <c r="B55">
        <f t="shared" si="0"/>
        <v>42076</v>
      </c>
      <c r="C55">
        <f t="shared" si="1"/>
        <v>41782.800000000003</v>
      </c>
      <c r="D55">
        <f t="shared" si="2"/>
        <v>38318.857142857145</v>
      </c>
    </row>
    <row r="56" spans="1:4" x14ac:dyDescent="0.3">
      <c r="A56" s="51">
        <v>43221</v>
      </c>
      <c r="B56">
        <f t="shared" si="0"/>
        <v>41551</v>
      </c>
      <c r="C56">
        <f t="shared" si="1"/>
        <v>33976.400000000001</v>
      </c>
      <c r="D56">
        <f t="shared" si="2"/>
        <v>39184.857142857145</v>
      </c>
    </row>
    <row r="57" spans="1:4" x14ac:dyDescent="0.3">
      <c r="A57" s="51">
        <v>38759</v>
      </c>
      <c r="B57">
        <f t="shared" si="0"/>
        <v>28958.333333333332</v>
      </c>
      <c r="C57">
        <f t="shared" si="1"/>
        <v>38006.6</v>
      </c>
      <c r="D57">
        <f t="shared" si="2"/>
        <v>38936.714285714283</v>
      </c>
    </row>
    <row r="58" spans="1:4" x14ac:dyDescent="0.3">
      <c r="A58" s="51">
        <v>4895</v>
      </c>
      <c r="B58">
        <f t="shared" si="0"/>
        <v>34713</v>
      </c>
      <c r="C58">
        <f t="shared" si="1"/>
        <v>37910</v>
      </c>
      <c r="D58">
        <f t="shared" si="2"/>
        <v>39028.857142857145</v>
      </c>
    </row>
    <row r="59" spans="1:4" x14ac:dyDescent="0.3">
      <c r="A59" s="51">
        <v>60485</v>
      </c>
      <c r="B59">
        <f t="shared" si="0"/>
        <v>35856.666666666664</v>
      </c>
      <c r="C59">
        <f t="shared" si="1"/>
        <v>37461.599999999999</v>
      </c>
      <c r="D59">
        <f t="shared" si="2"/>
        <v>38990.571428571428</v>
      </c>
    </row>
    <row r="60" spans="1:4" x14ac:dyDescent="0.3">
      <c r="A60" s="51">
        <v>42190</v>
      </c>
      <c r="B60">
        <f t="shared" si="0"/>
        <v>47884.666666666664</v>
      </c>
      <c r="C60">
        <f t="shared" si="1"/>
        <v>38190.800000000003</v>
      </c>
      <c r="D60">
        <f t="shared" si="2"/>
        <v>38753.142857142855</v>
      </c>
    </row>
    <row r="61" spans="1:4" x14ac:dyDescent="0.3">
      <c r="A61" s="51">
        <v>40979</v>
      </c>
      <c r="B61">
        <f t="shared" si="0"/>
        <v>41858</v>
      </c>
      <c r="C61">
        <f t="shared" si="1"/>
        <v>45523.6</v>
      </c>
      <c r="D61">
        <f t="shared" si="2"/>
        <v>39231.857142857145</v>
      </c>
    </row>
    <row r="62" spans="1:4" x14ac:dyDescent="0.3">
      <c r="A62" s="51">
        <v>42405</v>
      </c>
      <c r="B62">
        <f t="shared" si="0"/>
        <v>41647.666666666664</v>
      </c>
      <c r="C62">
        <f t="shared" si="1"/>
        <v>41848.6</v>
      </c>
      <c r="D62">
        <f t="shared" si="2"/>
        <v>39278.142857142855</v>
      </c>
    </row>
    <row r="63" spans="1:4" x14ac:dyDescent="0.3">
      <c r="A63" s="51">
        <v>41559</v>
      </c>
      <c r="B63">
        <f t="shared" si="0"/>
        <v>42024.666666666664</v>
      </c>
      <c r="C63">
        <f t="shared" si="1"/>
        <v>34454.400000000001</v>
      </c>
      <c r="D63">
        <f t="shared" si="2"/>
        <v>39032.857142857145</v>
      </c>
    </row>
    <row r="64" spans="1:4" x14ac:dyDescent="0.3">
      <c r="A64" s="51">
        <v>42110</v>
      </c>
      <c r="B64">
        <f t="shared" si="0"/>
        <v>29629.333333333332</v>
      </c>
      <c r="C64">
        <f t="shared" si="1"/>
        <v>38012.199999999997</v>
      </c>
      <c r="D64">
        <f t="shared" si="2"/>
        <v>39478.285714285717</v>
      </c>
    </row>
    <row r="65" spans="1:4" x14ac:dyDescent="0.3">
      <c r="A65" s="51">
        <v>5219</v>
      </c>
      <c r="B65">
        <f t="shared" si="0"/>
        <v>35365.666666666664</v>
      </c>
      <c r="C65">
        <f t="shared" si="1"/>
        <v>38592.800000000003</v>
      </c>
      <c r="D65">
        <f t="shared" si="2"/>
        <v>40054.285714285717</v>
      </c>
    </row>
    <row r="66" spans="1:4" x14ac:dyDescent="0.3">
      <c r="A66" s="51">
        <v>58768</v>
      </c>
      <c r="B66">
        <f t="shared" si="0"/>
        <v>36431.666666666664</v>
      </c>
      <c r="C66">
        <f t="shared" si="1"/>
        <v>39283.199999999997</v>
      </c>
      <c r="D66">
        <f t="shared" si="2"/>
        <v>40878.714285714283</v>
      </c>
    </row>
    <row r="67" spans="1:4" x14ac:dyDescent="0.3">
      <c r="A67" s="51">
        <v>45308</v>
      </c>
      <c r="B67">
        <f t="shared" si="0"/>
        <v>49695.666666666664</v>
      </c>
      <c r="C67">
        <f t="shared" si="1"/>
        <v>40496.400000000001</v>
      </c>
      <c r="D67">
        <f t="shared" si="2"/>
        <v>44105.142857142855</v>
      </c>
    </row>
    <row r="68" spans="1:4" x14ac:dyDescent="0.3">
      <c r="A68" s="51">
        <v>45011</v>
      </c>
      <c r="B68">
        <f t="shared" si="0"/>
        <v>46165</v>
      </c>
      <c r="C68">
        <f t="shared" si="1"/>
        <v>52281.4</v>
      </c>
      <c r="D68">
        <f t="shared" si="2"/>
        <v>39638.428571428572</v>
      </c>
    </row>
    <row r="69" spans="1:4" x14ac:dyDescent="0.3">
      <c r="A69" s="51">
        <v>48176</v>
      </c>
      <c r="B69">
        <f t="shared" si="0"/>
        <v>52443.666666666664</v>
      </c>
      <c r="C69">
        <f t="shared" si="1"/>
        <v>42696.4</v>
      </c>
      <c r="D69">
        <f t="shared" si="2"/>
        <v>39125.285714285717</v>
      </c>
    </row>
    <row r="70" spans="1:4" x14ac:dyDescent="0.3">
      <c r="A70" s="51">
        <v>64144</v>
      </c>
      <c r="B70">
        <f t="shared" si="0"/>
        <v>41054.333333333336</v>
      </c>
      <c r="C70">
        <f t="shared" si="1"/>
        <v>33960.199999999997</v>
      </c>
      <c r="D70">
        <f t="shared" si="2"/>
        <v>31701.571428571428</v>
      </c>
    </row>
    <row r="71" spans="1:4" x14ac:dyDescent="0.3">
      <c r="A71" s="51">
        <v>10843</v>
      </c>
      <c r="B71">
        <f t="shared" si="0"/>
        <v>25538</v>
      </c>
      <c r="C71">
        <f t="shared" si="1"/>
        <v>26318.400000000001</v>
      </c>
      <c r="D71">
        <f t="shared" si="2"/>
        <v>35910.142857142855</v>
      </c>
    </row>
    <row r="72" spans="1:4" x14ac:dyDescent="0.3">
      <c r="A72" s="51">
        <v>1627</v>
      </c>
      <c r="B72">
        <f t="shared" si="0"/>
        <v>6424</v>
      </c>
      <c r="C72">
        <f t="shared" si="1"/>
        <v>31636.799999999999</v>
      </c>
      <c r="D72">
        <f t="shared" si="2"/>
        <v>35943.285714285717</v>
      </c>
    </row>
    <row r="73" spans="1:4" x14ac:dyDescent="0.3">
      <c r="A73" s="51">
        <v>6802</v>
      </c>
      <c r="B73">
        <f t="shared" si="0"/>
        <v>27732.333333333332</v>
      </c>
      <c r="C73">
        <f t="shared" si="1"/>
        <v>27856.6</v>
      </c>
      <c r="D73">
        <f t="shared" si="2"/>
        <v>35625.428571428572</v>
      </c>
    </row>
    <row r="74" spans="1:4" x14ac:dyDescent="0.3">
      <c r="A74" s="51">
        <v>74768</v>
      </c>
      <c r="B74">
        <f t="shared" si="0"/>
        <v>42271</v>
      </c>
      <c r="C74">
        <f t="shared" si="1"/>
        <v>34878.199999999997</v>
      </c>
      <c r="D74">
        <f t="shared" si="2"/>
        <v>33593.285714285717</v>
      </c>
    </row>
    <row r="75" spans="1:4" x14ac:dyDescent="0.3">
      <c r="A75" s="51">
        <v>45243</v>
      </c>
      <c r="B75">
        <f t="shared" si="0"/>
        <v>55320.666666666664</v>
      </c>
      <c r="C75">
        <f t="shared" si="1"/>
        <v>44536.6</v>
      </c>
      <c r="D75">
        <f t="shared" si="2"/>
        <v>38314.571428571428</v>
      </c>
    </row>
    <row r="76" spans="1:4" x14ac:dyDescent="0.3">
      <c r="A76" s="51">
        <v>45951</v>
      </c>
      <c r="B76">
        <f t="shared" si="0"/>
        <v>47037.666666666664</v>
      </c>
      <c r="C76">
        <f t="shared" si="1"/>
        <v>51954.6</v>
      </c>
      <c r="D76">
        <f t="shared" si="2"/>
        <v>38887.142857142855</v>
      </c>
    </row>
    <row r="77" spans="1:4" x14ac:dyDescent="0.3">
      <c r="A77" s="51">
        <v>49919</v>
      </c>
      <c r="B77">
        <f t="shared" si="0"/>
        <v>46587.333333333336</v>
      </c>
      <c r="C77">
        <f t="shared" si="1"/>
        <v>38128</v>
      </c>
      <c r="D77">
        <f t="shared" si="2"/>
        <v>47410.571428571428</v>
      </c>
    </row>
    <row r="78" spans="1:4" x14ac:dyDescent="0.3">
      <c r="A78" s="51">
        <v>43892</v>
      </c>
      <c r="B78">
        <f t="shared" si="0"/>
        <v>33148.666666666664</v>
      </c>
      <c r="C78">
        <f t="shared" si="1"/>
        <v>42372.6</v>
      </c>
      <c r="D78">
        <f t="shared" si="2"/>
        <v>43469.428571428572</v>
      </c>
    </row>
    <row r="79" spans="1:4" x14ac:dyDescent="0.3">
      <c r="A79" s="51">
        <v>5635</v>
      </c>
      <c r="B79">
        <f t="shared" si="0"/>
        <v>38664.333333333336</v>
      </c>
      <c r="C79">
        <f t="shared" si="1"/>
        <v>42618.400000000001</v>
      </c>
      <c r="D79">
        <f t="shared" si="2"/>
        <v>43595.428571428572</v>
      </c>
    </row>
    <row r="80" spans="1:4" x14ac:dyDescent="0.3">
      <c r="A80" s="51">
        <v>66466</v>
      </c>
      <c r="B80">
        <f t="shared" si="0"/>
        <v>39760.333333333336</v>
      </c>
      <c r="C80">
        <f t="shared" si="1"/>
        <v>41859.599999999999</v>
      </c>
      <c r="D80">
        <f t="shared" si="2"/>
        <v>43867.857142857145</v>
      </c>
    </row>
    <row r="81" spans="1:4" x14ac:dyDescent="0.3">
      <c r="A81" s="51">
        <v>47180</v>
      </c>
      <c r="B81">
        <f t="shared" si="0"/>
        <v>53257</v>
      </c>
      <c r="C81">
        <f t="shared" si="1"/>
        <v>42652.800000000003</v>
      </c>
      <c r="D81">
        <f t="shared" si="2"/>
        <v>43927.714285714283</v>
      </c>
    </row>
    <row r="82" spans="1:4" x14ac:dyDescent="0.3">
      <c r="A82" s="51">
        <v>46125</v>
      </c>
      <c r="B82">
        <f t="shared" si="0"/>
        <v>47054.333333333336</v>
      </c>
      <c r="C82">
        <f t="shared" si="1"/>
        <v>51593.4</v>
      </c>
      <c r="D82">
        <f t="shared" si="2"/>
        <v>43772.857142857145</v>
      </c>
    </row>
    <row r="83" spans="1:4" x14ac:dyDescent="0.3">
      <c r="A83" s="51">
        <v>47858</v>
      </c>
      <c r="B83">
        <f t="shared" si="0"/>
        <v>48107</v>
      </c>
      <c r="C83">
        <f t="shared" si="1"/>
        <v>46861.8</v>
      </c>
      <c r="D83">
        <f t="shared" si="2"/>
        <v>43751.714285714283</v>
      </c>
    </row>
    <row r="84" spans="1:4" x14ac:dyDescent="0.3">
      <c r="A84" s="51">
        <v>50338</v>
      </c>
      <c r="B84">
        <f t="shared" si="0"/>
        <v>47001.333333333336</v>
      </c>
      <c r="C84">
        <f t="shared" si="1"/>
        <v>38523.199999999997</v>
      </c>
      <c r="D84">
        <f t="shared" si="2"/>
        <v>43945</v>
      </c>
    </row>
    <row r="85" spans="1:4" x14ac:dyDescent="0.3">
      <c r="A85" s="51">
        <v>42808</v>
      </c>
      <c r="B85">
        <f t="shared" si="0"/>
        <v>32877.666666666664</v>
      </c>
      <c r="C85">
        <f t="shared" si="1"/>
        <v>42862</v>
      </c>
      <c r="D85">
        <f t="shared" si="2"/>
        <v>44079.571428571428</v>
      </c>
    </row>
    <row r="86" spans="1:4" x14ac:dyDescent="0.3">
      <c r="A86" s="51">
        <v>5487</v>
      </c>
      <c r="B86">
        <f t="shared" si="0"/>
        <v>38704.666666666664</v>
      </c>
      <c r="C86">
        <f t="shared" si="1"/>
        <v>42914.8</v>
      </c>
      <c r="D86">
        <f t="shared" si="2"/>
        <v>44465.142857142855</v>
      </c>
    </row>
    <row r="87" spans="1:4" x14ac:dyDescent="0.3">
      <c r="A87" s="51">
        <v>67819</v>
      </c>
      <c r="B87">
        <f t="shared" si="0"/>
        <v>40476</v>
      </c>
      <c r="C87">
        <f t="shared" si="1"/>
        <v>42612</v>
      </c>
      <c r="D87">
        <f t="shared" si="2"/>
        <v>45464.285714285717</v>
      </c>
    </row>
    <row r="88" spans="1:4" x14ac:dyDescent="0.3">
      <c r="A88" s="51">
        <v>48122</v>
      </c>
      <c r="B88">
        <f t="shared" si="0"/>
        <v>54921.666666666664</v>
      </c>
      <c r="C88">
        <f t="shared" si="1"/>
        <v>45020.800000000003</v>
      </c>
      <c r="D88">
        <f t="shared" si="2"/>
        <v>40444.285714285717</v>
      </c>
    </row>
    <row r="89" spans="1:4" x14ac:dyDescent="0.3">
      <c r="A89" s="51">
        <v>48824</v>
      </c>
      <c r="B89">
        <f t="shared" si="0"/>
        <v>50599.333333333336</v>
      </c>
      <c r="C89">
        <f t="shared" si="1"/>
        <v>46963</v>
      </c>
      <c r="D89">
        <f t="shared" si="2"/>
        <v>41512.714285714283</v>
      </c>
    </row>
    <row r="90" spans="1:4" x14ac:dyDescent="0.3">
      <c r="A90" s="51">
        <v>54852</v>
      </c>
      <c r="B90">
        <f t="shared" si="0"/>
        <v>39624.666666666664</v>
      </c>
      <c r="C90">
        <f t="shared" si="1"/>
        <v>43456.6</v>
      </c>
      <c r="D90">
        <f t="shared" si="2"/>
        <v>41573.285714285717</v>
      </c>
    </row>
    <row r="91" spans="1:4" x14ac:dyDescent="0.3">
      <c r="A91" s="51">
        <v>15198</v>
      </c>
      <c r="B91">
        <f t="shared" si="0"/>
        <v>40112.333333333336</v>
      </c>
      <c r="C91">
        <f t="shared" si="1"/>
        <v>35014.400000000001</v>
      </c>
      <c r="D91">
        <f t="shared" si="2"/>
        <v>41289.428571428572</v>
      </c>
    </row>
    <row r="92" spans="1:4" x14ac:dyDescent="0.3">
      <c r="A92" s="51">
        <v>50287</v>
      </c>
      <c r="B92">
        <f t="shared" si="0"/>
        <v>23798.666666666668</v>
      </c>
      <c r="C92">
        <f t="shared" si="1"/>
        <v>38416</v>
      </c>
      <c r="D92">
        <f t="shared" si="2"/>
        <v>40771.142857142855</v>
      </c>
    </row>
    <row r="93" spans="1:4" x14ac:dyDescent="0.3">
      <c r="A93" s="51">
        <v>5911</v>
      </c>
      <c r="B93">
        <f t="shared" si="0"/>
        <v>40676.666666666664</v>
      </c>
      <c r="C93">
        <f t="shared" si="1"/>
        <v>36344.400000000001</v>
      </c>
      <c r="D93">
        <f t="shared" si="2"/>
        <v>40040.285714285717</v>
      </c>
    </row>
    <row r="94" spans="1:4" x14ac:dyDescent="0.3">
      <c r="A94" s="51">
        <v>65832</v>
      </c>
      <c r="B94">
        <f t="shared" si="0"/>
        <v>38745.666666666664</v>
      </c>
      <c r="C94">
        <f t="shared" si="1"/>
        <v>42046.400000000001</v>
      </c>
      <c r="D94">
        <f t="shared" si="2"/>
        <v>38345.428571428572</v>
      </c>
    </row>
    <row r="95" spans="1:4" x14ac:dyDescent="0.3">
      <c r="A95" s="51">
        <v>44494</v>
      </c>
      <c r="B95">
        <f t="shared" si="0"/>
        <v>51344.666666666664</v>
      </c>
      <c r="C95">
        <f t="shared" si="1"/>
        <v>40586.6</v>
      </c>
      <c r="D95">
        <f t="shared" si="2"/>
        <v>42836</v>
      </c>
    </row>
    <row r="96" spans="1:4" x14ac:dyDescent="0.3">
      <c r="A96" s="51">
        <v>43708</v>
      </c>
      <c r="B96">
        <f t="shared" si="0"/>
        <v>43730</v>
      </c>
      <c r="C96">
        <f t="shared" si="1"/>
        <v>48730.8</v>
      </c>
      <c r="D96">
        <f t="shared" si="2"/>
        <v>41742.428571428572</v>
      </c>
    </row>
    <row r="97" spans="1:4" x14ac:dyDescent="0.3">
      <c r="A97" s="51">
        <v>42988</v>
      </c>
      <c r="B97">
        <f t="shared" si="0"/>
        <v>44442.666666666664</v>
      </c>
      <c r="C97">
        <f t="shared" si="1"/>
        <v>44090.8</v>
      </c>
      <c r="D97">
        <f t="shared" si="2"/>
        <v>41680.285714285717</v>
      </c>
    </row>
    <row r="98" spans="1:4" x14ac:dyDescent="0.3">
      <c r="A98" s="51">
        <v>46632</v>
      </c>
      <c r="B98">
        <f t="shared" ref="B98:B161" si="3">AVERAGE(A97:A99)</f>
        <v>44084</v>
      </c>
      <c r="C98">
        <f t="shared" si="1"/>
        <v>36287.199999999997</v>
      </c>
      <c r="D98">
        <f t="shared" si="2"/>
        <v>41414.714285714283</v>
      </c>
    </row>
    <row r="99" spans="1:4" x14ac:dyDescent="0.3">
      <c r="A99" s="51">
        <v>42632</v>
      </c>
      <c r="B99">
        <f t="shared" si="3"/>
        <v>31580</v>
      </c>
      <c r="C99">
        <f t="shared" ref="C99:C162" si="4">AVERAGE(A97:A101)</f>
        <v>40340.199999999997</v>
      </c>
      <c r="D99">
        <f t="shared" si="2"/>
        <v>41424.857142857145</v>
      </c>
    </row>
    <row r="100" spans="1:4" x14ac:dyDescent="0.3">
      <c r="A100" s="51">
        <v>5476</v>
      </c>
      <c r="B100">
        <f t="shared" si="3"/>
        <v>37360.333333333336</v>
      </c>
      <c r="C100">
        <f t="shared" si="4"/>
        <v>40655.599999999999</v>
      </c>
      <c r="D100">
        <f t="shared" ref="D100:D163" si="5">AVERAGE(A97:A103)</f>
        <v>41654.857142857145</v>
      </c>
    </row>
    <row r="101" spans="1:4" x14ac:dyDescent="0.3">
      <c r="A101" s="51">
        <v>63973</v>
      </c>
      <c r="B101">
        <f t="shared" si="3"/>
        <v>38004.666666666664</v>
      </c>
      <c r="C101">
        <f t="shared" si="4"/>
        <v>40392.800000000003</v>
      </c>
      <c r="D101">
        <f t="shared" si="5"/>
        <v>42217.571428571428</v>
      </c>
    </row>
    <row r="102" spans="1:4" x14ac:dyDescent="0.3">
      <c r="A102" s="51">
        <v>44565</v>
      </c>
      <c r="B102">
        <f t="shared" si="3"/>
        <v>51285.333333333336</v>
      </c>
      <c r="C102">
        <f t="shared" si="4"/>
        <v>41251.800000000003</v>
      </c>
      <c r="D102">
        <f t="shared" si="5"/>
        <v>42666.714285714283</v>
      </c>
    </row>
    <row r="103" spans="1:4" x14ac:dyDescent="0.3">
      <c r="A103" s="51">
        <v>45318</v>
      </c>
      <c r="B103">
        <f t="shared" si="3"/>
        <v>45603.333333333336</v>
      </c>
      <c r="C103">
        <f t="shared" si="4"/>
        <v>50111.8</v>
      </c>
      <c r="D103">
        <f t="shared" si="5"/>
        <v>43322.142857142855</v>
      </c>
    </row>
    <row r="104" spans="1:4" x14ac:dyDescent="0.3">
      <c r="A104" s="51">
        <v>46927</v>
      </c>
      <c r="B104">
        <f t="shared" si="3"/>
        <v>47340.333333333336</v>
      </c>
      <c r="C104">
        <f t="shared" si="4"/>
        <v>46761.2</v>
      </c>
      <c r="D104">
        <f t="shared" si="5"/>
        <v>43487</v>
      </c>
    </row>
    <row r="105" spans="1:4" x14ac:dyDescent="0.3">
      <c r="A105" s="51">
        <v>49776</v>
      </c>
      <c r="B105">
        <f t="shared" si="3"/>
        <v>47974.333333333336</v>
      </c>
      <c r="C105">
        <f t="shared" si="4"/>
        <v>39174.199999999997</v>
      </c>
      <c r="D105">
        <f t="shared" si="5"/>
        <v>44394.142857142855</v>
      </c>
    </row>
    <row r="106" spans="1:4" x14ac:dyDescent="0.3">
      <c r="A106" s="51">
        <v>47220</v>
      </c>
      <c r="B106">
        <f t="shared" si="3"/>
        <v>34542</v>
      </c>
      <c r="C106">
        <f t="shared" si="4"/>
        <v>44175.199999999997</v>
      </c>
      <c r="D106">
        <f t="shared" si="5"/>
        <v>45091</v>
      </c>
    </row>
    <row r="107" spans="1:4" x14ac:dyDescent="0.3">
      <c r="A107" s="51">
        <v>6630</v>
      </c>
      <c r="B107">
        <f t="shared" si="3"/>
        <v>41391</v>
      </c>
      <c r="C107">
        <f t="shared" si="4"/>
        <v>44678.400000000001</v>
      </c>
      <c r="D107">
        <f t="shared" si="5"/>
        <v>45617.285714285717</v>
      </c>
    </row>
    <row r="108" spans="1:4" x14ac:dyDescent="0.3">
      <c r="A108" s="51">
        <v>70323</v>
      </c>
      <c r="B108">
        <f t="shared" si="3"/>
        <v>42132</v>
      </c>
      <c r="C108">
        <f t="shared" si="4"/>
        <v>44523.6</v>
      </c>
      <c r="D108">
        <f t="shared" si="5"/>
        <v>46143.285714285717</v>
      </c>
    </row>
    <row r="109" spans="1:4" x14ac:dyDescent="0.3">
      <c r="A109" s="51">
        <v>49443</v>
      </c>
      <c r="B109">
        <f t="shared" si="3"/>
        <v>56256</v>
      </c>
      <c r="C109">
        <f t="shared" si="4"/>
        <v>45201.4</v>
      </c>
      <c r="D109">
        <f t="shared" si="5"/>
        <v>46795.857142857145</v>
      </c>
    </row>
    <row r="110" spans="1:4" x14ac:dyDescent="0.3">
      <c r="A110" s="51">
        <v>49002</v>
      </c>
      <c r="B110">
        <f t="shared" si="3"/>
        <v>49684.666666666664</v>
      </c>
      <c r="C110">
        <f t="shared" si="4"/>
        <v>54744.2</v>
      </c>
      <c r="D110">
        <f t="shared" si="5"/>
        <v>47298.142857142855</v>
      </c>
    </row>
    <row r="111" spans="1:4" x14ac:dyDescent="0.3">
      <c r="A111" s="51">
        <v>50609</v>
      </c>
      <c r="B111">
        <f t="shared" si="3"/>
        <v>51318.333333333336</v>
      </c>
      <c r="C111">
        <f t="shared" si="4"/>
        <v>50826.8</v>
      </c>
      <c r="D111">
        <f t="shared" si="5"/>
        <v>47345.285714285717</v>
      </c>
    </row>
    <row r="112" spans="1:4" x14ac:dyDescent="0.3">
      <c r="A112" s="51">
        <v>54344</v>
      </c>
      <c r="B112">
        <f t="shared" si="3"/>
        <v>51896.333333333336</v>
      </c>
      <c r="C112">
        <f t="shared" si="4"/>
        <v>42330.2</v>
      </c>
      <c r="D112">
        <f t="shared" si="5"/>
        <v>48076.428571428572</v>
      </c>
    </row>
    <row r="113" spans="1:4" x14ac:dyDescent="0.3">
      <c r="A113" s="51">
        <v>50736</v>
      </c>
      <c r="B113">
        <f t="shared" si="3"/>
        <v>37346.666666666664</v>
      </c>
      <c r="C113">
        <f t="shared" si="4"/>
        <v>47618</v>
      </c>
      <c r="D113">
        <f t="shared" si="5"/>
        <v>48425.714285714283</v>
      </c>
    </row>
    <row r="114" spans="1:4" x14ac:dyDescent="0.3">
      <c r="A114" s="51">
        <v>6960</v>
      </c>
      <c r="B114">
        <f t="shared" si="3"/>
        <v>44379</v>
      </c>
      <c r="C114">
        <f t="shared" si="4"/>
        <v>47873.8</v>
      </c>
      <c r="D114">
        <f t="shared" si="5"/>
        <v>48680.571428571428</v>
      </c>
    </row>
    <row r="115" spans="1:4" x14ac:dyDescent="0.3">
      <c r="A115" s="51">
        <v>75441</v>
      </c>
      <c r="B115">
        <f t="shared" si="3"/>
        <v>44763</v>
      </c>
      <c r="C115">
        <f t="shared" si="4"/>
        <v>47162.2</v>
      </c>
      <c r="D115">
        <f t="shared" si="5"/>
        <v>48787</v>
      </c>
    </row>
    <row r="116" spans="1:4" x14ac:dyDescent="0.3">
      <c r="A116" s="51">
        <v>51888</v>
      </c>
      <c r="B116">
        <f t="shared" si="3"/>
        <v>59371.666666666664</v>
      </c>
      <c r="C116">
        <f t="shared" si="4"/>
        <v>47285.8</v>
      </c>
      <c r="D116">
        <f t="shared" si="5"/>
        <v>48859</v>
      </c>
    </row>
    <row r="117" spans="1:4" x14ac:dyDescent="0.3">
      <c r="A117" s="51">
        <v>50786</v>
      </c>
      <c r="B117">
        <f t="shared" si="3"/>
        <v>51342.666666666664</v>
      </c>
      <c r="C117">
        <f t="shared" si="4"/>
        <v>56863.4</v>
      </c>
      <c r="D117">
        <f t="shared" si="5"/>
        <v>48972.428571428572</v>
      </c>
    </row>
    <row r="118" spans="1:4" x14ac:dyDescent="0.3">
      <c r="A118" s="51">
        <v>51354</v>
      </c>
      <c r="B118">
        <f t="shared" si="3"/>
        <v>52329.333333333336</v>
      </c>
      <c r="C118">
        <f t="shared" si="4"/>
        <v>52081.2</v>
      </c>
      <c r="D118">
        <f t="shared" si="5"/>
        <v>48933.714285714283</v>
      </c>
    </row>
    <row r="119" spans="1:4" x14ac:dyDescent="0.3">
      <c r="A119" s="51">
        <v>54848</v>
      </c>
      <c r="B119">
        <f t="shared" si="3"/>
        <v>52577.333333333336</v>
      </c>
      <c r="C119">
        <f t="shared" si="4"/>
        <v>43041.4</v>
      </c>
      <c r="D119">
        <f t="shared" si="5"/>
        <v>49075.285714285717</v>
      </c>
    </row>
    <row r="120" spans="1:4" x14ac:dyDescent="0.3">
      <c r="A120" s="51">
        <v>51530</v>
      </c>
      <c r="B120">
        <f t="shared" si="3"/>
        <v>37689</v>
      </c>
      <c r="C120">
        <f t="shared" si="4"/>
        <v>48170.6</v>
      </c>
      <c r="D120">
        <f t="shared" si="5"/>
        <v>48788.571428571428</v>
      </c>
    </row>
    <row r="121" spans="1:4" x14ac:dyDescent="0.3">
      <c r="A121" s="51">
        <v>6689</v>
      </c>
      <c r="B121">
        <f t="shared" si="3"/>
        <v>44883.666666666664</v>
      </c>
      <c r="C121">
        <f t="shared" si="4"/>
        <v>47876</v>
      </c>
      <c r="D121">
        <f t="shared" si="5"/>
        <v>48770</v>
      </c>
    </row>
    <row r="122" spans="1:4" x14ac:dyDescent="0.3">
      <c r="A122" s="51">
        <v>76432</v>
      </c>
      <c r="B122">
        <f t="shared" si="3"/>
        <v>44334</v>
      </c>
      <c r="C122">
        <f t="shared" si="4"/>
        <v>47037.599999999999</v>
      </c>
      <c r="D122">
        <f t="shared" si="5"/>
        <v>48597.428571428572</v>
      </c>
    </row>
    <row r="123" spans="1:4" x14ac:dyDescent="0.3">
      <c r="A123" s="51">
        <v>49881</v>
      </c>
      <c r="B123">
        <f t="shared" si="3"/>
        <v>58989.666666666664</v>
      </c>
      <c r="C123">
        <f t="shared" si="4"/>
        <v>46760.800000000003</v>
      </c>
      <c r="D123">
        <f t="shared" si="5"/>
        <v>48317.428571428572</v>
      </c>
    </row>
    <row r="124" spans="1:4" x14ac:dyDescent="0.3">
      <c r="A124" s="51">
        <v>50656</v>
      </c>
      <c r="B124">
        <f t="shared" si="3"/>
        <v>50227.666666666664</v>
      </c>
      <c r="C124">
        <f t="shared" si="4"/>
        <v>56000.6</v>
      </c>
      <c r="D124">
        <f t="shared" si="5"/>
        <v>47627.428571428572</v>
      </c>
    </row>
    <row r="125" spans="1:4" x14ac:dyDescent="0.3">
      <c r="A125" s="51">
        <v>50146</v>
      </c>
      <c r="B125">
        <f t="shared" si="3"/>
        <v>51230</v>
      </c>
      <c r="C125">
        <f t="shared" si="4"/>
        <v>50054.2</v>
      </c>
      <c r="D125">
        <f t="shared" si="5"/>
        <v>47638.285714285717</v>
      </c>
    </row>
    <row r="126" spans="1:4" x14ac:dyDescent="0.3">
      <c r="A126" s="51">
        <v>52888</v>
      </c>
      <c r="B126">
        <f t="shared" si="3"/>
        <v>49911.333333333336</v>
      </c>
      <c r="C126">
        <f t="shared" si="4"/>
        <v>41431</v>
      </c>
      <c r="D126">
        <f t="shared" si="5"/>
        <v>46996.142857142855</v>
      </c>
    </row>
    <row r="127" spans="1:4" x14ac:dyDescent="0.3">
      <c r="A127" s="51">
        <v>46700</v>
      </c>
      <c r="B127">
        <f t="shared" si="3"/>
        <v>35451</v>
      </c>
      <c r="C127">
        <f t="shared" si="4"/>
        <v>45687.199999999997</v>
      </c>
      <c r="D127">
        <f t="shared" si="5"/>
        <v>46743.285714285717</v>
      </c>
    </row>
    <row r="128" spans="1:4" x14ac:dyDescent="0.3">
      <c r="A128" s="51">
        <v>6765</v>
      </c>
      <c r="B128">
        <f t="shared" si="3"/>
        <v>41800.666666666664</v>
      </c>
      <c r="C128">
        <f t="shared" si="4"/>
        <v>45280.2</v>
      </c>
      <c r="D128">
        <f t="shared" si="5"/>
        <v>46403.428571428572</v>
      </c>
    </row>
    <row r="129" spans="1:4" x14ac:dyDescent="0.3">
      <c r="A129" s="51">
        <v>71937</v>
      </c>
      <c r="B129">
        <f t="shared" si="3"/>
        <v>42271</v>
      </c>
      <c r="C129">
        <f t="shared" si="4"/>
        <v>44358</v>
      </c>
      <c r="D129">
        <f t="shared" si="5"/>
        <v>46286.142857142855</v>
      </c>
    </row>
    <row r="130" spans="1:4" x14ac:dyDescent="0.3">
      <c r="A130" s="51">
        <v>48111</v>
      </c>
      <c r="B130">
        <f t="shared" si="3"/>
        <v>56108.333333333336</v>
      </c>
      <c r="C130">
        <f t="shared" si="4"/>
        <v>44883</v>
      </c>
      <c r="D130">
        <f t="shared" si="5"/>
        <v>46166</v>
      </c>
    </row>
    <row r="131" spans="1:4" x14ac:dyDescent="0.3">
      <c r="A131" s="51">
        <v>48277</v>
      </c>
      <c r="B131">
        <f t="shared" si="3"/>
        <v>48571</v>
      </c>
      <c r="C131">
        <f t="shared" si="4"/>
        <v>53939.4</v>
      </c>
      <c r="D131">
        <f t="shared" si="5"/>
        <v>45987.285714285717</v>
      </c>
    </row>
    <row r="132" spans="1:4" x14ac:dyDescent="0.3">
      <c r="A132" s="51">
        <v>49325</v>
      </c>
      <c r="B132">
        <f t="shared" si="3"/>
        <v>49883</v>
      </c>
      <c r="C132">
        <f t="shared" si="4"/>
        <v>48641.8</v>
      </c>
      <c r="D132">
        <f t="shared" si="5"/>
        <v>45844.857142857145</v>
      </c>
    </row>
    <row r="133" spans="1:4" x14ac:dyDescent="0.3">
      <c r="A133" s="51">
        <v>52047</v>
      </c>
      <c r="B133">
        <f t="shared" si="3"/>
        <v>48940.333333333336</v>
      </c>
      <c r="C133">
        <f t="shared" si="4"/>
        <v>40173.199999999997</v>
      </c>
      <c r="D133">
        <f t="shared" si="5"/>
        <v>45408.428571428572</v>
      </c>
    </row>
    <row r="134" spans="1:4" x14ac:dyDescent="0.3">
      <c r="A134" s="51">
        <v>45449</v>
      </c>
      <c r="B134">
        <f t="shared" si="3"/>
        <v>34421.333333333336</v>
      </c>
      <c r="C134">
        <f t="shared" si="4"/>
        <v>44294.2</v>
      </c>
      <c r="D134">
        <f t="shared" si="5"/>
        <v>45077.571428571428</v>
      </c>
    </row>
    <row r="135" spans="1:4" x14ac:dyDescent="0.3">
      <c r="A135" s="51">
        <v>5768</v>
      </c>
      <c r="B135">
        <f t="shared" si="3"/>
        <v>40033</v>
      </c>
      <c r="C135">
        <f t="shared" si="4"/>
        <v>43588.2</v>
      </c>
      <c r="D135">
        <f t="shared" si="5"/>
        <v>44605</v>
      </c>
    </row>
    <row r="136" spans="1:4" x14ac:dyDescent="0.3">
      <c r="A136" s="51">
        <v>68882</v>
      </c>
      <c r="B136">
        <f t="shared" si="3"/>
        <v>40148.333333333336</v>
      </c>
      <c r="C136">
        <f t="shared" si="4"/>
        <v>42172.6</v>
      </c>
      <c r="D136">
        <f t="shared" si="5"/>
        <v>44045.714285714283</v>
      </c>
    </row>
    <row r="137" spans="1:4" x14ac:dyDescent="0.3">
      <c r="A137" s="51">
        <v>45795</v>
      </c>
      <c r="B137">
        <f t="shared" si="3"/>
        <v>53215.333333333336</v>
      </c>
      <c r="C137">
        <f t="shared" si="4"/>
        <v>42164.800000000003</v>
      </c>
      <c r="D137">
        <f t="shared" si="5"/>
        <v>43472.857142857145</v>
      </c>
    </row>
    <row r="138" spans="1:4" x14ac:dyDescent="0.3">
      <c r="A138" s="51">
        <v>44969</v>
      </c>
      <c r="B138">
        <f t="shared" si="3"/>
        <v>45391.333333333336</v>
      </c>
      <c r="C138">
        <f t="shared" si="4"/>
        <v>50618.6</v>
      </c>
      <c r="D138">
        <f t="shared" si="5"/>
        <v>42979.571428571428</v>
      </c>
    </row>
    <row r="139" spans="1:4" x14ac:dyDescent="0.3">
      <c r="A139" s="51">
        <v>45410</v>
      </c>
      <c r="B139">
        <f t="shared" si="3"/>
        <v>46138.666666666664</v>
      </c>
      <c r="C139">
        <f t="shared" si="4"/>
        <v>45241.4</v>
      </c>
      <c r="D139">
        <f t="shared" si="5"/>
        <v>42972.714285714283</v>
      </c>
    </row>
    <row r="140" spans="1:4" x14ac:dyDescent="0.3">
      <c r="A140" s="51">
        <v>48037</v>
      </c>
      <c r="B140">
        <f t="shared" si="3"/>
        <v>45147.666666666664</v>
      </c>
      <c r="C140">
        <f t="shared" si="4"/>
        <v>37226.400000000001</v>
      </c>
      <c r="D140">
        <f t="shared" si="5"/>
        <v>42315.571428571428</v>
      </c>
    </row>
    <row r="141" spans="1:4" x14ac:dyDescent="0.3">
      <c r="A141" s="51">
        <v>41996</v>
      </c>
      <c r="B141">
        <f t="shared" si="3"/>
        <v>31917.666666666668</v>
      </c>
      <c r="C141">
        <f t="shared" si="4"/>
        <v>41089</v>
      </c>
      <c r="D141">
        <f t="shared" si="5"/>
        <v>41745.285714285717</v>
      </c>
    </row>
    <row r="142" spans="1:4" x14ac:dyDescent="0.3">
      <c r="A142" s="51">
        <v>5720</v>
      </c>
      <c r="B142">
        <f t="shared" si="3"/>
        <v>37332.666666666664</v>
      </c>
      <c r="C142">
        <f t="shared" si="4"/>
        <v>40367.599999999999</v>
      </c>
      <c r="D142">
        <f t="shared" si="5"/>
        <v>41761.857142857145</v>
      </c>
    </row>
    <row r="143" spans="1:4" x14ac:dyDescent="0.3">
      <c r="A143" s="51">
        <v>64282</v>
      </c>
      <c r="B143">
        <f t="shared" si="3"/>
        <v>37268.333333333336</v>
      </c>
      <c r="C143">
        <f t="shared" si="4"/>
        <v>39777.199999999997</v>
      </c>
      <c r="D143">
        <f t="shared" si="5"/>
        <v>41499.285714285717</v>
      </c>
    </row>
    <row r="144" spans="1:4" x14ac:dyDescent="0.3">
      <c r="A144" s="51">
        <v>41803</v>
      </c>
      <c r="B144">
        <f t="shared" si="3"/>
        <v>50390</v>
      </c>
      <c r="C144">
        <f t="shared" si="4"/>
        <v>40092.400000000001</v>
      </c>
      <c r="D144">
        <f t="shared" si="5"/>
        <v>41397</v>
      </c>
    </row>
    <row r="145" spans="1:4" x14ac:dyDescent="0.3">
      <c r="A145" s="51">
        <v>45085</v>
      </c>
      <c r="B145">
        <f t="shared" si="3"/>
        <v>43486.666666666664</v>
      </c>
      <c r="C145">
        <f t="shared" si="4"/>
        <v>48412.6</v>
      </c>
      <c r="D145">
        <f t="shared" si="5"/>
        <v>41341.428571428572</v>
      </c>
    </row>
    <row r="146" spans="1:4" x14ac:dyDescent="0.3">
      <c r="A146" s="51">
        <v>43572</v>
      </c>
      <c r="B146">
        <f t="shared" si="3"/>
        <v>45326</v>
      </c>
      <c r="C146">
        <f t="shared" si="4"/>
        <v>43877.599999999999</v>
      </c>
      <c r="D146">
        <f t="shared" si="5"/>
        <v>41316.571428571428</v>
      </c>
    </row>
    <row r="147" spans="1:4" x14ac:dyDescent="0.3">
      <c r="A147" s="51">
        <v>47321</v>
      </c>
      <c r="B147">
        <f t="shared" si="3"/>
        <v>44166.666666666664</v>
      </c>
      <c r="C147">
        <f t="shared" si="4"/>
        <v>36626.199999999997</v>
      </c>
      <c r="D147">
        <f t="shared" si="5"/>
        <v>40897.285714285717</v>
      </c>
    </row>
    <row r="148" spans="1:4" x14ac:dyDescent="0.3">
      <c r="A148" s="51">
        <v>41607</v>
      </c>
      <c r="B148">
        <f t="shared" si="3"/>
        <v>31491.333333333332</v>
      </c>
      <c r="C148">
        <f t="shared" si="4"/>
        <v>39878.6</v>
      </c>
      <c r="D148">
        <f t="shared" si="5"/>
        <v>40995.714285714283</v>
      </c>
    </row>
    <row r="149" spans="1:4" x14ac:dyDescent="0.3">
      <c r="A149" s="51">
        <v>5546</v>
      </c>
      <c r="B149">
        <f t="shared" si="3"/>
        <v>36166.666666666664</v>
      </c>
      <c r="C149">
        <f t="shared" si="4"/>
        <v>39662.6</v>
      </c>
      <c r="D149">
        <f t="shared" si="5"/>
        <v>40457.714285714283</v>
      </c>
    </row>
    <row r="150" spans="1:4" x14ac:dyDescent="0.3">
      <c r="A150" s="51">
        <v>61347</v>
      </c>
      <c r="B150">
        <f t="shared" si="3"/>
        <v>36461.666666666664</v>
      </c>
      <c r="C150">
        <f t="shared" si="4"/>
        <v>38462.199999999997</v>
      </c>
      <c r="D150">
        <f t="shared" si="5"/>
        <v>40698</v>
      </c>
    </row>
    <row r="151" spans="1:4" x14ac:dyDescent="0.3">
      <c r="A151" s="51">
        <v>42492</v>
      </c>
      <c r="B151">
        <f t="shared" si="3"/>
        <v>48386</v>
      </c>
      <c r="C151">
        <f t="shared" si="4"/>
        <v>39191.599999999999</v>
      </c>
      <c r="D151">
        <f t="shared" si="5"/>
        <v>40451.571428571428</v>
      </c>
    </row>
    <row r="152" spans="1:4" x14ac:dyDescent="0.3">
      <c r="A152" s="51">
        <v>41319</v>
      </c>
      <c r="B152">
        <f t="shared" si="3"/>
        <v>43021.666666666664</v>
      </c>
      <c r="C152">
        <f t="shared" si="4"/>
        <v>47201.599999999999</v>
      </c>
      <c r="D152">
        <f t="shared" si="5"/>
        <v>40277.142857142855</v>
      </c>
    </row>
    <row r="153" spans="1:4" x14ac:dyDescent="0.3">
      <c r="A153" s="51">
        <v>45254</v>
      </c>
      <c r="B153">
        <f t="shared" si="3"/>
        <v>44056.333333333336</v>
      </c>
      <c r="C153">
        <f t="shared" si="4"/>
        <v>43009.4</v>
      </c>
      <c r="D153">
        <f t="shared" si="5"/>
        <v>40133.428571428572</v>
      </c>
    </row>
    <row r="154" spans="1:4" x14ac:dyDescent="0.3">
      <c r="A154" s="51">
        <v>45596</v>
      </c>
      <c r="B154">
        <f t="shared" si="3"/>
        <v>43745.333333333336</v>
      </c>
      <c r="C154">
        <f t="shared" si="4"/>
        <v>35419</v>
      </c>
      <c r="D154">
        <f t="shared" si="5"/>
        <v>40290.428571428572</v>
      </c>
    </row>
    <row r="155" spans="1:4" x14ac:dyDescent="0.3">
      <c r="A155" s="51">
        <v>40386</v>
      </c>
      <c r="B155">
        <f t="shared" si="3"/>
        <v>30174</v>
      </c>
      <c r="C155">
        <f t="shared" si="4"/>
        <v>39644.400000000001</v>
      </c>
      <c r="D155">
        <f t="shared" si="5"/>
        <v>40396.714285714283</v>
      </c>
    </row>
    <row r="156" spans="1:4" x14ac:dyDescent="0.3">
      <c r="A156" s="51">
        <v>4540</v>
      </c>
      <c r="B156">
        <f t="shared" si="3"/>
        <v>35790.666666666664</v>
      </c>
      <c r="C156">
        <f t="shared" si="4"/>
        <v>39240.800000000003</v>
      </c>
      <c r="D156">
        <f t="shared" si="5"/>
        <v>40608.857142857145</v>
      </c>
    </row>
    <row r="157" spans="1:4" x14ac:dyDescent="0.3">
      <c r="A157" s="51">
        <v>62446</v>
      </c>
      <c r="B157">
        <f t="shared" si="3"/>
        <v>36740.666666666664</v>
      </c>
      <c r="C157">
        <f t="shared" si="4"/>
        <v>38682.400000000001</v>
      </c>
      <c r="D157">
        <f t="shared" si="5"/>
        <v>40569.714285714283</v>
      </c>
    </row>
    <row r="158" spans="1:4" x14ac:dyDescent="0.3">
      <c r="A158" s="51">
        <v>43236</v>
      </c>
      <c r="B158">
        <f t="shared" si="3"/>
        <v>49495.333333333336</v>
      </c>
      <c r="C158">
        <f t="shared" si="4"/>
        <v>39601.199999999997</v>
      </c>
      <c r="D158">
        <f t="shared" si="5"/>
        <v>40769.714285714283</v>
      </c>
    </row>
    <row r="159" spans="1:4" x14ac:dyDescent="0.3">
      <c r="A159" s="51">
        <v>42804</v>
      </c>
      <c r="B159">
        <f t="shared" si="3"/>
        <v>43673.333333333336</v>
      </c>
      <c r="C159">
        <f t="shared" si="4"/>
        <v>48092.4</v>
      </c>
      <c r="D159">
        <f t="shared" si="5"/>
        <v>40746.142857142855</v>
      </c>
    </row>
    <row r="160" spans="1:4" x14ac:dyDescent="0.3">
      <c r="A160" s="51">
        <v>44980</v>
      </c>
      <c r="B160">
        <f t="shared" si="3"/>
        <v>44926.666666666664</v>
      </c>
      <c r="C160">
        <f t="shared" si="4"/>
        <v>43647.4</v>
      </c>
      <c r="D160">
        <f t="shared" si="5"/>
        <v>40872.714285714283</v>
      </c>
    </row>
    <row r="161" spans="1:4" x14ac:dyDescent="0.3">
      <c r="A161" s="51">
        <v>46996</v>
      </c>
      <c r="B161">
        <f t="shared" si="3"/>
        <v>44065.666666666664</v>
      </c>
      <c r="C161">
        <f t="shared" si="4"/>
        <v>36085.4</v>
      </c>
      <c r="D161">
        <f t="shared" si="5"/>
        <v>40715.142857142855</v>
      </c>
    </row>
    <row r="162" spans="1:4" x14ac:dyDescent="0.3">
      <c r="A162" s="51">
        <v>40221</v>
      </c>
      <c r="B162">
        <f t="shared" ref="B162:B225" si="6">AVERAGE(A161:A163)</f>
        <v>30881</v>
      </c>
      <c r="C162">
        <f t="shared" si="4"/>
        <v>39793.199999999997</v>
      </c>
      <c r="D162">
        <f t="shared" si="5"/>
        <v>40601.428571428572</v>
      </c>
    </row>
    <row r="163" spans="1:4" x14ac:dyDescent="0.3">
      <c r="A163" s="51">
        <v>5426</v>
      </c>
      <c r="B163">
        <f t="shared" si="6"/>
        <v>35663.333333333336</v>
      </c>
      <c r="C163">
        <f t="shared" ref="C163:C226" si="7">AVERAGE(A161:A165)</f>
        <v>39285.199999999997</v>
      </c>
      <c r="D163">
        <f t="shared" si="5"/>
        <v>40715.285714285717</v>
      </c>
    </row>
    <row r="164" spans="1:4" x14ac:dyDescent="0.3">
      <c r="A164" s="51">
        <v>61343</v>
      </c>
      <c r="B164">
        <f t="shared" si="6"/>
        <v>36403</v>
      </c>
      <c r="C164">
        <f t="shared" si="7"/>
        <v>38606.199999999997</v>
      </c>
      <c r="D164">
        <f t="shared" ref="D164:D227" si="8">AVERAGE(A161:A167)</f>
        <v>41445.571428571428</v>
      </c>
    </row>
    <row r="165" spans="1:4" x14ac:dyDescent="0.3">
      <c r="A165" s="51">
        <v>42440</v>
      </c>
      <c r="B165">
        <f t="shared" si="6"/>
        <v>49128</v>
      </c>
      <c r="C165">
        <f t="shared" si="7"/>
        <v>40580.400000000001</v>
      </c>
      <c r="D165">
        <f t="shared" si="8"/>
        <v>36339</v>
      </c>
    </row>
    <row r="166" spans="1:4" x14ac:dyDescent="0.3">
      <c r="A166" s="51">
        <v>43601</v>
      </c>
      <c r="B166">
        <f t="shared" si="6"/>
        <v>45377.666666666664</v>
      </c>
      <c r="C166">
        <f t="shared" si="7"/>
        <v>41745.199999999997</v>
      </c>
      <c r="D166">
        <f t="shared" si="8"/>
        <v>36924.285714285717</v>
      </c>
    </row>
    <row r="167" spans="1:4" x14ac:dyDescent="0.3">
      <c r="A167" s="51">
        <v>50092</v>
      </c>
      <c r="B167">
        <f t="shared" si="6"/>
        <v>34981</v>
      </c>
      <c r="C167">
        <f t="shared" si="7"/>
        <v>38340.199999999997</v>
      </c>
      <c r="D167">
        <f t="shared" si="8"/>
        <v>37010.428571428572</v>
      </c>
    </row>
    <row r="168" spans="1:4" x14ac:dyDescent="0.3">
      <c r="A168" s="51">
        <v>11250</v>
      </c>
      <c r="B168">
        <f t="shared" si="6"/>
        <v>35220</v>
      </c>
      <c r="C168">
        <f t="shared" si="7"/>
        <v>31058</v>
      </c>
      <c r="D168">
        <f t="shared" si="8"/>
        <v>37247.285714285717</v>
      </c>
    </row>
    <row r="169" spans="1:4" x14ac:dyDescent="0.3">
      <c r="A169" s="51">
        <v>44318</v>
      </c>
      <c r="B169">
        <f t="shared" si="6"/>
        <v>20532.333333333332</v>
      </c>
      <c r="C169">
        <f t="shared" si="7"/>
        <v>34938</v>
      </c>
      <c r="D169">
        <f t="shared" si="8"/>
        <v>36866.571428571428</v>
      </c>
    </row>
    <row r="170" spans="1:4" x14ac:dyDescent="0.3">
      <c r="A170" s="51">
        <v>6029</v>
      </c>
      <c r="B170">
        <f t="shared" si="6"/>
        <v>37782.666666666664</v>
      </c>
      <c r="C170">
        <f t="shared" si="7"/>
        <v>32874.6</v>
      </c>
      <c r="D170">
        <f t="shared" si="8"/>
        <v>36270</v>
      </c>
    </row>
    <row r="171" spans="1:4" x14ac:dyDescent="0.3">
      <c r="A171" s="51">
        <v>63001</v>
      </c>
      <c r="B171">
        <f t="shared" si="6"/>
        <v>36268.333333333336</v>
      </c>
      <c r="C171">
        <f t="shared" si="7"/>
        <v>38509.599999999999</v>
      </c>
      <c r="D171">
        <f t="shared" si="8"/>
        <v>34573</v>
      </c>
    </row>
    <row r="172" spans="1:4" x14ac:dyDescent="0.3">
      <c r="A172" s="51">
        <v>39775</v>
      </c>
      <c r="B172">
        <f t="shared" si="6"/>
        <v>47400.333333333336</v>
      </c>
      <c r="C172">
        <f t="shared" si="7"/>
        <v>37288.6</v>
      </c>
      <c r="D172">
        <f t="shared" si="8"/>
        <v>38730.571428571428</v>
      </c>
    </row>
    <row r="173" spans="1:4" x14ac:dyDescent="0.3">
      <c r="A173" s="51">
        <v>39425</v>
      </c>
      <c r="B173">
        <f t="shared" si="6"/>
        <v>39137.666666666664</v>
      </c>
      <c r="C173">
        <f t="shared" si="7"/>
        <v>44153.4</v>
      </c>
      <c r="D173">
        <f t="shared" si="8"/>
        <v>37405.285714285717</v>
      </c>
    </row>
    <row r="174" spans="1:4" x14ac:dyDescent="0.3">
      <c r="A174" s="51">
        <v>38213</v>
      </c>
      <c r="B174">
        <f t="shared" si="6"/>
        <v>39330.333333333336</v>
      </c>
      <c r="C174">
        <f t="shared" si="7"/>
        <v>38561.4</v>
      </c>
      <c r="D174">
        <f t="shared" si="8"/>
        <v>37217.857142857145</v>
      </c>
    </row>
    <row r="175" spans="1:4" x14ac:dyDescent="0.3">
      <c r="A175" s="51">
        <v>40353</v>
      </c>
      <c r="B175">
        <f t="shared" si="6"/>
        <v>37869</v>
      </c>
      <c r="C175">
        <f t="shared" si="7"/>
        <v>31549.8</v>
      </c>
      <c r="D175">
        <f t="shared" si="8"/>
        <v>35508.142857142855</v>
      </c>
    </row>
    <row r="176" spans="1:4" x14ac:dyDescent="0.3">
      <c r="A176" s="51">
        <v>35041</v>
      </c>
      <c r="B176">
        <f t="shared" si="6"/>
        <v>26703.666666666668</v>
      </c>
      <c r="C176">
        <f t="shared" si="7"/>
        <v>33871.4</v>
      </c>
      <c r="D176">
        <f t="shared" si="8"/>
        <v>35297.142857142855</v>
      </c>
    </row>
    <row r="177" spans="1:4" x14ac:dyDescent="0.3">
      <c r="A177" s="51">
        <v>4717</v>
      </c>
      <c r="B177">
        <f t="shared" si="6"/>
        <v>30263.666666666668</v>
      </c>
      <c r="C177">
        <f t="shared" si="7"/>
        <v>33888.400000000001</v>
      </c>
      <c r="D177">
        <f t="shared" si="8"/>
        <v>35051.428571428572</v>
      </c>
    </row>
    <row r="178" spans="1:4" x14ac:dyDescent="0.3">
      <c r="A178" s="51">
        <v>51033</v>
      </c>
      <c r="B178">
        <f t="shared" si="6"/>
        <v>31349.333333333332</v>
      </c>
      <c r="C178">
        <f t="shared" si="7"/>
        <v>33358.800000000003</v>
      </c>
      <c r="D178">
        <f t="shared" si="8"/>
        <v>34888</v>
      </c>
    </row>
    <row r="179" spans="1:4" x14ac:dyDescent="0.3">
      <c r="A179" s="51">
        <v>38298</v>
      </c>
      <c r="B179">
        <f t="shared" si="6"/>
        <v>42345.333333333336</v>
      </c>
      <c r="C179">
        <f t="shared" si="7"/>
        <v>33764.400000000001</v>
      </c>
      <c r="D179">
        <f t="shared" si="8"/>
        <v>34672.571428571428</v>
      </c>
    </row>
    <row r="180" spans="1:4" x14ac:dyDescent="0.3">
      <c r="A180" s="51">
        <v>37705</v>
      </c>
      <c r="B180">
        <f t="shared" si="6"/>
        <v>37690.666666666664</v>
      </c>
      <c r="C180">
        <f t="shared" si="7"/>
        <v>40590</v>
      </c>
      <c r="D180">
        <f t="shared" si="8"/>
        <v>35013</v>
      </c>
    </row>
    <row r="181" spans="1:4" x14ac:dyDescent="0.3">
      <c r="A181" s="51">
        <v>37069</v>
      </c>
      <c r="B181">
        <f t="shared" si="6"/>
        <v>37873</v>
      </c>
      <c r="C181">
        <f t="shared" si="7"/>
        <v>37868.199999999997</v>
      </c>
      <c r="D181">
        <f t="shared" si="8"/>
        <v>35041.285714285717</v>
      </c>
    </row>
    <row r="182" spans="1:4" x14ac:dyDescent="0.3">
      <c r="A182" s="51">
        <v>38845</v>
      </c>
      <c r="B182">
        <f t="shared" si="6"/>
        <v>37779.333333333336</v>
      </c>
      <c r="C182">
        <f t="shared" si="7"/>
        <v>31191.599999999999</v>
      </c>
      <c r="D182">
        <f t="shared" si="8"/>
        <v>35359.428571428572</v>
      </c>
    </row>
    <row r="183" spans="1:4" x14ac:dyDescent="0.3">
      <c r="A183" s="51">
        <v>37424</v>
      </c>
      <c r="B183">
        <f t="shared" si="6"/>
        <v>27061.333333333332</v>
      </c>
      <c r="C183">
        <f t="shared" si="7"/>
        <v>34302.6</v>
      </c>
      <c r="D183">
        <f t="shared" si="8"/>
        <v>35052.714285714283</v>
      </c>
    </row>
    <row r="184" spans="1:4" x14ac:dyDescent="0.3">
      <c r="A184" s="51">
        <v>4915</v>
      </c>
      <c r="B184">
        <f t="shared" si="6"/>
        <v>31866.333333333332</v>
      </c>
      <c r="C184">
        <f t="shared" si="7"/>
        <v>34119</v>
      </c>
      <c r="D184">
        <f t="shared" si="8"/>
        <v>35378.142857142855</v>
      </c>
    </row>
    <row r="185" spans="1:4" x14ac:dyDescent="0.3">
      <c r="A185" s="51">
        <v>53260</v>
      </c>
      <c r="B185">
        <f t="shared" si="6"/>
        <v>31442</v>
      </c>
      <c r="C185">
        <f t="shared" si="7"/>
        <v>34346.6</v>
      </c>
      <c r="D185">
        <f t="shared" si="8"/>
        <v>31370.285714285714</v>
      </c>
    </row>
    <row r="186" spans="1:4" x14ac:dyDescent="0.3">
      <c r="A186" s="51">
        <v>36151</v>
      </c>
      <c r="B186">
        <f t="shared" si="6"/>
        <v>43131.333333333336</v>
      </c>
      <c r="C186">
        <f t="shared" si="7"/>
        <v>28664.6</v>
      </c>
      <c r="D186">
        <f t="shared" si="8"/>
        <v>32722.714285714286</v>
      </c>
    </row>
    <row r="187" spans="1:4" x14ac:dyDescent="0.3">
      <c r="A187" s="51">
        <v>39983</v>
      </c>
      <c r="B187">
        <f t="shared" si="6"/>
        <v>28382.666666666668</v>
      </c>
      <c r="C187">
        <f t="shared" si="7"/>
        <v>37344</v>
      </c>
      <c r="D187">
        <f t="shared" si="8"/>
        <v>31776</v>
      </c>
    </row>
    <row r="188" spans="1:4" x14ac:dyDescent="0.3">
      <c r="A188" s="51">
        <v>9014</v>
      </c>
      <c r="B188">
        <f t="shared" si="6"/>
        <v>32436.333333333332</v>
      </c>
      <c r="C188">
        <f t="shared" si="7"/>
        <v>32851.4</v>
      </c>
      <c r="D188">
        <f t="shared" si="8"/>
        <v>31682.142857142859</v>
      </c>
    </row>
    <row r="189" spans="1:4" x14ac:dyDescent="0.3">
      <c r="A189" s="51">
        <v>48312</v>
      </c>
      <c r="B189">
        <f t="shared" si="6"/>
        <v>29374.333333333332</v>
      </c>
      <c r="C189">
        <f t="shared" si="7"/>
        <v>26472.799999999999</v>
      </c>
      <c r="D189">
        <f t="shared" si="8"/>
        <v>31015.142857142859</v>
      </c>
    </row>
    <row r="190" spans="1:4" x14ac:dyDescent="0.3">
      <c r="A190" s="51">
        <v>30797</v>
      </c>
      <c r="B190">
        <f t="shared" si="6"/>
        <v>27789</v>
      </c>
      <c r="C190">
        <f t="shared" si="7"/>
        <v>28194.400000000001</v>
      </c>
      <c r="D190">
        <f t="shared" si="8"/>
        <v>30552.142857142859</v>
      </c>
    </row>
    <row r="191" spans="1:4" x14ac:dyDescent="0.3">
      <c r="A191" s="51">
        <v>4258</v>
      </c>
      <c r="B191">
        <f t="shared" si="6"/>
        <v>27882</v>
      </c>
      <c r="C191">
        <f t="shared" si="7"/>
        <v>32973.599999999999</v>
      </c>
      <c r="D191">
        <f t="shared" si="8"/>
        <v>29588.857142857141</v>
      </c>
    </row>
    <row r="192" spans="1:4" x14ac:dyDescent="0.3">
      <c r="A192" s="51">
        <v>48591</v>
      </c>
      <c r="B192">
        <f t="shared" si="6"/>
        <v>28586.333333333332</v>
      </c>
      <c r="C192">
        <f t="shared" si="7"/>
        <v>29959.200000000001</v>
      </c>
      <c r="D192">
        <f t="shared" si="8"/>
        <v>32865</v>
      </c>
    </row>
    <row r="193" spans="1:4" x14ac:dyDescent="0.3">
      <c r="A193" s="51">
        <v>32910</v>
      </c>
      <c r="B193">
        <f t="shared" si="6"/>
        <v>38247</v>
      </c>
      <c r="C193">
        <f t="shared" si="7"/>
        <v>30189.200000000001</v>
      </c>
      <c r="D193">
        <f t="shared" si="8"/>
        <v>30751</v>
      </c>
    </row>
    <row r="194" spans="1:4" x14ac:dyDescent="0.3">
      <c r="A194" s="51">
        <v>33240</v>
      </c>
      <c r="B194">
        <f t="shared" si="6"/>
        <v>32699</v>
      </c>
      <c r="C194">
        <f t="shared" si="7"/>
        <v>36040.400000000001</v>
      </c>
      <c r="D194">
        <f t="shared" si="8"/>
        <v>30415.714285714286</v>
      </c>
    </row>
    <row r="195" spans="1:4" x14ac:dyDescent="0.3">
      <c r="A195" s="51">
        <v>31947</v>
      </c>
      <c r="B195">
        <f t="shared" si="6"/>
        <v>32900.333333333336</v>
      </c>
      <c r="C195">
        <f t="shared" si="7"/>
        <v>32012.2</v>
      </c>
      <c r="D195">
        <f t="shared" si="8"/>
        <v>30344.857142857141</v>
      </c>
    </row>
    <row r="196" spans="1:4" x14ac:dyDescent="0.3">
      <c r="A196" s="51">
        <v>33514</v>
      </c>
      <c r="B196">
        <f t="shared" si="6"/>
        <v>31303.666666666668</v>
      </c>
      <c r="C196">
        <f t="shared" si="7"/>
        <v>26182.6</v>
      </c>
      <c r="D196">
        <f t="shared" si="8"/>
        <v>29659.571428571428</v>
      </c>
    </row>
    <row r="197" spans="1:4" x14ac:dyDescent="0.3">
      <c r="A197" s="51">
        <v>28450</v>
      </c>
      <c r="B197">
        <f t="shared" si="6"/>
        <v>21908.666666666668</v>
      </c>
      <c r="C197">
        <f t="shared" si="7"/>
        <v>28293.4</v>
      </c>
      <c r="D197">
        <f t="shared" si="8"/>
        <v>29000.714285714286</v>
      </c>
    </row>
    <row r="198" spans="1:4" x14ac:dyDescent="0.3">
      <c r="A198" s="51">
        <v>3762</v>
      </c>
      <c r="B198">
        <f t="shared" si="6"/>
        <v>25335.333333333332</v>
      </c>
      <c r="C198">
        <f t="shared" si="7"/>
        <v>27563.599999999999</v>
      </c>
      <c r="D198">
        <f t="shared" si="8"/>
        <v>28559.714285714286</v>
      </c>
    </row>
    <row r="199" spans="1:4" x14ac:dyDescent="0.3">
      <c r="A199" s="51">
        <v>43794</v>
      </c>
      <c r="B199">
        <f t="shared" si="6"/>
        <v>25284.666666666668</v>
      </c>
      <c r="C199">
        <f t="shared" si="7"/>
        <v>26891.4</v>
      </c>
      <c r="D199">
        <f t="shared" si="8"/>
        <v>28079.285714285714</v>
      </c>
    </row>
    <row r="200" spans="1:4" x14ac:dyDescent="0.3">
      <c r="A200" s="51">
        <v>28298</v>
      </c>
      <c r="B200">
        <f t="shared" si="6"/>
        <v>34081.666666666664</v>
      </c>
      <c r="C200">
        <f t="shared" si="7"/>
        <v>26918.2</v>
      </c>
      <c r="D200">
        <f t="shared" si="8"/>
        <v>27669.714285714286</v>
      </c>
    </row>
    <row r="201" spans="1:4" x14ac:dyDescent="0.3">
      <c r="A201" s="51">
        <v>30153</v>
      </c>
      <c r="B201">
        <f t="shared" si="6"/>
        <v>29011.666666666668</v>
      </c>
      <c r="C201">
        <f t="shared" si="7"/>
        <v>32295.200000000001</v>
      </c>
      <c r="D201">
        <f t="shared" si="8"/>
        <v>27419.285714285714</v>
      </c>
    </row>
    <row r="202" spans="1:4" x14ac:dyDescent="0.3">
      <c r="A202" s="51">
        <v>28584</v>
      </c>
      <c r="B202">
        <f t="shared" si="6"/>
        <v>29794.666666666668</v>
      </c>
      <c r="C202">
        <f t="shared" si="7"/>
        <v>28875.8</v>
      </c>
      <c r="D202">
        <f t="shared" si="8"/>
        <v>27383.428571428572</v>
      </c>
    </row>
    <row r="203" spans="1:4" x14ac:dyDescent="0.3">
      <c r="A203" s="51">
        <v>30647</v>
      </c>
      <c r="B203">
        <f t="shared" si="6"/>
        <v>28642.666666666668</v>
      </c>
      <c r="C203">
        <f t="shared" si="7"/>
        <v>23918.400000000001</v>
      </c>
      <c r="D203">
        <f t="shared" si="8"/>
        <v>27072.714285714286</v>
      </c>
    </row>
    <row r="204" spans="1:4" x14ac:dyDescent="0.3">
      <c r="A204" s="51">
        <v>26697</v>
      </c>
      <c r="B204">
        <f t="shared" si="6"/>
        <v>20285</v>
      </c>
      <c r="C204">
        <f t="shared" si="7"/>
        <v>26211.599999999999</v>
      </c>
      <c r="D204">
        <f t="shared" si="8"/>
        <v>27127.571428571428</v>
      </c>
    </row>
    <row r="205" spans="1:4" x14ac:dyDescent="0.3">
      <c r="A205" s="51">
        <v>3511</v>
      </c>
      <c r="B205">
        <f t="shared" si="6"/>
        <v>23942.333333333332</v>
      </c>
      <c r="C205">
        <f t="shared" si="7"/>
        <v>26231.200000000001</v>
      </c>
      <c r="D205">
        <f t="shared" si="8"/>
        <v>27003.428571428572</v>
      </c>
    </row>
    <row r="206" spans="1:4" x14ac:dyDescent="0.3">
      <c r="A206" s="51">
        <v>41619</v>
      </c>
      <c r="B206">
        <f t="shared" si="6"/>
        <v>24604</v>
      </c>
      <c r="C206">
        <f t="shared" si="7"/>
        <v>25958.6</v>
      </c>
      <c r="D206">
        <f t="shared" si="8"/>
        <v>27011</v>
      </c>
    </row>
    <row r="207" spans="1:4" x14ac:dyDescent="0.3">
      <c r="A207" s="51">
        <v>28682</v>
      </c>
      <c r="B207">
        <f t="shared" si="6"/>
        <v>33195</v>
      </c>
      <c r="C207">
        <f t="shared" si="7"/>
        <v>26346.6</v>
      </c>
      <c r="D207">
        <f t="shared" si="8"/>
        <v>26907.285714285714</v>
      </c>
    </row>
    <row r="208" spans="1:4" x14ac:dyDescent="0.3">
      <c r="A208" s="51">
        <v>29284</v>
      </c>
      <c r="B208">
        <f t="shared" si="6"/>
        <v>28867.666666666668</v>
      </c>
      <c r="C208">
        <f t="shared" si="7"/>
        <v>31628.6</v>
      </c>
      <c r="D208">
        <f t="shared" si="8"/>
        <v>26738</v>
      </c>
    </row>
    <row r="209" spans="1:4" x14ac:dyDescent="0.3">
      <c r="A209" s="51">
        <v>28637</v>
      </c>
      <c r="B209">
        <f t="shared" si="6"/>
        <v>29280.666666666668</v>
      </c>
      <c r="C209">
        <f t="shared" si="7"/>
        <v>28407.200000000001</v>
      </c>
      <c r="D209">
        <f t="shared" si="8"/>
        <v>26742.571428571428</v>
      </c>
    </row>
    <row r="210" spans="1:4" x14ac:dyDescent="0.3">
      <c r="A210" s="51">
        <v>29921</v>
      </c>
      <c r="B210">
        <f t="shared" si="6"/>
        <v>28023.333333333332</v>
      </c>
      <c r="C210">
        <f t="shared" si="7"/>
        <v>23379.4</v>
      </c>
      <c r="D210">
        <f t="shared" si="8"/>
        <v>26692.714285714286</v>
      </c>
    </row>
    <row r="211" spans="1:4" x14ac:dyDescent="0.3">
      <c r="A211" s="51">
        <v>25512</v>
      </c>
      <c r="B211">
        <f t="shared" si="6"/>
        <v>19658.666666666668</v>
      </c>
      <c r="C211">
        <f t="shared" si="7"/>
        <v>25776.6</v>
      </c>
      <c r="D211">
        <f t="shared" si="8"/>
        <v>26241.428571428572</v>
      </c>
    </row>
    <row r="212" spans="1:4" x14ac:dyDescent="0.3">
      <c r="A212" s="51">
        <v>3543</v>
      </c>
      <c r="B212">
        <f t="shared" si="6"/>
        <v>23441.666666666668</v>
      </c>
      <c r="C212">
        <f t="shared" si="7"/>
        <v>25153.8</v>
      </c>
      <c r="D212">
        <f t="shared" si="8"/>
        <v>25809.857142857141</v>
      </c>
    </row>
    <row r="213" spans="1:4" x14ac:dyDescent="0.3">
      <c r="A213" s="51">
        <v>41270</v>
      </c>
      <c r="B213">
        <f t="shared" si="6"/>
        <v>23445.333333333332</v>
      </c>
      <c r="C213">
        <f t="shared" si="7"/>
        <v>24422.2</v>
      </c>
      <c r="D213">
        <f t="shared" si="8"/>
        <v>25402.285714285714</v>
      </c>
    </row>
    <row r="214" spans="1:4" x14ac:dyDescent="0.3">
      <c r="A214" s="51">
        <v>25523</v>
      </c>
      <c r="B214">
        <f t="shared" si="6"/>
        <v>31018.666666666668</v>
      </c>
      <c r="C214">
        <f t="shared" si="7"/>
        <v>24476.6</v>
      </c>
      <c r="D214">
        <f t="shared" si="8"/>
        <v>24985.714285714286</v>
      </c>
    </row>
    <row r="215" spans="1:4" x14ac:dyDescent="0.3">
      <c r="A215" s="51">
        <v>26263</v>
      </c>
      <c r="B215">
        <f t="shared" si="6"/>
        <v>25856.666666666668</v>
      </c>
      <c r="C215">
        <f t="shared" si="7"/>
        <v>29169</v>
      </c>
      <c r="D215">
        <f t="shared" si="8"/>
        <v>24796.428571428572</v>
      </c>
    </row>
    <row r="216" spans="1:4" x14ac:dyDescent="0.3">
      <c r="A216" s="51">
        <v>25784</v>
      </c>
      <c r="B216">
        <f t="shared" si="6"/>
        <v>26350.666666666668</v>
      </c>
      <c r="C216">
        <f t="shared" si="7"/>
        <v>25752.400000000001</v>
      </c>
      <c r="D216">
        <f t="shared" si="8"/>
        <v>24735</v>
      </c>
    </row>
    <row r="217" spans="1:4" x14ac:dyDescent="0.3">
      <c r="A217" s="51">
        <v>27005</v>
      </c>
      <c r="B217">
        <f t="shared" si="6"/>
        <v>25658.666666666668</v>
      </c>
      <c r="C217">
        <f t="shared" si="7"/>
        <v>21270.400000000001</v>
      </c>
      <c r="D217">
        <f t="shared" si="8"/>
        <v>23841.714285714286</v>
      </c>
    </row>
    <row r="218" spans="1:4" x14ac:dyDescent="0.3">
      <c r="A218" s="51">
        <v>24187</v>
      </c>
      <c r="B218">
        <f t="shared" si="6"/>
        <v>18101.666666666668</v>
      </c>
      <c r="C218">
        <f t="shared" si="7"/>
        <v>23021.200000000001</v>
      </c>
      <c r="D218">
        <f t="shared" si="8"/>
        <v>23902.285714285714</v>
      </c>
    </row>
    <row r="219" spans="1:4" x14ac:dyDescent="0.3">
      <c r="A219" s="51">
        <v>3113</v>
      </c>
      <c r="B219">
        <f t="shared" si="6"/>
        <v>20772.333333333332</v>
      </c>
      <c r="C219">
        <f t="shared" si="7"/>
        <v>23053.8</v>
      </c>
      <c r="D219">
        <f t="shared" si="8"/>
        <v>23685.428571428572</v>
      </c>
    </row>
    <row r="220" spans="1:4" x14ac:dyDescent="0.3">
      <c r="A220" s="51">
        <v>35017</v>
      </c>
      <c r="B220">
        <f t="shared" si="6"/>
        <v>21359</v>
      </c>
      <c r="C220">
        <f t="shared" si="7"/>
        <v>22601.8</v>
      </c>
      <c r="D220">
        <f t="shared" si="8"/>
        <v>23432.714285714286</v>
      </c>
    </row>
    <row r="221" spans="1:4" x14ac:dyDescent="0.3">
      <c r="A221" s="51">
        <v>25947</v>
      </c>
      <c r="B221">
        <f t="shared" si="6"/>
        <v>28569.666666666668</v>
      </c>
      <c r="C221">
        <f t="shared" si="7"/>
        <v>22567.4</v>
      </c>
      <c r="D221">
        <f t="shared" si="8"/>
        <v>23267.428571428572</v>
      </c>
    </row>
    <row r="222" spans="1:4" x14ac:dyDescent="0.3">
      <c r="A222" s="51">
        <v>24745</v>
      </c>
      <c r="B222">
        <f t="shared" si="6"/>
        <v>24902.333333333332</v>
      </c>
      <c r="C222">
        <f t="shared" si="7"/>
        <v>27114.400000000001</v>
      </c>
      <c r="D222">
        <f t="shared" si="8"/>
        <v>22926.571428571428</v>
      </c>
    </row>
    <row r="223" spans="1:4" x14ac:dyDescent="0.3">
      <c r="A223" s="51">
        <v>24015</v>
      </c>
      <c r="B223">
        <f t="shared" si="6"/>
        <v>24869.333333333332</v>
      </c>
      <c r="C223">
        <f t="shared" si="7"/>
        <v>24471.200000000001</v>
      </c>
      <c r="D223">
        <f t="shared" si="8"/>
        <v>22900.142857142859</v>
      </c>
    </row>
    <row r="224" spans="1:4" x14ac:dyDescent="0.3">
      <c r="A224" s="51">
        <v>25848</v>
      </c>
      <c r="B224">
        <f t="shared" si="6"/>
        <v>23888</v>
      </c>
      <c r="C224">
        <f t="shared" si="7"/>
        <v>19867.400000000001</v>
      </c>
      <c r="D224">
        <f t="shared" si="8"/>
        <v>22887</v>
      </c>
    </row>
    <row r="225" spans="1:4" x14ac:dyDescent="0.3">
      <c r="A225" s="51">
        <v>21801</v>
      </c>
      <c r="B225">
        <f t="shared" si="6"/>
        <v>16859</v>
      </c>
      <c r="C225">
        <f t="shared" si="7"/>
        <v>21903.4</v>
      </c>
      <c r="D225">
        <f t="shared" si="8"/>
        <v>22646.142857142859</v>
      </c>
    </row>
    <row r="226" spans="1:4" x14ac:dyDescent="0.3">
      <c r="A226" s="51">
        <v>2928</v>
      </c>
      <c r="B226">
        <f t="shared" ref="B226:B289" si="9">AVERAGE(A225:A227)</f>
        <v>19884.666666666668</v>
      </c>
      <c r="C226">
        <f t="shared" si="7"/>
        <v>21952.6</v>
      </c>
      <c r="D226">
        <f t="shared" si="8"/>
        <v>22517.142857142859</v>
      </c>
    </row>
    <row r="227" spans="1:4" x14ac:dyDescent="0.3">
      <c r="A227" s="51">
        <v>34925</v>
      </c>
      <c r="B227">
        <f t="shared" si="9"/>
        <v>20704.666666666668</v>
      </c>
      <c r="C227">
        <f t="shared" ref="C227:C290" si="10">AVERAGE(A225:A229)</f>
        <v>21551.4</v>
      </c>
      <c r="D227">
        <f t="shared" si="8"/>
        <v>22518.714285714286</v>
      </c>
    </row>
    <row r="228" spans="1:4" x14ac:dyDescent="0.3">
      <c r="A228" s="51">
        <v>24261</v>
      </c>
      <c r="B228">
        <f t="shared" si="9"/>
        <v>27676</v>
      </c>
      <c r="C228">
        <f t="shared" si="10"/>
        <v>21996.400000000001</v>
      </c>
      <c r="D228">
        <f t="shared" ref="D228:D291" si="11">AVERAGE(A225:A231)</f>
        <v>22435.571428571428</v>
      </c>
    </row>
    <row r="229" spans="1:4" x14ac:dyDescent="0.3">
      <c r="A229" s="51">
        <v>23842</v>
      </c>
      <c r="B229">
        <f t="shared" si="9"/>
        <v>24043</v>
      </c>
      <c r="C229">
        <f t="shared" si="10"/>
        <v>26464</v>
      </c>
      <c r="D229">
        <f t="shared" si="11"/>
        <v>22365.857142857141</v>
      </c>
    </row>
    <row r="230" spans="1:4" x14ac:dyDescent="0.3">
      <c r="A230" s="51">
        <v>24026</v>
      </c>
      <c r="B230">
        <f t="shared" si="9"/>
        <v>24378</v>
      </c>
      <c r="C230">
        <f t="shared" si="10"/>
        <v>23741.599999999999</v>
      </c>
      <c r="D230">
        <f t="shared" si="11"/>
        <v>22390.857142857141</v>
      </c>
    </row>
    <row r="231" spans="1:4" x14ac:dyDescent="0.3">
      <c r="A231" s="51">
        <v>25266</v>
      </c>
      <c r="B231">
        <f t="shared" si="9"/>
        <v>23535</v>
      </c>
      <c r="C231">
        <f t="shared" si="10"/>
        <v>19510</v>
      </c>
      <c r="D231">
        <f t="shared" si="11"/>
        <v>22169.428571428572</v>
      </c>
    </row>
    <row r="232" spans="1:4" x14ac:dyDescent="0.3">
      <c r="A232" s="51">
        <v>21313</v>
      </c>
      <c r="B232">
        <f t="shared" si="9"/>
        <v>16560.666666666668</v>
      </c>
      <c r="C232">
        <f t="shared" si="10"/>
        <v>21416.6</v>
      </c>
      <c r="D232">
        <f t="shared" si="11"/>
        <v>21940.428571428572</v>
      </c>
    </row>
    <row r="233" spans="1:4" x14ac:dyDescent="0.3">
      <c r="A233" s="51">
        <v>3103</v>
      </c>
      <c r="B233">
        <f t="shared" si="9"/>
        <v>19263.666666666668</v>
      </c>
      <c r="C233">
        <f t="shared" si="10"/>
        <v>21143</v>
      </c>
      <c r="D233">
        <f t="shared" si="11"/>
        <v>22067.142857142859</v>
      </c>
    </row>
    <row r="234" spans="1:4" x14ac:dyDescent="0.3">
      <c r="A234" s="51">
        <v>33375</v>
      </c>
      <c r="B234">
        <f t="shared" si="9"/>
        <v>19712</v>
      </c>
      <c r="C234">
        <f t="shared" si="10"/>
        <v>21035.599999999999</v>
      </c>
      <c r="D234">
        <f t="shared" si="11"/>
        <v>22156.714285714286</v>
      </c>
    </row>
    <row r="235" spans="1:4" x14ac:dyDescent="0.3">
      <c r="A235" s="51">
        <v>22658</v>
      </c>
      <c r="B235">
        <f t="shared" si="9"/>
        <v>26920.666666666668</v>
      </c>
      <c r="C235">
        <f t="shared" si="10"/>
        <v>21703.599999999999</v>
      </c>
      <c r="D235">
        <f t="shared" si="11"/>
        <v>22375.428571428572</v>
      </c>
    </row>
    <row r="236" spans="1:4" x14ac:dyDescent="0.3">
      <c r="A236" s="51">
        <v>24729</v>
      </c>
      <c r="B236">
        <f t="shared" si="9"/>
        <v>24013.333333333332</v>
      </c>
      <c r="C236">
        <f t="shared" si="10"/>
        <v>26442.400000000001</v>
      </c>
      <c r="D236">
        <f t="shared" si="11"/>
        <v>22505.714285714286</v>
      </c>
    </row>
    <row r="237" spans="1:4" x14ac:dyDescent="0.3">
      <c r="A237" s="51">
        <v>24653</v>
      </c>
      <c r="B237">
        <f t="shared" si="9"/>
        <v>25393</v>
      </c>
      <c r="C237">
        <f t="shared" si="10"/>
        <v>24212.400000000001</v>
      </c>
      <c r="D237">
        <f t="shared" si="11"/>
        <v>22498.428571428572</v>
      </c>
    </row>
    <row r="238" spans="1:4" x14ac:dyDescent="0.3">
      <c r="A238" s="51">
        <v>26797</v>
      </c>
      <c r="B238">
        <f t="shared" si="9"/>
        <v>24558.333333333332</v>
      </c>
      <c r="C238">
        <f t="shared" si="10"/>
        <v>20291.2</v>
      </c>
      <c r="D238">
        <f t="shared" si="11"/>
        <v>22803</v>
      </c>
    </row>
    <row r="239" spans="1:4" x14ac:dyDescent="0.3">
      <c r="A239" s="51">
        <v>22225</v>
      </c>
      <c r="B239">
        <f t="shared" si="9"/>
        <v>17358</v>
      </c>
      <c r="C239">
        <f t="shared" si="10"/>
        <v>22446.799999999999</v>
      </c>
      <c r="D239">
        <f t="shared" si="11"/>
        <v>23119.714285714286</v>
      </c>
    </row>
    <row r="240" spans="1:4" x14ac:dyDescent="0.3">
      <c r="A240" s="51">
        <v>3052</v>
      </c>
      <c r="B240">
        <f t="shared" si="9"/>
        <v>20261.333333333332</v>
      </c>
      <c r="C240">
        <f t="shared" si="10"/>
        <v>22491.200000000001</v>
      </c>
      <c r="D240">
        <f t="shared" si="11"/>
        <v>23227</v>
      </c>
    </row>
    <row r="241" spans="1:4" x14ac:dyDescent="0.3">
      <c r="A241" s="51">
        <v>35507</v>
      </c>
      <c r="B241">
        <f t="shared" si="9"/>
        <v>21144.666666666668</v>
      </c>
      <c r="C241">
        <f t="shared" si="10"/>
        <v>22227.8</v>
      </c>
      <c r="D241">
        <f t="shared" si="11"/>
        <v>23205.428571428572</v>
      </c>
    </row>
    <row r="242" spans="1:4" x14ac:dyDescent="0.3">
      <c r="A242" s="51">
        <v>24875</v>
      </c>
      <c r="B242">
        <f t="shared" si="9"/>
        <v>28620.666666666668</v>
      </c>
      <c r="C242">
        <f t="shared" si="10"/>
        <v>22683.200000000001</v>
      </c>
      <c r="D242">
        <f t="shared" si="11"/>
        <v>22746.714285714286</v>
      </c>
    </row>
    <row r="243" spans="1:4" x14ac:dyDescent="0.3">
      <c r="A243" s="51">
        <v>25480</v>
      </c>
      <c r="B243">
        <f t="shared" si="9"/>
        <v>24952.333333333332</v>
      </c>
      <c r="C243">
        <f t="shared" si="10"/>
        <v>26790</v>
      </c>
      <c r="D243">
        <f t="shared" si="11"/>
        <v>21997.285714285714</v>
      </c>
    </row>
    <row r="244" spans="1:4" x14ac:dyDescent="0.3">
      <c r="A244" s="51">
        <v>24502</v>
      </c>
      <c r="B244">
        <f t="shared" si="9"/>
        <v>24522.666666666668</v>
      </c>
      <c r="C244">
        <f t="shared" si="10"/>
        <v>23084.400000000001</v>
      </c>
      <c r="D244">
        <f t="shared" si="11"/>
        <v>21981.142857142859</v>
      </c>
    </row>
    <row r="245" spans="1:4" x14ac:dyDescent="0.3">
      <c r="A245" s="51">
        <v>23586</v>
      </c>
      <c r="B245">
        <f t="shared" si="9"/>
        <v>21689</v>
      </c>
      <c r="C245">
        <f t="shared" si="10"/>
        <v>18697.2</v>
      </c>
      <c r="D245">
        <f t="shared" si="11"/>
        <v>21812.857142857141</v>
      </c>
    </row>
    <row r="246" spans="1:4" x14ac:dyDescent="0.3">
      <c r="A246" s="51">
        <v>16979</v>
      </c>
      <c r="B246">
        <f t="shared" si="9"/>
        <v>14501.333333333334</v>
      </c>
      <c r="C246">
        <f t="shared" si="10"/>
        <v>20467</v>
      </c>
      <c r="D246">
        <f t="shared" si="11"/>
        <v>21504.571428571428</v>
      </c>
    </row>
    <row r="247" spans="1:4" x14ac:dyDescent="0.3">
      <c r="A247" s="51">
        <v>2939</v>
      </c>
      <c r="B247">
        <f t="shared" si="9"/>
        <v>18082.333333333332</v>
      </c>
      <c r="C247">
        <f t="shared" si="10"/>
        <v>20110</v>
      </c>
      <c r="D247">
        <f t="shared" si="11"/>
        <v>21206</v>
      </c>
    </row>
    <row r="248" spans="1:4" x14ac:dyDescent="0.3">
      <c r="A248" s="51">
        <v>34329</v>
      </c>
      <c r="B248">
        <f t="shared" si="9"/>
        <v>19995</v>
      </c>
      <c r="C248">
        <f t="shared" si="10"/>
        <v>20070.8</v>
      </c>
      <c r="D248">
        <f t="shared" si="11"/>
        <v>20908.285714285714</v>
      </c>
    </row>
    <row r="249" spans="1:4" x14ac:dyDescent="0.3">
      <c r="A249" s="51">
        <v>22717</v>
      </c>
      <c r="B249">
        <f t="shared" si="9"/>
        <v>26812</v>
      </c>
      <c r="C249">
        <f t="shared" si="10"/>
        <v>21158.6</v>
      </c>
      <c r="D249">
        <f t="shared" si="11"/>
        <v>20935</v>
      </c>
    </row>
    <row r="250" spans="1:4" x14ac:dyDescent="0.3">
      <c r="A250" s="51">
        <v>23390</v>
      </c>
      <c r="B250">
        <f t="shared" si="9"/>
        <v>22841.666666666668</v>
      </c>
      <c r="C250">
        <f t="shared" si="10"/>
        <v>25325.4</v>
      </c>
      <c r="D250">
        <f t="shared" si="11"/>
        <v>21196.142857142859</v>
      </c>
    </row>
    <row r="251" spans="1:4" x14ac:dyDescent="0.3">
      <c r="A251" s="51">
        <v>22418</v>
      </c>
      <c r="B251">
        <f t="shared" si="9"/>
        <v>23193.666666666668</v>
      </c>
      <c r="C251">
        <f t="shared" si="10"/>
        <v>22221</v>
      </c>
      <c r="D251">
        <f t="shared" si="11"/>
        <v>21156.142857142859</v>
      </c>
    </row>
    <row r="252" spans="1:4" x14ac:dyDescent="0.3">
      <c r="A252" s="51">
        <v>23773</v>
      </c>
      <c r="B252">
        <f t="shared" si="9"/>
        <v>21666</v>
      </c>
      <c r="C252">
        <f t="shared" si="10"/>
        <v>18209.400000000001</v>
      </c>
      <c r="D252">
        <f t="shared" si="11"/>
        <v>20769</v>
      </c>
    </row>
    <row r="253" spans="1:4" x14ac:dyDescent="0.3">
      <c r="A253" s="51">
        <v>18807</v>
      </c>
      <c r="B253">
        <f t="shared" si="9"/>
        <v>15079.666666666666</v>
      </c>
      <c r="C253">
        <f t="shared" si="10"/>
        <v>19855.2</v>
      </c>
      <c r="D253">
        <f t="shared" si="11"/>
        <v>20814.285714285714</v>
      </c>
    </row>
    <row r="254" spans="1:4" x14ac:dyDescent="0.3">
      <c r="A254" s="51">
        <v>2659</v>
      </c>
      <c r="B254">
        <f t="shared" si="9"/>
        <v>17695</v>
      </c>
      <c r="C254">
        <f t="shared" si="10"/>
        <v>19978.400000000001</v>
      </c>
      <c r="D254">
        <f t="shared" si="11"/>
        <v>21079.857142857141</v>
      </c>
    </row>
    <row r="255" spans="1:4" x14ac:dyDescent="0.3">
      <c r="A255" s="51">
        <v>31619</v>
      </c>
      <c r="B255">
        <f t="shared" si="9"/>
        <v>19104</v>
      </c>
      <c r="C255">
        <f t="shared" si="10"/>
        <v>20273.599999999999</v>
      </c>
      <c r="D255">
        <f t="shared" si="11"/>
        <v>18650.857142857141</v>
      </c>
    </row>
    <row r="256" spans="1:4" x14ac:dyDescent="0.3">
      <c r="A256" s="51">
        <v>23034</v>
      </c>
      <c r="B256">
        <f t="shared" si="9"/>
        <v>26634</v>
      </c>
      <c r="C256">
        <f t="shared" si="10"/>
        <v>17595.2</v>
      </c>
      <c r="D256">
        <f t="shared" si="11"/>
        <v>19660.285714285714</v>
      </c>
    </row>
    <row r="257" spans="1:4" x14ac:dyDescent="0.3">
      <c r="A257" s="51">
        <v>25249</v>
      </c>
      <c r="B257">
        <f t="shared" si="9"/>
        <v>17899.333333333332</v>
      </c>
      <c r="C257">
        <f t="shared" si="10"/>
        <v>23231.200000000001</v>
      </c>
      <c r="D257">
        <f t="shared" si="11"/>
        <v>19724.428571428572</v>
      </c>
    </row>
    <row r="258" spans="1:4" x14ac:dyDescent="0.3">
      <c r="A258" s="51">
        <v>5415</v>
      </c>
      <c r="B258">
        <f t="shared" si="9"/>
        <v>20501</v>
      </c>
      <c r="C258">
        <f t="shared" si="10"/>
        <v>20758.599999999999</v>
      </c>
      <c r="D258">
        <f t="shared" si="11"/>
        <v>19826.142857142859</v>
      </c>
    </row>
    <row r="259" spans="1:4" x14ac:dyDescent="0.3">
      <c r="A259" s="51">
        <v>30839</v>
      </c>
      <c r="B259">
        <f t="shared" si="9"/>
        <v>18503.333333333332</v>
      </c>
      <c r="C259">
        <f t="shared" si="10"/>
        <v>16826</v>
      </c>
      <c r="D259">
        <f t="shared" si="11"/>
        <v>20456.285714285714</v>
      </c>
    </row>
    <row r="260" spans="1:4" x14ac:dyDescent="0.3">
      <c r="A260" s="51">
        <v>19256</v>
      </c>
      <c r="B260">
        <f t="shared" si="9"/>
        <v>17822</v>
      </c>
      <c r="C260">
        <f t="shared" si="10"/>
        <v>18982.2</v>
      </c>
      <c r="D260">
        <f t="shared" si="11"/>
        <v>20732.285714285714</v>
      </c>
    </row>
    <row r="261" spans="1:4" x14ac:dyDescent="0.3">
      <c r="A261" s="51">
        <v>3371</v>
      </c>
      <c r="B261">
        <f t="shared" si="9"/>
        <v>19552.333333333332</v>
      </c>
      <c r="C261">
        <f t="shared" si="10"/>
        <v>22892.400000000001</v>
      </c>
      <c r="D261">
        <f t="shared" si="11"/>
        <v>20805.857142857141</v>
      </c>
    </row>
    <row r="262" spans="1:4" x14ac:dyDescent="0.3">
      <c r="A262" s="51">
        <v>36030</v>
      </c>
      <c r="B262">
        <f t="shared" si="9"/>
        <v>21455.666666666668</v>
      </c>
      <c r="C262">
        <f t="shared" si="10"/>
        <v>21877.4</v>
      </c>
      <c r="D262">
        <f t="shared" si="11"/>
        <v>23717.142857142859</v>
      </c>
    </row>
    <row r="263" spans="1:4" x14ac:dyDescent="0.3">
      <c r="A263" s="51">
        <v>24966</v>
      </c>
      <c r="B263">
        <f t="shared" si="9"/>
        <v>28920</v>
      </c>
      <c r="C263">
        <f t="shared" si="10"/>
        <v>23185</v>
      </c>
      <c r="D263">
        <f t="shared" si="11"/>
        <v>23215.428571428572</v>
      </c>
    </row>
    <row r="264" spans="1:4" x14ac:dyDescent="0.3">
      <c r="A264" s="51">
        <v>25764</v>
      </c>
      <c r="B264">
        <f t="shared" si="9"/>
        <v>25508</v>
      </c>
      <c r="C264">
        <f t="shared" si="10"/>
        <v>27976.2</v>
      </c>
      <c r="D264">
        <f t="shared" si="11"/>
        <v>23984.142857142859</v>
      </c>
    </row>
    <row r="265" spans="1:4" x14ac:dyDescent="0.3">
      <c r="A265" s="51">
        <v>25794</v>
      </c>
      <c r="B265">
        <f t="shared" si="9"/>
        <v>26295</v>
      </c>
      <c r="C265">
        <f t="shared" si="10"/>
        <v>25697.599999999999</v>
      </c>
      <c r="D265">
        <f t="shared" si="11"/>
        <v>24022.285714285714</v>
      </c>
    </row>
    <row r="266" spans="1:4" x14ac:dyDescent="0.3">
      <c r="A266" s="51">
        <v>27327</v>
      </c>
      <c r="B266">
        <f t="shared" si="9"/>
        <v>25919.333333333332</v>
      </c>
      <c r="C266">
        <f t="shared" si="10"/>
        <v>21432</v>
      </c>
      <c r="D266">
        <f t="shared" si="11"/>
        <v>24771</v>
      </c>
    </row>
    <row r="267" spans="1:4" x14ac:dyDescent="0.3">
      <c r="A267" s="51">
        <v>24637</v>
      </c>
      <c r="B267">
        <f t="shared" si="9"/>
        <v>18534</v>
      </c>
      <c r="C267">
        <f t="shared" si="10"/>
        <v>24533.4</v>
      </c>
      <c r="D267">
        <f t="shared" si="11"/>
        <v>25356</v>
      </c>
    </row>
    <row r="268" spans="1:4" x14ac:dyDescent="0.3">
      <c r="A268" s="51">
        <v>3638</v>
      </c>
      <c r="B268">
        <f t="shared" si="9"/>
        <v>23182</v>
      </c>
      <c r="C268">
        <f t="shared" si="10"/>
        <v>25186.799999999999</v>
      </c>
      <c r="D268">
        <f t="shared" si="11"/>
        <v>25893.428571428572</v>
      </c>
    </row>
    <row r="269" spans="1:4" x14ac:dyDescent="0.3">
      <c r="A269" s="51">
        <v>41271</v>
      </c>
      <c r="B269">
        <f t="shared" si="9"/>
        <v>24656.666666666668</v>
      </c>
      <c r="C269">
        <f t="shared" si="10"/>
        <v>25626.6</v>
      </c>
      <c r="D269">
        <f t="shared" si="11"/>
        <v>26334.142857142859</v>
      </c>
    </row>
    <row r="270" spans="1:4" x14ac:dyDescent="0.3">
      <c r="A270" s="51">
        <v>29061</v>
      </c>
      <c r="B270">
        <f t="shared" si="9"/>
        <v>33286</v>
      </c>
      <c r="C270">
        <f t="shared" si="10"/>
        <v>26475</v>
      </c>
      <c r="D270">
        <f t="shared" si="11"/>
        <v>27076.571428571428</v>
      </c>
    </row>
    <row r="271" spans="1:4" x14ac:dyDescent="0.3">
      <c r="A271" s="51">
        <v>29526</v>
      </c>
      <c r="B271">
        <f t="shared" si="9"/>
        <v>29155.333333333332</v>
      </c>
      <c r="C271">
        <f t="shared" si="10"/>
        <v>32252.2</v>
      </c>
      <c r="D271">
        <f t="shared" si="11"/>
        <v>27838.571428571428</v>
      </c>
    </row>
    <row r="272" spans="1:4" x14ac:dyDescent="0.3">
      <c r="A272" s="51">
        <v>28879</v>
      </c>
      <c r="B272">
        <f t="shared" si="9"/>
        <v>30309.666666666668</v>
      </c>
      <c r="C272">
        <f t="shared" si="10"/>
        <v>29992.2</v>
      </c>
      <c r="D272">
        <f t="shared" si="11"/>
        <v>28308</v>
      </c>
    </row>
    <row r="273" spans="1:4" x14ac:dyDescent="0.3">
      <c r="A273" s="51">
        <v>32524</v>
      </c>
      <c r="B273">
        <f t="shared" si="9"/>
        <v>30458</v>
      </c>
      <c r="C273">
        <f t="shared" si="10"/>
        <v>25564.799999999999</v>
      </c>
      <c r="D273">
        <f t="shared" si="11"/>
        <v>29516.857142857141</v>
      </c>
    </row>
    <row r="274" spans="1:4" x14ac:dyDescent="0.3">
      <c r="A274" s="51">
        <v>29971</v>
      </c>
      <c r="B274">
        <f t="shared" si="9"/>
        <v>23139.666666666668</v>
      </c>
      <c r="C274">
        <f t="shared" si="10"/>
        <v>29606.2</v>
      </c>
      <c r="D274">
        <f t="shared" si="11"/>
        <v>30488.714285714286</v>
      </c>
    </row>
    <row r="275" spans="1:4" x14ac:dyDescent="0.3">
      <c r="A275" s="51">
        <v>6924</v>
      </c>
      <c r="B275">
        <f t="shared" si="9"/>
        <v>28876</v>
      </c>
      <c r="C275">
        <f t="shared" si="10"/>
        <v>31003.200000000001</v>
      </c>
      <c r="D275">
        <f t="shared" si="11"/>
        <v>31403.428571428572</v>
      </c>
    </row>
    <row r="276" spans="1:4" x14ac:dyDescent="0.3">
      <c r="A276" s="51">
        <v>49733</v>
      </c>
      <c r="B276">
        <f t="shared" si="9"/>
        <v>30840.333333333332</v>
      </c>
      <c r="C276">
        <f t="shared" si="10"/>
        <v>31684.2</v>
      </c>
      <c r="D276">
        <f t="shared" si="11"/>
        <v>32517.714285714286</v>
      </c>
    </row>
    <row r="277" spans="1:4" x14ac:dyDescent="0.3">
      <c r="A277" s="51">
        <v>35864</v>
      </c>
      <c r="B277">
        <f t="shared" si="9"/>
        <v>40508.666666666664</v>
      </c>
      <c r="C277">
        <f t="shared" si="10"/>
        <v>33025.800000000003</v>
      </c>
      <c r="D277">
        <f t="shared" si="11"/>
        <v>33362.142857142855</v>
      </c>
    </row>
    <row r="278" spans="1:4" x14ac:dyDescent="0.3">
      <c r="A278" s="51">
        <v>35929</v>
      </c>
      <c r="B278">
        <f t="shared" si="9"/>
        <v>36157.333333333336</v>
      </c>
      <c r="C278">
        <f t="shared" si="10"/>
        <v>39328</v>
      </c>
      <c r="D278">
        <f t="shared" si="11"/>
        <v>34291.142857142855</v>
      </c>
    </row>
    <row r="279" spans="1:4" x14ac:dyDescent="0.3">
      <c r="A279" s="51">
        <v>36679</v>
      </c>
      <c r="B279">
        <f t="shared" si="9"/>
        <v>37014.333333333336</v>
      </c>
      <c r="C279">
        <f t="shared" si="10"/>
        <v>36676.199999999997</v>
      </c>
      <c r="D279">
        <f t="shared" si="11"/>
        <v>34016.857142857145</v>
      </c>
    </row>
    <row r="280" spans="1:4" x14ac:dyDescent="0.3">
      <c r="A280" s="51">
        <v>38435</v>
      </c>
      <c r="B280">
        <f t="shared" si="9"/>
        <v>37196</v>
      </c>
      <c r="C280">
        <f t="shared" si="10"/>
        <v>30504.2</v>
      </c>
      <c r="D280">
        <f t="shared" si="11"/>
        <v>34470.285714285717</v>
      </c>
    </row>
    <row r="281" spans="1:4" x14ac:dyDescent="0.3">
      <c r="A281" s="51">
        <v>36474</v>
      </c>
      <c r="B281">
        <f t="shared" si="9"/>
        <v>26637.666666666668</v>
      </c>
      <c r="C281">
        <f t="shared" si="10"/>
        <v>33899.800000000003</v>
      </c>
      <c r="D281">
        <f t="shared" si="11"/>
        <v>34531.285714285717</v>
      </c>
    </row>
    <row r="282" spans="1:4" x14ac:dyDescent="0.3">
      <c r="A282" s="51">
        <v>5004</v>
      </c>
      <c r="B282">
        <f t="shared" si="9"/>
        <v>31461.666666666668</v>
      </c>
      <c r="C282">
        <f t="shared" si="10"/>
        <v>33822.199999999997</v>
      </c>
      <c r="D282">
        <f t="shared" si="11"/>
        <v>34841.857142857145</v>
      </c>
    </row>
    <row r="283" spans="1:4" x14ac:dyDescent="0.3">
      <c r="A283" s="51">
        <v>52907</v>
      </c>
      <c r="B283">
        <f t="shared" si="9"/>
        <v>31400.666666666668</v>
      </c>
      <c r="C283">
        <f t="shared" si="10"/>
        <v>33755.800000000003</v>
      </c>
      <c r="D283">
        <f t="shared" si="11"/>
        <v>35011.857142857145</v>
      </c>
    </row>
    <row r="284" spans="1:4" x14ac:dyDescent="0.3">
      <c r="A284" s="51">
        <v>36291</v>
      </c>
      <c r="B284">
        <f t="shared" si="9"/>
        <v>42433.666666666664</v>
      </c>
      <c r="C284">
        <f t="shared" si="10"/>
        <v>34034.800000000003</v>
      </c>
      <c r="D284">
        <f t="shared" si="11"/>
        <v>35223.571428571428</v>
      </c>
    </row>
    <row r="285" spans="1:4" x14ac:dyDescent="0.3">
      <c r="A285" s="51">
        <v>38103</v>
      </c>
      <c r="B285">
        <f t="shared" si="9"/>
        <v>37421</v>
      </c>
      <c r="C285">
        <f t="shared" si="10"/>
        <v>41017.4</v>
      </c>
      <c r="D285">
        <f t="shared" si="11"/>
        <v>35444</v>
      </c>
    </row>
    <row r="286" spans="1:4" x14ac:dyDescent="0.3">
      <c r="A286" s="51">
        <v>37869</v>
      </c>
      <c r="B286">
        <f t="shared" si="9"/>
        <v>38629.666666666664</v>
      </c>
      <c r="C286">
        <f t="shared" si="10"/>
        <v>38039.4</v>
      </c>
      <c r="D286">
        <f t="shared" si="11"/>
        <v>35528.571428571428</v>
      </c>
    </row>
    <row r="287" spans="1:4" x14ac:dyDescent="0.3">
      <c r="A287" s="51">
        <v>39917</v>
      </c>
      <c r="B287">
        <f t="shared" si="9"/>
        <v>38601</v>
      </c>
      <c r="C287">
        <f t="shared" si="10"/>
        <v>31900.400000000001</v>
      </c>
      <c r="D287">
        <f t="shared" si="11"/>
        <v>37397.142857142855</v>
      </c>
    </row>
    <row r="288" spans="1:4" x14ac:dyDescent="0.3">
      <c r="A288" s="51">
        <v>38017</v>
      </c>
      <c r="B288">
        <f t="shared" si="9"/>
        <v>27843.333333333332</v>
      </c>
      <c r="C288">
        <f t="shared" si="10"/>
        <v>37477.199999999997</v>
      </c>
      <c r="D288">
        <f t="shared" si="11"/>
        <v>41046.571428571428</v>
      </c>
    </row>
    <row r="289" spans="1:4" x14ac:dyDescent="0.3">
      <c r="A289" s="51">
        <v>5596</v>
      </c>
      <c r="B289">
        <f t="shared" si="9"/>
        <v>36533.333333333336</v>
      </c>
      <c r="C289">
        <f t="shared" si="10"/>
        <v>42270.8</v>
      </c>
      <c r="D289">
        <f t="shared" si="11"/>
        <v>37314.142857142855</v>
      </c>
    </row>
    <row r="290" spans="1:4" x14ac:dyDescent="0.3">
      <c r="A290" s="51">
        <v>65987</v>
      </c>
      <c r="B290">
        <f t="shared" ref="B290:B353" si="12">AVERAGE(A289:A291)</f>
        <v>44473.333333333336</v>
      </c>
      <c r="C290">
        <f t="shared" si="10"/>
        <v>36682.6</v>
      </c>
      <c r="D290">
        <f t="shared" si="11"/>
        <v>32234.428571428572</v>
      </c>
    </row>
    <row r="291" spans="1:4" x14ac:dyDescent="0.3">
      <c r="A291" s="51">
        <v>61837</v>
      </c>
      <c r="B291">
        <f t="shared" si="12"/>
        <v>46600</v>
      </c>
      <c r="C291">
        <f t="shared" ref="C291:C354" si="13">AVERAGE(A289:A293)</f>
        <v>29541.4</v>
      </c>
      <c r="D291">
        <f t="shared" si="11"/>
        <v>27537.857142857141</v>
      </c>
    </row>
    <row r="292" spans="1:4" x14ac:dyDescent="0.3">
      <c r="A292" s="51">
        <v>11976</v>
      </c>
      <c r="B292">
        <f t="shared" si="12"/>
        <v>25374.666666666668</v>
      </c>
      <c r="C292">
        <f t="shared" si="13"/>
        <v>29830.400000000001</v>
      </c>
      <c r="D292">
        <f t="shared" ref="D292:D355" si="14">AVERAGE(A289:A295)</f>
        <v>27916</v>
      </c>
    </row>
    <row r="293" spans="1:4" x14ac:dyDescent="0.3">
      <c r="A293" s="51">
        <v>2311</v>
      </c>
      <c r="B293">
        <f t="shared" si="12"/>
        <v>7109.333333333333</v>
      </c>
      <c r="C293">
        <f t="shared" si="13"/>
        <v>24765.8</v>
      </c>
      <c r="D293">
        <f t="shared" si="14"/>
        <v>28021.571428571428</v>
      </c>
    </row>
    <row r="294" spans="1:4" x14ac:dyDescent="0.3">
      <c r="A294" s="51">
        <v>7041</v>
      </c>
      <c r="B294">
        <f t="shared" si="12"/>
        <v>16672</v>
      </c>
      <c r="C294">
        <f t="shared" si="13"/>
        <v>13665.4</v>
      </c>
      <c r="D294">
        <f t="shared" si="14"/>
        <v>27839.142857142859</v>
      </c>
    </row>
    <row r="295" spans="1:4" x14ac:dyDescent="0.3">
      <c r="A295" s="51">
        <v>40664</v>
      </c>
      <c r="B295">
        <f t="shared" si="12"/>
        <v>18013.333333333332</v>
      </c>
      <c r="C295">
        <f t="shared" si="13"/>
        <v>24212.2</v>
      </c>
      <c r="D295">
        <f t="shared" si="14"/>
        <v>24616.714285714286</v>
      </c>
    </row>
    <row r="296" spans="1:4" x14ac:dyDescent="0.3">
      <c r="A296" s="51">
        <v>6335</v>
      </c>
      <c r="B296">
        <f t="shared" si="12"/>
        <v>37236.333333333336</v>
      </c>
      <c r="C296">
        <f t="shared" si="13"/>
        <v>31606</v>
      </c>
      <c r="D296">
        <f t="shared" si="14"/>
        <v>28626.428571428572</v>
      </c>
    </row>
    <row r="297" spans="1:4" x14ac:dyDescent="0.3">
      <c r="A297" s="51">
        <v>64710</v>
      </c>
      <c r="B297">
        <f t="shared" si="12"/>
        <v>36775</v>
      </c>
      <c r="C297">
        <f t="shared" si="13"/>
        <v>38206.6</v>
      </c>
      <c r="D297">
        <f t="shared" si="14"/>
        <v>34041.571428571428</v>
      </c>
    </row>
    <row r="298" spans="1:4" x14ac:dyDescent="0.3">
      <c r="A298" s="51">
        <v>39280</v>
      </c>
      <c r="B298">
        <f t="shared" si="12"/>
        <v>48011.333333333336</v>
      </c>
      <c r="C298">
        <f t="shared" si="13"/>
        <v>38117.199999999997</v>
      </c>
      <c r="D298">
        <f t="shared" si="14"/>
        <v>39207.571428571428</v>
      </c>
    </row>
    <row r="299" spans="1:4" x14ac:dyDescent="0.3">
      <c r="A299" s="51">
        <v>40044</v>
      </c>
      <c r="B299">
        <f t="shared" si="12"/>
        <v>39847</v>
      </c>
      <c r="C299">
        <f t="shared" si="13"/>
        <v>45490.8</v>
      </c>
      <c r="D299">
        <f t="shared" si="14"/>
        <v>39156</v>
      </c>
    </row>
    <row r="300" spans="1:4" x14ac:dyDescent="0.3">
      <c r="A300" s="51">
        <v>40217</v>
      </c>
      <c r="B300">
        <f t="shared" si="12"/>
        <v>41154.666666666664</v>
      </c>
      <c r="C300">
        <f t="shared" si="13"/>
        <v>40609.4</v>
      </c>
      <c r="D300">
        <f t="shared" si="14"/>
        <v>38996.571428571428</v>
      </c>
    </row>
    <row r="301" spans="1:4" x14ac:dyDescent="0.3">
      <c r="A301" s="51">
        <v>43203</v>
      </c>
      <c r="B301">
        <f t="shared" si="12"/>
        <v>41241</v>
      </c>
      <c r="C301">
        <f t="shared" si="13"/>
        <v>33797.199999999997</v>
      </c>
      <c r="D301">
        <f t="shared" si="14"/>
        <v>37634</v>
      </c>
    </row>
    <row r="302" spans="1:4" x14ac:dyDescent="0.3">
      <c r="A302" s="51">
        <v>40303</v>
      </c>
      <c r="B302">
        <f t="shared" si="12"/>
        <v>29575</v>
      </c>
      <c r="C302">
        <f t="shared" si="13"/>
        <v>36822.800000000003</v>
      </c>
      <c r="D302">
        <f t="shared" si="14"/>
        <v>37828.714285714283</v>
      </c>
    </row>
    <row r="303" spans="1:4" x14ac:dyDescent="0.3">
      <c r="A303" s="51">
        <v>5219</v>
      </c>
      <c r="B303">
        <f t="shared" si="12"/>
        <v>33564.666666666664</v>
      </c>
      <c r="C303">
        <f t="shared" si="13"/>
        <v>36908</v>
      </c>
      <c r="D303">
        <f t="shared" si="14"/>
        <v>38157.428571428572</v>
      </c>
    </row>
    <row r="304" spans="1:4" x14ac:dyDescent="0.3">
      <c r="A304" s="51">
        <v>55172</v>
      </c>
      <c r="B304">
        <f t="shared" si="12"/>
        <v>33678</v>
      </c>
      <c r="C304">
        <f t="shared" si="13"/>
        <v>36736.400000000001</v>
      </c>
      <c r="D304">
        <f t="shared" si="14"/>
        <v>34010.857142857145</v>
      </c>
    </row>
    <row r="305" spans="1:4" x14ac:dyDescent="0.3">
      <c r="A305" s="51">
        <v>40643</v>
      </c>
      <c r="B305">
        <f t="shared" si="12"/>
        <v>46053.333333333336</v>
      </c>
      <c r="C305">
        <f t="shared" si="13"/>
        <v>30914</v>
      </c>
      <c r="D305">
        <f t="shared" si="14"/>
        <v>35907.714285714283</v>
      </c>
    </row>
    <row r="306" spans="1:4" x14ac:dyDescent="0.3">
      <c r="A306" s="51">
        <v>42345</v>
      </c>
      <c r="B306">
        <f t="shared" si="12"/>
        <v>31393</v>
      </c>
      <c r="C306">
        <f t="shared" si="13"/>
        <v>41166.400000000001</v>
      </c>
      <c r="D306">
        <f t="shared" si="14"/>
        <v>35765</v>
      </c>
    </row>
    <row r="307" spans="1:4" x14ac:dyDescent="0.3">
      <c r="A307" s="51">
        <v>11191</v>
      </c>
      <c r="B307">
        <f t="shared" si="12"/>
        <v>36672.333333333336</v>
      </c>
      <c r="C307">
        <f t="shared" si="13"/>
        <v>37992.800000000003</v>
      </c>
      <c r="D307">
        <f t="shared" si="14"/>
        <v>35899.428571428572</v>
      </c>
    </row>
    <row r="308" spans="1:4" x14ac:dyDescent="0.3">
      <c r="A308" s="51">
        <v>56481</v>
      </c>
      <c r="B308">
        <f t="shared" si="12"/>
        <v>35658.666666666664</v>
      </c>
      <c r="C308">
        <f t="shared" si="13"/>
        <v>31096.2</v>
      </c>
      <c r="D308">
        <f t="shared" si="14"/>
        <v>36393</v>
      </c>
    </row>
    <row r="309" spans="1:4" x14ac:dyDescent="0.3">
      <c r="A309" s="51">
        <v>39304</v>
      </c>
      <c r="B309">
        <f t="shared" si="12"/>
        <v>33981.666666666664</v>
      </c>
      <c r="C309">
        <f t="shared" si="13"/>
        <v>34352.6</v>
      </c>
      <c r="D309">
        <f t="shared" si="14"/>
        <v>36021.714285714283</v>
      </c>
    </row>
    <row r="310" spans="1:4" x14ac:dyDescent="0.3">
      <c r="A310" s="51">
        <v>6160</v>
      </c>
      <c r="B310">
        <f t="shared" si="12"/>
        <v>34697</v>
      </c>
      <c r="C310">
        <f t="shared" si="13"/>
        <v>39723.199999999997</v>
      </c>
      <c r="D310">
        <f t="shared" si="14"/>
        <v>32005.571428571428</v>
      </c>
    </row>
    <row r="311" spans="1:4" x14ac:dyDescent="0.3">
      <c r="A311" s="51">
        <v>58627</v>
      </c>
      <c r="B311">
        <f t="shared" si="12"/>
        <v>34277</v>
      </c>
      <c r="C311">
        <f t="shared" si="13"/>
        <v>31273.4</v>
      </c>
      <c r="D311">
        <f t="shared" si="14"/>
        <v>37449.571428571428</v>
      </c>
    </row>
    <row r="312" spans="1:4" x14ac:dyDescent="0.3">
      <c r="A312" s="51">
        <v>38044</v>
      </c>
      <c r="B312">
        <f t="shared" si="12"/>
        <v>36967.666666666664</v>
      </c>
      <c r="C312">
        <f t="shared" si="13"/>
        <v>33272.400000000001</v>
      </c>
      <c r="D312">
        <f t="shared" si="14"/>
        <v>35363.857142857145</v>
      </c>
    </row>
    <row r="313" spans="1:4" x14ac:dyDescent="0.3">
      <c r="A313" s="51">
        <v>14232</v>
      </c>
      <c r="B313">
        <f t="shared" si="12"/>
        <v>33858.333333333336</v>
      </c>
      <c r="C313">
        <f t="shared" si="13"/>
        <v>40416.6</v>
      </c>
      <c r="D313">
        <f t="shared" si="14"/>
        <v>35456.571428571428</v>
      </c>
    </row>
    <row r="314" spans="1:4" x14ac:dyDescent="0.3">
      <c r="A314" s="51">
        <v>49299</v>
      </c>
      <c r="B314">
        <f t="shared" si="12"/>
        <v>35137.333333333336</v>
      </c>
      <c r="C314">
        <f t="shared" si="13"/>
        <v>36681.800000000003</v>
      </c>
      <c r="D314">
        <f t="shared" si="14"/>
        <v>35352.571428571428</v>
      </c>
    </row>
    <row r="315" spans="1:4" x14ac:dyDescent="0.3">
      <c r="A315" s="51">
        <v>41881</v>
      </c>
      <c r="B315">
        <f t="shared" si="12"/>
        <v>43711</v>
      </c>
      <c r="C315">
        <f t="shared" si="13"/>
        <v>30159.4</v>
      </c>
      <c r="D315">
        <f t="shared" si="14"/>
        <v>35483.571428571428</v>
      </c>
    </row>
    <row r="316" spans="1:4" x14ac:dyDescent="0.3">
      <c r="A316" s="51">
        <v>39953</v>
      </c>
      <c r="B316">
        <f t="shared" si="12"/>
        <v>29088.666666666668</v>
      </c>
      <c r="C316">
        <f t="shared" si="13"/>
        <v>39221.800000000003</v>
      </c>
      <c r="D316">
        <f t="shared" si="14"/>
        <v>35759.142857142855</v>
      </c>
    </row>
    <row r="317" spans="1:4" x14ac:dyDescent="0.3">
      <c r="A317" s="51">
        <v>5432</v>
      </c>
      <c r="B317">
        <f t="shared" si="12"/>
        <v>34976.333333333336</v>
      </c>
      <c r="C317">
        <f t="shared" si="13"/>
        <v>37356.6</v>
      </c>
      <c r="D317">
        <f t="shared" si="14"/>
        <v>39800.857142857145</v>
      </c>
    </row>
    <row r="318" spans="1:4" x14ac:dyDescent="0.3">
      <c r="A318" s="51">
        <v>59544</v>
      </c>
      <c r="B318">
        <f t="shared" si="12"/>
        <v>34983</v>
      </c>
      <c r="C318">
        <f t="shared" si="13"/>
        <v>37485.199999999997</v>
      </c>
      <c r="D318">
        <f t="shared" si="14"/>
        <v>38814.285714285717</v>
      </c>
    </row>
    <row r="319" spans="1:4" x14ac:dyDescent="0.3">
      <c r="A319" s="51">
        <v>39973</v>
      </c>
      <c r="B319">
        <f t="shared" si="12"/>
        <v>47347</v>
      </c>
      <c r="C319">
        <f t="shared" si="13"/>
        <v>37973.199999999997</v>
      </c>
      <c r="D319">
        <f t="shared" si="14"/>
        <v>39299</v>
      </c>
    </row>
    <row r="320" spans="1:4" x14ac:dyDescent="0.3">
      <c r="A320" s="51">
        <v>42524</v>
      </c>
      <c r="B320">
        <f t="shared" si="12"/>
        <v>41630</v>
      </c>
      <c r="C320">
        <f t="shared" si="13"/>
        <v>45941.599999999999</v>
      </c>
      <c r="D320">
        <f t="shared" si="14"/>
        <v>39710.857142857145</v>
      </c>
    </row>
    <row r="321" spans="1:4" x14ac:dyDescent="0.3">
      <c r="A321" s="51">
        <v>42393</v>
      </c>
      <c r="B321">
        <f t="shared" si="12"/>
        <v>43397</v>
      </c>
      <c r="C321">
        <f t="shared" si="13"/>
        <v>42600</v>
      </c>
      <c r="D321">
        <f t="shared" si="14"/>
        <v>39837.714285714283</v>
      </c>
    </row>
    <row r="322" spans="1:4" x14ac:dyDescent="0.3">
      <c r="A322" s="51">
        <v>45274</v>
      </c>
      <c r="B322">
        <f t="shared" si="12"/>
        <v>43501</v>
      </c>
      <c r="C322">
        <f t="shared" si="13"/>
        <v>35869.4</v>
      </c>
      <c r="D322">
        <f t="shared" si="14"/>
        <v>40291.428571428572</v>
      </c>
    </row>
    <row r="323" spans="1:4" x14ac:dyDescent="0.3">
      <c r="A323" s="51">
        <v>42836</v>
      </c>
      <c r="B323">
        <f t="shared" si="12"/>
        <v>31476.666666666668</v>
      </c>
      <c r="C323">
        <f t="shared" si="13"/>
        <v>39908.6</v>
      </c>
      <c r="D323">
        <f t="shared" si="14"/>
        <v>40748.142857142855</v>
      </c>
    </row>
    <row r="324" spans="1:4" x14ac:dyDescent="0.3">
      <c r="A324" s="51">
        <v>6320</v>
      </c>
      <c r="B324">
        <f t="shared" si="12"/>
        <v>37292</v>
      </c>
      <c r="C324">
        <f t="shared" si="13"/>
        <v>40064</v>
      </c>
      <c r="D324">
        <f t="shared" si="14"/>
        <v>40831.142857142855</v>
      </c>
    </row>
    <row r="325" spans="1:4" x14ac:dyDescent="0.3">
      <c r="A325" s="51">
        <v>62720</v>
      </c>
      <c r="B325">
        <f t="shared" si="12"/>
        <v>37403.333333333336</v>
      </c>
      <c r="C325">
        <f t="shared" si="13"/>
        <v>39630.199999999997</v>
      </c>
      <c r="D325">
        <f t="shared" si="14"/>
        <v>41202.714285714283</v>
      </c>
    </row>
    <row r="326" spans="1:4" x14ac:dyDescent="0.3">
      <c r="A326" s="51">
        <v>43170</v>
      </c>
      <c r="B326">
        <f t="shared" si="12"/>
        <v>49665</v>
      </c>
      <c r="C326">
        <f t="shared" si="13"/>
        <v>40061.800000000003</v>
      </c>
      <c r="D326">
        <f t="shared" si="14"/>
        <v>41679.714285714283</v>
      </c>
    </row>
    <row r="327" spans="1:4" x14ac:dyDescent="0.3">
      <c r="A327" s="51">
        <v>43105</v>
      </c>
      <c r="B327">
        <f t="shared" si="12"/>
        <v>43756.333333333336</v>
      </c>
      <c r="C327">
        <f t="shared" si="13"/>
        <v>48520.4</v>
      </c>
      <c r="D327">
        <f t="shared" si="14"/>
        <v>42044.428571428572</v>
      </c>
    </row>
    <row r="328" spans="1:4" x14ac:dyDescent="0.3">
      <c r="A328" s="51">
        <v>44994</v>
      </c>
      <c r="B328">
        <f t="shared" si="12"/>
        <v>45570.666666666664</v>
      </c>
      <c r="C328">
        <f t="shared" si="13"/>
        <v>45054.2</v>
      </c>
      <c r="D328">
        <f t="shared" si="14"/>
        <v>42028.428571428572</v>
      </c>
    </row>
    <row r="329" spans="1:4" x14ac:dyDescent="0.3">
      <c r="A329" s="51">
        <v>48613</v>
      </c>
      <c r="B329">
        <f t="shared" si="12"/>
        <v>46332</v>
      </c>
      <c r="C329">
        <f t="shared" si="13"/>
        <v>37661.800000000003</v>
      </c>
      <c r="D329">
        <f t="shared" si="14"/>
        <v>42694</v>
      </c>
    </row>
    <row r="330" spans="1:4" x14ac:dyDescent="0.3">
      <c r="A330" s="51">
        <v>45389</v>
      </c>
      <c r="B330">
        <f t="shared" si="12"/>
        <v>33403.333333333336</v>
      </c>
      <c r="C330">
        <f t="shared" si="13"/>
        <v>42516.6</v>
      </c>
      <c r="D330">
        <f t="shared" si="14"/>
        <v>43035</v>
      </c>
    </row>
    <row r="331" spans="1:4" x14ac:dyDescent="0.3">
      <c r="A331" s="51">
        <v>6208</v>
      </c>
      <c r="B331">
        <f t="shared" si="12"/>
        <v>39658.666666666664</v>
      </c>
      <c r="C331">
        <f t="shared" si="13"/>
        <v>42629.2</v>
      </c>
      <c r="D331">
        <f t="shared" si="14"/>
        <v>43302</v>
      </c>
    </row>
    <row r="332" spans="1:4" x14ac:dyDescent="0.3">
      <c r="A332" s="51">
        <v>67379</v>
      </c>
      <c r="B332">
        <f t="shared" si="12"/>
        <v>39714.666666666664</v>
      </c>
      <c r="C332">
        <f t="shared" si="13"/>
        <v>41901.4</v>
      </c>
      <c r="D332">
        <f t="shared" si="14"/>
        <v>43315.142857142855</v>
      </c>
    </row>
    <row r="333" spans="1:4" x14ac:dyDescent="0.3">
      <c r="A333" s="51">
        <v>45557</v>
      </c>
      <c r="B333">
        <f t="shared" si="12"/>
        <v>52636.666666666664</v>
      </c>
      <c r="C333">
        <f t="shared" si="13"/>
        <v>41840.800000000003</v>
      </c>
      <c r="D333">
        <f t="shared" si="14"/>
        <v>43589.285714285717</v>
      </c>
    </row>
    <row r="334" spans="1:4" x14ac:dyDescent="0.3">
      <c r="A334" s="51">
        <v>44974</v>
      </c>
      <c r="B334">
        <f t="shared" si="12"/>
        <v>45205.666666666664</v>
      </c>
      <c r="C334">
        <f t="shared" si="13"/>
        <v>50705.599999999999</v>
      </c>
      <c r="D334">
        <f t="shared" si="14"/>
        <v>43330.857142857145</v>
      </c>
    </row>
    <row r="335" spans="1:4" x14ac:dyDescent="0.3">
      <c r="A335" s="51">
        <v>45086</v>
      </c>
      <c r="B335">
        <f t="shared" si="12"/>
        <v>46864</v>
      </c>
      <c r="C335">
        <f t="shared" si="13"/>
        <v>45945.8</v>
      </c>
      <c r="D335">
        <f t="shared" si="14"/>
        <v>43365</v>
      </c>
    </row>
    <row r="336" spans="1:4" x14ac:dyDescent="0.3">
      <c r="A336" s="51">
        <v>50532</v>
      </c>
      <c r="B336">
        <f t="shared" si="12"/>
        <v>46399.333333333336</v>
      </c>
      <c r="C336">
        <f t="shared" si="13"/>
        <v>38123.800000000003</v>
      </c>
      <c r="D336">
        <f t="shared" si="14"/>
        <v>43044.857142857145</v>
      </c>
    </row>
    <row r="337" spans="1:4" x14ac:dyDescent="0.3">
      <c r="A337" s="51">
        <v>43580</v>
      </c>
      <c r="B337">
        <f t="shared" si="12"/>
        <v>33519.666666666664</v>
      </c>
      <c r="C337">
        <f t="shared" si="13"/>
        <v>42156.6</v>
      </c>
      <c r="D337">
        <f t="shared" si="14"/>
        <v>42910.714285714283</v>
      </c>
    </row>
    <row r="338" spans="1:4" x14ac:dyDescent="0.3">
      <c r="A338" s="51">
        <v>6447</v>
      </c>
      <c r="B338">
        <f t="shared" si="12"/>
        <v>38388.333333333336</v>
      </c>
      <c r="C338">
        <f t="shared" si="13"/>
        <v>42063</v>
      </c>
      <c r="D338">
        <f t="shared" si="14"/>
        <v>42675.857142857145</v>
      </c>
    </row>
    <row r="339" spans="1:4" x14ac:dyDescent="0.3">
      <c r="A339" s="51">
        <v>65138</v>
      </c>
      <c r="B339">
        <f t="shared" si="12"/>
        <v>38734.333333333336</v>
      </c>
      <c r="C339">
        <f t="shared" si="13"/>
        <v>40622.6</v>
      </c>
      <c r="D339">
        <f t="shared" si="14"/>
        <v>42733</v>
      </c>
    </row>
    <row r="340" spans="1:4" x14ac:dyDescent="0.3">
      <c r="A340" s="51">
        <v>44618</v>
      </c>
      <c r="B340">
        <f t="shared" si="12"/>
        <v>51028.666666666664</v>
      </c>
      <c r="C340">
        <f t="shared" si="13"/>
        <v>41003.800000000003</v>
      </c>
      <c r="D340">
        <f t="shared" si="14"/>
        <v>42319</v>
      </c>
    </row>
    <row r="341" spans="1:4" x14ac:dyDescent="0.3">
      <c r="A341" s="51">
        <v>43330</v>
      </c>
      <c r="B341">
        <f t="shared" si="12"/>
        <v>44478</v>
      </c>
      <c r="C341">
        <f t="shared" si="13"/>
        <v>49241.2</v>
      </c>
      <c r="D341">
        <f t="shared" si="14"/>
        <v>42329</v>
      </c>
    </row>
    <row r="342" spans="1:4" x14ac:dyDescent="0.3">
      <c r="A342" s="51">
        <v>45486</v>
      </c>
      <c r="B342">
        <f t="shared" si="12"/>
        <v>45483.333333333336</v>
      </c>
      <c r="C342">
        <f t="shared" si="13"/>
        <v>44943.6</v>
      </c>
      <c r="D342">
        <f t="shared" si="14"/>
        <v>42246.428571428572</v>
      </c>
    </row>
    <row r="343" spans="1:4" x14ac:dyDescent="0.3">
      <c r="A343" s="51">
        <v>47634</v>
      </c>
      <c r="B343">
        <f t="shared" si="12"/>
        <v>45590</v>
      </c>
      <c r="C343">
        <f t="shared" si="13"/>
        <v>37193.800000000003</v>
      </c>
      <c r="D343">
        <f t="shared" si="14"/>
        <v>42020</v>
      </c>
    </row>
    <row r="344" spans="1:4" x14ac:dyDescent="0.3">
      <c r="A344" s="51">
        <v>43650</v>
      </c>
      <c r="B344">
        <f t="shared" si="12"/>
        <v>32384.333333333332</v>
      </c>
      <c r="C344">
        <f t="shared" si="13"/>
        <v>41238.400000000001</v>
      </c>
      <c r="D344">
        <f t="shared" si="14"/>
        <v>41952.714285714283</v>
      </c>
    </row>
    <row r="345" spans="1:4" x14ac:dyDescent="0.3">
      <c r="A345" s="51">
        <v>5869</v>
      </c>
      <c r="B345">
        <f t="shared" si="12"/>
        <v>37690.666666666664</v>
      </c>
      <c r="C345">
        <f t="shared" si="13"/>
        <v>40970.6</v>
      </c>
      <c r="D345">
        <f t="shared" si="14"/>
        <v>41960.857142857145</v>
      </c>
    </row>
    <row r="346" spans="1:4" x14ac:dyDescent="0.3">
      <c r="A346" s="51">
        <v>63553</v>
      </c>
      <c r="B346">
        <f t="shared" si="12"/>
        <v>37856.333333333336</v>
      </c>
      <c r="C346">
        <f t="shared" si="13"/>
        <v>40121.199999999997</v>
      </c>
      <c r="D346">
        <f t="shared" si="14"/>
        <v>41648.571428571428</v>
      </c>
    </row>
    <row r="347" spans="1:4" x14ac:dyDescent="0.3">
      <c r="A347" s="51">
        <v>44147</v>
      </c>
      <c r="B347">
        <f t="shared" si="12"/>
        <v>50362.333333333336</v>
      </c>
      <c r="C347">
        <f t="shared" si="13"/>
        <v>40051.199999999997</v>
      </c>
      <c r="D347">
        <f t="shared" si="14"/>
        <v>41469.142857142855</v>
      </c>
    </row>
    <row r="348" spans="1:4" x14ac:dyDescent="0.3">
      <c r="A348" s="51">
        <v>43387</v>
      </c>
      <c r="B348">
        <f t="shared" si="12"/>
        <v>43611.333333333336</v>
      </c>
      <c r="C348">
        <f t="shared" si="13"/>
        <v>48153</v>
      </c>
      <c r="D348">
        <f t="shared" si="14"/>
        <v>41321.714285714283</v>
      </c>
    </row>
    <row r="349" spans="1:4" x14ac:dyDescent="0.3">
      <c r="A349" s="51">
        <v>43300</v>
      </c>
      <c r="B349">
        <f t="shared" si="12"/>
        <v>44355</v>
      </c>
      <c r="C349">
        <f t="shared" si="13"/>
        <v>43966</v>
      </c>
      <c r="D349">
        <f t="shared" si="14"/>
        <v>41323</v>
      </c>
    </row>
    <row r="350" spans="1:4" x14ac:dyDescent="0.3">
      <c r="A350" s="51">
        <v>46378</v>
      </c>
      <c r="B350">
        <f t="shared" si="12"/>
        <v>44098.666666666664</v>
      </c>
      <c r="C350">
        <f t="shared" si="13"/>
        <v>36312.199999999997</v>
      </c>
      <c r="D350">
        <f t="shared" si="14"/>
        <v>40903.142857142855</v>
      </c>
    </row>
    <row r="351" spans="1:4" x14ac:dyDescent="0.3">
      <c r="A351" s="51">
        <v>42618</v>
      </c>
      <c r="B351">
        <f t="shared" si="12"/>
        <v>31624.666666666668</v>
      </c>
      <c r="C351">
        <f t="shared" si="13"/>
        <v>39757.599999999999</v>
      </c>
      <c r="D351">
        <f t="shared" si="14"/>
        <v>40753</v>
      </c>
    </row>
    <row r="352" spans="1:4" x14ac:dyDescent="0.3">
      <c r="A352" s="51">
        <v>5878</v>
      </c>
      <c r="B352">
        <f t="shared" si="12"/>
        <v>36370</v>
      </c>
      <c r="C352">
        <f t="shared" si="13"/>
        <v>39716.800000000003</v>
      </c>
      <c r="D352">
        <f t="shared" si="14"/>
        <v>40530.428571428572</v>
      </c>
    </row>
    <row r="353" spans="1:4" x14ac:dyDescent="0.3">
      <c r="A353" s="51">
        <v>60614</v>
      </c>
      <c r="B353">
        <f t="shared" si="12"/>
        <v>36529.333333333336</v>
      </c>
      <c r="C353">
        <f t="shared" si="13"/>
        <v>38807</v>
      </c>
      <c r="D353">
        <f t="shared" si="14"/>
        <v>40306.714285714283</v>
      </c>
    </row>
    <row r="354" spans="1:4" x14ac:dyDescent="0.3">
      <c r="A354" s="51">
        <v>43096</v>
      </c>
      <c r="B354">
        <f t="shared" ref="B354:B393" si="15">AVERAGE(A353:A355)</f>
        <v>48513</v>
      </c>
      <c r="C354">
        <f t="shared" si="13"/>
        <v>38630.199999999997</v>
      </c>
      <c r="D354">
        <f t="shared" si="14"/>
        <v>40006</v>
      </c>
    </row>
    <row r="355" spans="1:4" x14ac:dyDescent="0.3">
      <c r="A355" s="51">
        <v>41829</v>
      </c>
      <c r="B355">
        <f t="shared" si="15"/>
        <v>42219.666666666664</v>
      </c>
      <c r="C355">
        <f t="shared" ref="C355:C392" si="16">AVERAGE(A353:A357)</f>
        <v>46309.2</v>
      </c>
      <c r="D355">
        <f t="shared" si="14"/>
        <v>39765.571428571428</v>
      </c>
    </row>
    <row r="356" spans="1:4" x14ac:dyDescent="0.3">
      <c r="A356" s="51">
        <v>41734</v>
      </c>
      <c r="B356">
        <f t="shared" si="15"/>
        <v>42612</v>
      </c>
      <c r="C356">
        <f t="shared" si="16"/>
        <v>42373.4</v>
      </c>
      <c r="D356">
        <f t="shared" ref="D356:D391" si="17">AVERAGE(A353:A359)</f>
        <v>39700</v>
      </c>
    </row>
    <row r="357" spans="1:4" x14ac:dyDescent="0.3">
      <c r="A357" s="51">
        <v>44273</v>
      </c>
      <c r="B357">
        <f t="shared" si="15"/>
        <v>42314</v>
      </c>
      <c r="C357">
        <f t="shared" si="16"/>
        <v>34838</v>
      </c>
      <c r="D357">
        <f t="shared" si="17"/>
        <v>39450.857142857145</v>
      </c>
    </row>
    <row r="358" spans="1:4" x14ac:dyDescent="0.3">
      <c r="A358" s="51">
        <v>40935</v>
      </c>
      <c r="B358">
        <f t="shared" si="15"/>
        <v>30209</v>
      </c>
      <c r="C358">
        <f t="shared" si="16"/>
        <v>38246.199999999997</v>
      </c>
      <c r="D358">
        <f t="shared" si="17"/>
        <v>39347.857142857145</v>
      </c>
    </row>
    <row r="359" spans="1:4" x14ac:dyDescent="0.3">
      <c r="A359" s="51">
        <v>5419</v>
      </c>
      <c r="B359">
        <f t="shared" si="15"/>
        <v>35074.666666666664</v>
      </c>
      <c r="C359">
        <f t="shared" si="16"/>
        <v>38374.400000000001</v>
      </c>
      <c r="D359">
        <f t="shared" si="17"/>
        <v>38996.285714285717</v>
      </c>
    </row>
    <row r="360" spans="1:4" x14ac:dyDescent="0.3">
      <c r="A360" s="51">
        <v>58870</v>
      </c>
      <c r="B360">
        <f t="shared" si="15"/>
        <v>35554.666666666664</v>
      </c>
      <c r="C360">
        <f t="shared" si="16"/>
        <v>37393.4</v>
      </c>
      <c r="D360">
        <f t="shared" si="17"/>
        <v>38726.428571428572</v>
      </c>
    </row>
    <row r="361" spans="1:4" x14ac:dyDescent="0.3">
      <c r="A361" s="51">
        <v>42375</v>
      </c>
      <c r="B361">
        <f t="shared" si="15"/>
        <v>46871</v>
      </c>
      <c r="C361">
        <f t="shared" si="16"/>
        <v>37175.4</v>
      </c>
      <c r="D361">
        <f t="shared" si="17"/>
        <v>38703.571428571428</v>
      </c>
    </row>
    <row r="362" spans="1:4" x14ac:dyDescent="0.3">
      <c r="A362" s="51">
        <v>39368</v>
      </c>
      <c r="B362">
        <f t="shared" si="15"/>
        <v>40529.333333333336</v>
      </c>
      <c r="C362">
        <f t="shared" si="16"/>
        <v>44914.2</v>
      </c>
      <c r="D362">
        <f t="shared" si="17"/>
        <v>38688.857142857145</v>
      </c>
    </row>
    <row r="363" spans="1:4" x14ac:dyDescent="0.3">
      <c r="A363" s="51">
        <v>39845</v>
      </c>
      <c r="B363">
        <f t="shared" si="15"/>
        <v>41108.666666666664</v>
      </c>
      <c r="C363">
        <f t="shared" si="16"/>
        <v>41306.6</v>
      </c>
      <c r="D363">
        <f t="shared" si="17"/>
        <v>39078.714285714283</v>
      </c>
    </row>
    <row r="364" spans="1:4" x14ac:dyDescent="0.3">
      <c r="A364" s="51">
        <v>44113</v>
      </c>
      <c r="B364">
        <f t="shared" si="15"/>
        <v>41596.666666666664</v>
      </c>
      <c r="C364">
        <f t="shared" si="16"/>
        <v>34461.199999999997</v>
      </c>
      <c r="D364">
        <f t="shared" si="17"/>
        <v>39000.142857142855</v>
      </c>
    </row>
    <row r="365" spans="1:4" x14ac:dyDescent="0.3">
      <c r="A365" s="51">
        <v>40832</v>
      </c>
      <c r="B365">
        <f t="shared" si="15"/>
        <v>31031</v>
      </c>
      <c r="C365">
        <f t="shared" si="16"/>
        <v>38251.599999999999</v>
      </c>
      <c r="D365">
        <f t="shared" si="17"/>
        <v>38802.571428571428</v>
      </c>
    </row>
    <row r="366" spans="1:4" x14ac:dyDescent="0.3">
      <c r="A366" s="51">
        <v>8148</v>
      </c>
      <c r="B366">
        <f t="shared" si="15"/>
        <v>35766.666666666664</v>
      </c>
      <c r="C366">
        <f t="shared" si="16"/>
        <v>38481</v>
      </c>
      <c r="D366">
        <f t="shared" si="17"/>
        <v>38778.571428571428</v>
      </c>
    </row>
    <row r="367" spans="1:4" x14ac:dyDescent="0.3">
      <c r="A367" s="51">
        <v>58320</v>
      </c>
      <c r="B367">
        <f t="shared" si="15"/>
        <v>35820</v>
      </c>
      <c r="C367">
        <f t="shared" si="16"/>
        <v>37498.400000000001</v>
      </c>
      <c r="D367">
        <f t="shared" si="17"/>
        <v>38845.857142857145</v>
      </c>
    </row>
    <row r="368" spans="1:4" x14ac:dyDescent="0.3">
      <c r="A368" s="51">
        <v>40992</v>
      </c>
      <c r="B368">
        <f t="shared" si="15"/>
        <v>46170.666666666664</v>
      </c>
      <c r="C368">
        <f t="shared" si="16"/>
        <v>37395.199999999997</v>
      </c>
      <c r="D368">
        <f t="shared" si="17"/>
        <v>38737.857142857145</v>
      </c>
    </row>
    <row r="369" spans="1:4" x14ac:dyDescent="0.3">
      <c r="A369" s="51">
        <v>39200</v>
      </c>
      <c r="B369">
        <f t="shared" si="15"/>
        <v>40169.333333333336</v>
      </c>
      <c r="C369">
        <f t="shared" si="16"/>
        <v>44437</v>
      </c>
      <c r="D369">
        <f t="shared" si="17"/>
        <v>38623.857142857145</v>
      </c>
    </row>
    <row r="370" spans="1:4" x14ac:dyDescent="0.3">
      <c r="A370" s="51">
        <v>40316</v>
      </c>
      <c r="B370">
        <f t="shared" si="15"/>
        <v>40957.666666666664</v>
      </c>
      <c r="C370">
        <f t="shared" si="16"/>
        <v>40779.800000000003</v>
      </c>
      <c r="D370">
        <f t="shared" si="17"/>
        <v>38183</v>
      </c>
    </row>
    <row r="371" spans="1:4" x14ac:dyDescent="0.3">
      <c r="A371" s="51">
        <v>43357</v>
      </c>
      <c r="B371">
        <f t="shared" si="15"/>
        <v>41235.666666666664</v>
      </c>
      <c r="C371">
        <f t="shared" si="16"/>
        <v>33593.800000000003</v>
      </c>
      <c r="D371">
        <f t="shared" si="17"/>
        <v>37392.142857142855</v>
      </c>
    </row>
    <row r="372" spans="1:4" x14ac:dyDescent="0.3">
      <c r="A372" s="51">
        <v>40034</v>
      </c>
      <c r="B372">
        <f t="shared" si="15"/>
        <v>29484.333333333332</v>
      </c>
      <c r="C372">
        <f t="shared" si="16"/>
        <v>36310.6</v>
      </c>
      <c r="D372">
        <f t="shared" si="17"/>
        <v>37504.714285714283</v>
      </c>
    </row>
    <row r="373" spans="1:4" x14ac:dyDescent="0.3">
      <c r="A373" s="51">
        <v>5062</v>
      </c>
      <c r="B373">
        <f t="shared" si="15"/>
        <v>32626.666666666668</v>
      </c>
      <c r="C373">
        <f t="shared" si="16"/>
        <v>36603.4</v>
      </c>
      <c r="D373">
        <f t="shared" si="17"/>
        <v>37044.285714285717</v>
      </c>
    </row>
    <row r="374" spans="1:4" x14ac:dyDescent="0.3">
      <c r="A374" s="51">
        <v>52784</v>
      </c>
      <c r="B374">
        <f t="shared" si="15"/>
        <v>33208.666666666664</v>
      </c>
      <c r="C374">
        <f t="shared" si="16"/>
        <v>35127.4</v>
      </c>
      <c r="D374">
        <f t="shared" si="17"/>
        <v>36437.571428571428</v>
      </c>
    </row>
    <row r="375" spans="1:4" x14ac:dyDescent="0.3">
      <c r="A375" s="51">
        <v>41780</v>
      </c>
      <c r="B375">
        <f t="shared" si="15"/>
        <v>43513.666666666664</v>
      </c>
      <c r="C375">
        <f t="shared" si="16"/>
        <v>34334.400000000001</v>
      </c>
      <c r="D375">
        <f t="shared" si="17"/>
        <v>35925.142857142855</v>
      </c>
    </row>
    <row r="376" spans="1:4" x14ac:dyDescent="0.3">
      <c r="A376" s="51">
        <v>35977</v>
      </c>
      <c r="B376">
        <f t="shared" si="15"/>
        <v>37942</v>
      </c>
      <c r="C376">
        <f t="shared" si="16"/>
        <v>41276</v>
      </c>
      <c r="D376">
        <f t="shared" si="17"/>
        <v>35566.857142857145</v>
      </c>
    </row>
    <row r="377" spans="1:4" x14ac:dyDescent="0.3">
      <c r="A377" s="51">
        <v>36069</v>
      </c>
      <c r="B377">
        <f t="shared" si="15"/>
        <v>37272</v>
      </c>
      <c r="C377">
        <f t="shared" si="16"/>
        <v>38224.400000000001</v>
      </c>
      <c r="D377">
        <f t="shared" si="17"/>
        <v>35550.714285714283</v>
      </c>
    </row>
    <row r="378" spans="1:4" x14ac:dyDescent="0.3">
      <c r="A378" s="51">
        <v>39770</v>
      </c>
      <c r="B378">
        <f t="shared" si="15"/>
        <v>37788.333333333336</v>
      </c>
      <c r="C378">
        <f t="shared" si="16"/>
        <v>30858.2</v>
      </c>
      <c r="D378">
        <f t="shared" si="17"/>
        <v>35704.285714285717</v>
      </c>
    </row>
    <row r="379" spans="1:4" x14ac:dyDescent="0.3">
      <c r="A379" s="51">
        <v>37526</v>
      </c>
      <c r="B379">
        <f t="shared" si="15"/>
        <v>27415</v>
      </c>
      <c r="C379">
        <f t="shared" si="16"/>
        <v>34434.6</v>
      </c>
      <c r="D379">
        <f t="shared" si="17"/>
        <v>35261.285714285717</v>
      </c>
    </row>
    <row r="380" spans="1:4" x14ac:dyDescent="0.3">
      <c r="A380" s="51">
        <v>4949</v>
      </c>
      <c r="B380">
        <f t="shared" si="15"/>
        <v>32111.333333333332</v>
      </c>
      <c r="C380">
        <f t="shared" si="16"/>
        <v>34956.6</v>
      </c>
      <c r="D380">
        <f t="shared" si="17"/>
        <v>35507.714285714283</v>
      </c>
    </row>
    <row r="381" spans="1:4" x14ac:dyDescent="0.3">
      <c r="A381" s="51">
        <v>53859</v>
      </c>
      <c r="B381">
        <f t="shared" si="15"/>
        <v>32495.666666666668</v>
      </c>
      <c r="C381">
        <f t="shared" si="16"/>
        <v>34543</v>
      </c>
      <c r="D381">
        <f t="shared" si="17"/>
        <v>35295</v>
      </c>
    </row>
    <row r="382" spans="1:4" x14ac:dyDescent="0.3">
      <c r="A382" s="51">
        <v>38679</v>
      </c>
      <c r="B382">
        <f t="shared" si="15"/>
        <v>43413.333333333336</v>
      </c>
      <c r="C382">
        <f t="shared" si="16"/>
        <v>33953.800000000003</v>
      </c>
      <c r="D382">
        <f t="shared" si="17"/>
        <v>34962.857142857145</v>
      </c>
    </row>
    <row r="383" spans="1:4" x14ac:dyDescent="0.3">
      <c r="A383" s="51">
        <v>37702</v>
      </c>
      <c r="B383">
        <f t="shared" si="15"/>
        <v>36987</v>
      </c>
      <c r="C383">
        <f t="shared" si="16"/>
        <v>40453</v>
      </c>
      <c r="D383">
        <f t="shared" si="17"/>
        <v>34783.142857142855</v>
      </c>
    </row>
    <row r="384" spans="1:4" x14ac:dyDescent="0.3">
      <c r="A384" s="51">
        <v>34580</v>
      </c>
      <c r="B384">
        <f t="shared" si="15"/>
        <v>36575.666666666664</v>
      </c>
      <c r="C384">
        <f t="shared" si="16"/>
        <v>36934.800000000003</v>
      </c>
      <c r="D384">
        <f t="shared" si="17"/>
        <v>34715.714285714283</v>
      </c>
    </row>
    <row r="385" spans="1:4" x14ac:dyDescent="0.3">
      <c r="A385" s="51">
        <v>37445</v>
      </c>
      <c r="B385">
        <f t="shared" si="15"/>
        <v>36097.666666666664</v>
      </c>
      <c r="C385">
        <f t="shared" si="16"/>
        <v>30094.400000000001</v>
      </c>
      <c r="D385">
        <f t="shared" si="17"/>
        <v>34606.571428571428</v>
      </c>
    </row>
    <row r="386" spans="1:4" x14ac:dyDescent="0.3">
      <c r="A386" s="51">
        <v>36268</v>
      </c>
      <c r="B386">
        <f t="shared" si="15"/>
        <v>26063.333333333332</v>
      </c>
      <c r="C386">
        <f t="shared" si="16"/>
        <v>33173</v>
      </c>
      <c r="D386">
        <f t="shared" si="17"/>
        <v>34914.714285714283</v>
      </c>
    </row>
    <row r="387" spans="1:4" x14ac:dyDescent="0.3">
      <c r="A387" s="51">
        <v>4477</v>
      </c>
      <c r="B387">
        <f t="shared" si="15"/>
        <v>31280</v>
      </c>
      <c r="C387">
        <f t="shared" si="16"/>
        <v>34424.199999999997</v>
      </c>
      <c r="D387">
        <f t="shared" si="17"/>
        <v>30467.428571428572</v>
      </c>
    </row>
    <row r="388" spans="1:4" x14ac:dyDescent="0.3">
      <c r="A388" s="51">
        <v>53095</v>
      </c>
      <c r="B388">
        <f t="shared" si="15"/>
        <v>32802.666666666664</v>
      </c>
      <c r="C388">
        <f t="shared" si="16"/>
        <v>28249.4</v>
      </c>
      <c r="D388">
        <f t="shared" si="17"/>
        <v>32694.571428571428</v>
      </c>
    </row>
    <row r="389" spans="1:4" x14ac:dyDescent="0.3">
      <c r="A389" s="51">
        <v>40836</v>
      </c>
      <c r="B389">
        <f t="shared" si="15"/>
        <v>33500.666666666664</v>
      </c>
      <c r="C389">
        <f t="shared" si="16"/>
        <v>31029.8</v>
      </c>
      <c r="D389">
        <f t="shared" si="17"/>
        <v>33097</v>
      </c>
    </row>
    <row r="390" spans="1:4" x14ac:dyDescent="0.3">
      <c r="A390" s="51">
        <v>6571</v>
      </c>
      <c r="B390">
        <f t="shared" si="15"/>
        <v>32525.666666666668</v>
      </c>
      <c r="C390">
        <f t="shared" si="16"/>
        <v>38186.800000000003</v>
      </c>
      <c r="D390">
        <f t="shared" si="17"/>
        <v>33026.142857142855</v>
      </c>
    </row>
    <row r="391" spans="1:4" x14ac:dyDescent="0.3">
      <c r="A391" s="51">
        <v>50170</v>
      </c>
      <c r="B391">
        <f t="shared" si="15"/>
        <v>32334.333333333332</v>
      </c>
      <c r="C391">
        <f t="shared" si="16"/>
        <v>34722.199999999997</v>
      </c>
      <c r="D391">
        <f t="shared" si="17"/>
        <v>33010.428571428572</v>
      </c>
    </row>
    <row r="392" spans="1:4" x14ac:dyDescent="0.3">
      <c r="A392" s="51">
        <v>40262</v>
      </c>
      <c r="B392">
        <f t="shared" si="15"/>
        <v>42068</v>
      </c>
      <c r="C392">
        <f t="shared" si="16"/>
        <v>27428.400000000001</v>
      </c>
    </row>
    <row r="393" spans="1:4" x14ac:dyDescent="0.3">
      <c r="A393" s="51">
        <v>35772</v>
      </c>
      <c r="B393">
        <f t="shared" si="15"/>
        <v>26800.333333333332</v>
      </c>
    </row>
    <row r="394" spans="1:4" x14ac:dyDescent="0.3">
      <c r="A394" s="51">
        <v>4367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49"/>
  <sheetViews>
    <sheetView topLeftCell="C4" workbookViewId="0">
      <selection activeCell="E21" sqref="E21"/>
    </sheetView>
  </sheetViews>
  <sheetFormatPr defaultColWidth="8.875" defaultRowHeight="16.5" x14ac:dyDescent="0.3"/>
  <cols>
    <col min="1" max="3" width="12.125" customWidth="1"/>
    <col min="4" max="4" width="14.125" bestFit="1" customWidth="1"/>
    <col min="5" max="5" width="13.625" bestFit="1" customWidth="1"/>
    <col min="6" max="6" width="12.125" customWidth="1"/>
  </cols>
  <sheetData>
    <row r="1" spans="1:6" x14ac:dyDescent="0.3">
      <c r="A1" t="s">
        <v>138</v>
      </c>
    </row>
    <row r="4" spans="1:6" x14ac:dyDescent="0.3">
      <c r="A4" s="40" t="s">
        <v>131</v>
      </c>
      <c r="B4" t="s">
        <v>139</v>
      </c>
      <c r="C4" t="s">
        <v>158</v>
      </c>
      <c r="D4" t="s">
        <v>159</v>
      </c>
      <c r="E4" t="s">
        <v>161</v>
      </c>
      <c r="F4" t="s">
        <v>162</v>
      </c>
    </row>
    <row r="5" spans="1:6" x14ac:dyDescent="0.3">
      <c r="A5" s="55" t="s">
        <v>133</v>
      </c>
      <c r="B5" s="1" t="s">
        <v>143</v>
      </c>
      <c r="C5" s="1" t="s">
        <v>157</v>
      </c>
      <c r="D5" s="1" t="s">
        <v>160</v>
      </c>
      <c r="E5" s="90" t="s">
        <v>164</v>
      </c>
      <c r="F5" s="90" t="s">
        <v>163</v>
      </c>
    </row>
    <row r="6" spans="1:6" x14ac:dyDescent="0.3">
      <c r="A6" s="61">
        <v>112</v>
      </c>
      <c r="B6" s="1">
        <v>0</v>
      </c>
      <c r="C6" s="1">
        <f t="shared" ref="C6:C37" si="0">A18-A6</f>
        <v>3</v>
      </c>
      <c r="D6" s="1">
        <f>LOG(A6)</f>
        <v>2.0492180226701815</v>
      </c>
      <c r="E6" s="91">
        <v>0</v>
      </c>
      <c r="F6" s="1">
        <f>E18-E6</f>
        <v>-1.1184166952513674E-2</v>
      </c>
    </row>
    <row r="7" spans="1:6" x14ac:dyDescent="0.3">
      <c r="A7" s="61">
        <v>118</v>
      </c>
      <c r="B7" s="1">
        <f t="shared" ref="B7:B38" si="1">A7-A6</f>
        <v>6</v>
      </c>
      <c r="C7" s="1">
        <f t="shared" si="0"/>
        <v>8</v>
      </c>
      <c r="D7" s="1">
        <f t="shared" ref="D7:D70" si="2">LOG(A7)</f>
        <v>2.0718820073061255</v>
      </c>
      <c r="E7" s="91">
        <f>D7-D6</f>
        <v>2.266398463594399E-2</v>
      </c>
      <c r="F7" s="1">
        <f t="shared" ref="F7:F70" si="3">E19-E7</f>
        <v>1.7008720128007138E-2</v>
      </c>
    </row>
    <row r="8" spans="1:6" x14ac:dyDescent="0.3">
      <c r="A8" s="61">
        <v>132</v>
      </c>
      <c r="B8" s="1">
        <f t="shared" si="1"/>
        <v>14</v>
      </c>
      <c r="C8" s="1">
        <f t="shared" si="0"/>
        <v>9</v>
      </c>
      <c r="D8" s="1">
        <f t="shared" si="2"/>
        <v>2.12057393120585</v>
      </c>
      <c r="E8" s="91">
        <f t="shared" ref="E8:E71" si="4">D8-D7</f>
        <v>4.8691923899724543E-2</v>
      </c>
      <c r="F8" s="1">
        <f t="shared" si="3"/>
        <v>1.5664363809220205E-4</v>
      </c>
    </row>
    <row r="9" spans="1:6" x14ac:dyDescent="0.3">
      <c r="A9" s="61">
        <v>129</v>
      </c>
      <c r="B9" s="1">
        <f t="shared" si="1"/>
        <v>-3</v>
      </c>
      <c r="C9" s="1">
        <f t="shared" si="0"/>
        <v>6</v>
      </c>
      <c r="D9" s="1">
        <f t="shared" si="2"/>
        <v>2.1105897102992488</v>
      </c>
      <c r="E9" s="91">
        <f t="shared" si="4"/>
        <v>-9.9842209066012266E-3</v>
      </c>
      <c r="F9" s="1">
        <f t="shared" si="3"/>
        <v>-8.9011232537723473E-3</v>
      </c>
    </row>
    <row r="10" spans="1:6" x14ac:dyDescent="0.3">
      <c r="A10" s="61">
        <v>121</v>
      </c>
      <c r="B10" s="1">
        <f t="shared" si="1"/>
        <v>-8</v>
      </c>
      <c r="C10" s="1">
        <f t="shared" si="0"/>
        <v>4</v>
      </c>
      <c r="D10" s="1">
        <f t="shared" si="2"/>
        <v>2.0827853703164503</v>
      </c>
      <c r="E10" s="91">
        <f t="shared" si="4"/>
        <v>-2.780433998279852E-2</v>
      </c>
      <c r="F10" s="1">
        <f t="shared" si="3"/>
        <v>-5.6194155041513483E-3</v>
      </c>
    </row>
    <row r="11" spans="1:6" x14ac:dyDescent="0.3">
      <c r="A11" s="61">
        <v>135</v>
      </c>
      <c r="B11" s="1">
        <f t="shared" si="1"/>
        <v>14</v>
      </c>
      <c r="C11" s="1">
        <f t="shared" si="0"/>
        <v>14</v>
      </c>
      <c r="D11" s="1">
        <f t="shared" si="2"/>
        <v>2.1303337684950061</v>
      </c>
      <c r="E11" s="91">
        <f t="shared" si="4"/>
        <v>4.7548398178555829E-2</v>
      </c>
      <c r="F11" s="1">
        <f t="shared" si="3"/>
        <v>2.8727857225661957E-2</v>
      </c>
    </row>
    <row r="12" spans="1:6" x14ac:dyDescent="0.3">
      <c r="A12" s="61">
        <v>148</v>
      </c>
      <c r="B12" s="1">
        <f t="shared" si="1"/>
        <v>13</v>
      </c>
      <c r="C12" s="1">
        <f t="shared" si="0"/>
        <v>22</v>
      </c>
      <c r="D12" s="1">
        <f t="shared" si="2"/>
        <v>2.1702617153949575</v>
      </c>
      <c r="E12" s="91">
        <f t="shared" si="4"/>
        <v>3.9927946899951383E-2</v>
      </c>
      <c r="F12" s="1">
        <f t="shared" si="3"/>
        <v>1.73347060660487E-2</v>
      </c>
    </row>
    <row r="13" spans="1:6" x14ac:dyDescent="0.3">
      <c r="A13" s="61">
        <v>148</v>
      </c>
      <c r="B13" s="1">
        <f t="shared" si="1"/>
        <v>0</v>
      </c>
      <c r="C13" s="1">
        <f t="shared" si="0"/>
        <v>22</v>
      </c>
      <c r="D13" s="1">
        <f t="shared" si="2"/>
        <v>2.1702617153949575</v>
      </c>
      <c r="E13" s="91">
        <f t="shared" si="4"/>
        <v>0</v>
      </c>
      <c r="F13" s="1">
        <f t="shared" si="3"/>
        <v>0</v>
      </c>
    </row>
    <row r="14" spans="1:6" x14ac:dyDescent="0.3">
      <c r="A14" s="61">
        <v>136</v>
      </c>
      <c r="B14" s="1">
        <f t="shared" si="1"/>
        <v>-12</v>
      </c>
      <c r="C14" s="1">
        <f t="shared" si="0"/>
        <v>22</v>
      </c>
      <c r="D14" s="1">
        <f t="shared" si="2"/>
        <v>2.1335389083702174</v>
      </c>
      <c r="E14" s="91">
        <f t="shared" si="4"/>
        <v>-3.6722807024740067E-2</v>
      </c>
      <c r="F14" s="1">
        <f t="shared" si="3"/>
        <v>4.9309726008885946E-3</v>
      </c>
    </row>
    <row r="15" spans="1:6" x14ac:dyDescent="0.3">
      <c r="A15" s="61">
        <v>119</v>
      </c>
      <c r="B15" s="1">
        <f t="shared" si="1"/>
        <v>-17</v>
      </c>
      <c r="C15" s="1">
        <f t="shared" si="0"/>
        <v>14</v>
      </c>
      <c r="D15" s="1">
        <f t="shared" si="2"/>
        <v>2.0755469613925306</v>
      </c>
      <c r="E15" s="91">
        <f t="shared" si="4"/>
        <v>-5.7991946977686837E-2</v>
      </c>
      <c r="F15" s="1">
        <f t="shared" si="3"/>
        <v>-1.6813499009650013E-2</v>
      </c>
    </row>
    <row r="16" spans="1:6" x14ac:dyDescent="0.3">
      <c r="A16" s="61">
        <v>104</v>
      </c>
      <c r="B16" s="1">
        <f t="shared" si="1"/>
        <v>-15</v>
      </c>
      <c r="C16" s="1">
        <f t="shared" si="0"/>
        <v>10</v>
      </c>
      <c r="D16" s="1">
        <f t="shared" si="2"/>
        <v>2.0170333392987803</v>
      </c>
      <c r="E16" s="91">
        <f t="shared" si="4"/>
        <v>-5.8513622093750328E-2</v>
      </c>
      <c r="F16" s="1">
        <f t="shared" si="3"/>
        <v>-8.4331675368627401E-3</v>
      </c>
    </row>
    <row r="17" spans="1:6" x14ac:dyDescent="0.3">
      <c r="A17" s="61">
        <v>118</v>
      </c>
      <c r="B17" s="1">
        <f t="shared" si="1"/>
        <v>14</v>
      </c>
      <c r="C17" s="1">
        <f t="shared" si="0"/>
        <v>22</v>
      </c>
      <c r="D17" s="1">
        <f t="shared" si="2"/>
        <v>2.0718820073061255</v>
      </c>
      <c r="E17" s="91">
        <f t="shared" si="4"/>
        <v>5.4848668007345225E-2</v>
      </c>
      <c r="F17" s="1">
        <f t="shared" si="3"/>
        <v>3.4374516334420235E-2</v>
      </c>
    </row>
    <row r="18" spans="1:6" x14ac:dyDescent="0.3">
      <c r="A18" s="61">
        <v>115</v>
      </c>
      <c r="B18" s="1">
        <f t="shared" si="1"/>
        <v>-3</v>
      </c>
      <c r="C18" s="1">
        <f t="shared" si="0"/>
        <v>30</v>
      </c>
      <c r="D18" s="1">
        <f t="shared" si="2"/>
        <v>2.0606978403536118</v>
      </c>
      <c r="E18" s="1">
        <f t="shared" si="4"/>
        <v>-1.1184166952513674E-2</v>
      </c>
      <c r="F18" s="1">
        <f t="shared" si="3"/>
        <v>2.6424133509250325E-2</v>
      </c>
    </row>
    <row r="19" spans="1:6" x14ac:dyDescent="0.3">
      <c r="A19" s="61">
        <v>126</v>
      </c>
      <c r="B19" s="1">
        <f t="shared" si="1"/>
        <v>11</v>
      </c>
      <c r="C19" s="1">
        <f t="shared" si="0"/>
        <v>24</v>
      </c>
      <c r="D19" s="1">
        <f t="shared" si="2"/>
        <v>2.1003705451175629</v>
      </c>
      <c r="E19" s="1">
        <f t="shared" si="4"/>
        <v>3.9672704763951128E-2</v>
      </c>
      <c r="F19" s="1">
        <f t="shared" si="3"/>
        <v>-2.4949447943244607E-2</v>
      </c>
    </row>
    <row r="20" spans="1:6" x14ac:dyDescent="0.3">
      <c r="A20" s="61">
        <v>141</v>
      </c>
      <c r="B20" s="1">
        <f t="shared" si="1"/>
        <v>15</v>
      </c>
      <c r="C20" s="1">
        <f t="shared" si="0"/>
        <v>37</v>
      </c>
      <c r="D20" s="1">
        <f t="shared" si="2"/>
        <v>2.1492191126553797</v>
      </c>
      <c r="E20" s="1">
        <f t="shared" si="4"/>
        <v>4.8848567537816745E-2</v>
      </c>
      <c r="F20" s="1">
        <f t="shared" si="3"/>
        <v>2.5480175715395958E-2</v>
      </c>
    </row>
    <row r="21" spans="1:6" x14ac:dyDescent="0.3">
      <c r="A21" s="61">
        <v>135</v>
      </c>
      <c r="B21" s="1">
        <f t="shared" si="1"/>
        <v>-6</v>
      </c>
      <c r="C21" s="1">
        <f t="shared" si="0"/>
        <v>28</v>
      </c>
      <c r="D21" s="1">
        <f t="shared" si="2"/>
        <v>2.1303337684950061</v>
      </c>
      <c r="E21" s="1">
        <f t="shared" si="4"/>
        <v>-1.8885344160373574E-2</v>
      </c>
      <c r="F21" s="1">
        <f t="shared" si="3"/>
        <v>-1.9347053744562803E-2</v>
      </c>
    </row>
    <row r="22" spans="1:6" x14ac:dyDescent="0.3">
      <c r="A22" s="61">
        <v>125</v>
      </c>
      <c r="B22" s="1">
        <f t="shared" si="1"/>
        <v>-10</v>
      </c>
      <c r="C22" s="1">
        <f t="shared" si="0"/>
        <v>47</v>
      </c>
      <c r="D22" s="1">
        <f t="shared" si="2"/>
        <v>2.0969100130080562</v>
      </c>
      <c r="E22" s="1">
        <f t="shared" si="4"/>
        <v>-3.3423755486949869E-2</v>
      </c>
      <c r="F22" s="1">
        <f t="shared" si="3"/>
        <v>5.6764597990540899E-2</v>
      </c>
    </row>
    <row r="23" spans="1:6" x14ac:dyDescent="0.3">
      <c r="A23" s="61">
        <v>149</v>
      </c>
      <c r="B23" s="1">
        <f t="shared" si="1"/>
        <v>24</v>
      </c>
      <c r="C23" s="1">
        <f t="shared" si="0"/>
        <v>29</v>
      </c>
      <c r="D23" s="1">
        <f t="shared" si="2"/>
        <v>2.173186268412274</v>
      </c>
      <c r="E23" s="1">
        <f t="shared" si="4"/>
        <v>7.6276255404217785E-2</v>
      </c>
      <c r="F23" s="1">
        <f t="shared" si="3"/>
        <v>-6.1384700002872439E-2</v>
      </c>
    </row>
    <row r="24" spans="1:6" x14ac:dyDescent="0.3">
      <c r="A24" s="61">
        <v>170</v>
      </c>
      <c r="B24" s="1">
        <f t="shared" si="1"/>
        <v>21</v>
      </c>
      <c r="C24" s="1">
        <f t="shared" si="0"/>
        <v>29</v>
      </c>
      <c r="D24" s="1">
        <f t="shared" si="2"/>
        <v>2.2304489213782741</v>
      </c>
      <c r="E24" s="1">
        <f t="shared" si="4"/>
        <v>5.7262652966000083E-2</v>
      </c>
      <c r="F24" s="1">
        <f t="shared" si="3"/>
        <v>-8.8295788651873153E-3</v>
      </c>
    </row>
    <row r="25" spans="1:6" x14ac:dyDescent="0.3">
      <c r="A25" s="61">
        <v>170</v>
      </c>
      <c r="B25" s="1">
        <f t="shared" si="1"/>
        <v>0</v>
      </c>
      <c r="C25" s="1">
        <f t="shared" si="0"/>
        <v>29</v>
      </c>
      <c r="D25" s="1">
        <f t="shared" si="2"/>
        <v>2.2304489213782741</v>
      </c>
      <c r="E25" s="1">
        <f t="shared" si="4"/>
        <v>0</v>
      </c>
      <c r="F25" s="1">
        <f t="shared" si="3"/>
        <v>0</v>
      </c>
    </row>
    <row r="26" spans="1:6" x14ac:dyDescent="0.3">
      <c r="A26" s="61">
        <v>158</v>
      </c>
      <c r="B26" s="1">
        <f t="shared" si="1"/>
        <v>-12</v>
      </c>
      <c r="C26" s="1">
        <f t="shared" si="0"/>
        <v>26</v>
      </c>
      <c r="D26" s="1">
        <f t="shared" si="2"/>
        <v>2.1986570869544226</v>
      </c>
      <c r="E26" s="1">
        <f t="shared" si="4"/>
        <v>-3.1791834423851473E-2</v>
      </c>
      <c r="F26" s="1">
        <f t="shared" si="3"/>
        <v>-2.2434189763189671E-3</v>
      </c>
    </row>
    <row r="27" spans="1:6" x14ac:dyDescent="0.3">
      <c r="A27" s="61">
        <v>133</v>
      </c>
      <c r="B27" s="1">
        <f t="shared" si="1"/>
        <v>-25</v>
      </c>
      <c r="C27" s="1">
        <f t="shared" si="0"/>
        <v>29</v>
      </c>
      <c r="D27" s="1">
        <f t="shared" si="2"/>
        <v>2.1238516409670858</v>
      </c>
      <c r="E27" s="1">
        <f t="shared" si="4"/>
        <v>-7.4805445987336849E-2</v>
      </c>
      <c r="F27" s="1">
        <f t="shared" si="3"/>
        <v>1.9502637520431243E-2</v>
      </c>
    </row>
    <row r="28" spans="1:6" x14ac:dyDescent="0.3">
      <c r="A28" s="61">
        <v>114</v>
      </c>
      <c r="B28" s="1">
        <f t="shared" si="1"/>
        <v>-19</v>
      </c>
      <c r="C28" s="1">
        <f t="shared" si="0"/>
        <v>32</v>
      </c>
      <c r="D28" s="1">
        <f t="shared" si="2"/>
        <v>2.0569048513364727</v>
      </c>
      <c r="E28" s="1">
        <f t="shared" si="4"/>
        <v>-6.6946789630613068E-2</v>
      </c>
      <c r="F28" s="1">
        <f t="shared" si="3"/>
        <v>2.1784630872419442E-2</v>
      </c>
    </row>
    <row r="29" spans="1:6" x14ac:dyDescent="0.3">
      <c r="A29" s="61">
        <v>140</v>
      </c>
      <c r="B29" s="1">
        <f t="shared" si="1"/>
        <v>26</v>
      </c>
      <c r="C29" s="1">
        <f t="shared" si="0"/>
        <v>26</v>
      </c>
      <c r="D29" s="1">
        <f t="shared" si="2"/>
        <v>2.1461280356782382</v>
      </c>
      <c r="E29" s="1">
        <f t="shared" si="4"/>
        <v>8.922318434176546E-2</v>
      </c>
      <c r="F29" s="1">
        <f t="shared" si="3"/>
        <v>-3.3467952086147612E-2</v>
      </c>
    </row>
    <row r="30" spans="1:6" x14ac:dyDescent="0.3">
      <c r="A30" s="61">
        <v>145</v>
      </c>
      <c r="B30" s="1">
        <f t="shared" si="1"/>
        <v>5</v>
      </c>
      <c r="C30" s="1">
        <f t="shared" si="0"/>
        <v>26</v>
      </c>
      <c r="D30" s="1">
        <f t="shared" si="2"/>
        <v>2.1613680022349748</v>
      </c>
      <c r="E30" s="1">
        <f t="shared" si="4"/>
        <v>1.523996655673665E-2</v>
      </c>
      <c r="F30" s="1">
        <f t="shared" si="3"/>
        <v>-2.3519442046380235E-3</v>
      </c>
    </row>
    <row r="31" spans="1:6" x14ac:dyDescent="0.3">
      <c r="A31" s="61">
        <v>150</v>
      </c>
      <c r="B31" s="1">
        <f t="shared" si="1"/>
        <v>5</v>
      </c>
      <c r="C31" s="1">
        <f t="shared" si="0"/>
        <v>30</v>
      </c>
      <c r="D31" s="1">
        <f t="shared" si="2"/>
        <v>2.1760912590556813</v>
      </c>
      <c r="E31" s="1">
        <f t="shared" si="4"/>
        <v>1.4723256820706521E-2</v>
      </c>
      <c r="F31" s="1">
        <f t="shared" si="3"/>
        <v>7.5531378904458712E-3</v>
      </c>
    </row>
    <row r="32" spans="1:6" x14ac:dyDescent="0.3">
      <c r="A32" s="61">
        <v>178</v>
      </c>
      <c r="B32" s="1">
        <f t="shared" si="1"/>
        <v>28</v>
      </c>
      <c r="C32" s="1">
        <f t="shared" si="0"/>
        <v>15</v>
      </c>
      <c r="D32" s="1">
        <f t="shared" si="2"/>
        <v>2.2504200023088941</v>
      </c>
      <c r="E32" s="1">
        <f t="shared" si="4"/>
        <v>7.4328743253212703E-2</v>
      </c>
      <c r="F32" s="1">
        <f t="shared" si="3"/>
        <v>-4.4043939348744843E-2</v>
      </c>
    </row>
    <row r="33" spans="1:6" x14ac:dyDescent="0.3">
      <c r="A33" s="61">
        <v>163</v>
      </c>
      <c r="B33" s="1">
        <f t="shared" si="1"/>
        <v>-15</v>
      </c>
      <c r="C33" s="1">
        <f t="shared" si="0"/>
        <v>18</v>
      </c>
      <c r="D33" s="1">
        <f t="shared" si="2"/>
        <v>2.2121876044039577</v>
      </c>
      <c r="E33" s="1">
        <f t="shared" si="4"/>
        <v>-3.8232397904936377E-2</v>
      </c>
      <c r="F33" s="1">
        <f t="shared" si="3"/>
        <v>1.0353663766347054E-2</v>
      </c>
    </row>
    <row r="34" spans="1:6" x14ac:dyDescent="0.3">
      <c r="A34" s="61">
        <v>172</v>
      </c>
      <c r="B34" s="1">
        <f t="shared" si="1"/>
        <v>9</v>
      </c>
      <c r="C34" s="1">
        <f t="shared" si="0"/>
        <v>11</v>
      </c>
      <c r="D34" s="1">
        <f t="shared" si="2"/>
        <v>2.2355284469075487</v>
      </c>
      <c r="E34" s="1">
        <f t="shared" si="4"/>
        <v>2.3340842503591031E-2</v>
      </c>
      <c r="F34" s="1">
        <f t="shared" si="3"/>
        <v>-1.8568327642346283E-2</v>
      </c>
    </row>
    <row r="35" spans="1:6" x14ac:dyDescent="0.3">
      <c r="A35" s="61">
        <v>178</v>
      </c>
      <c r="B35" s="1">
        <f t="shared" si="1"/>
        <v>6</v>
      </c>
      <c r="C35" s="1">
        <f t="shared" si="0"/>
        <v>40</v>
      </c>
      <c r="D35" s="1">
        <f t="shared" si="2"/>
        <v>2.2504200023088941</v>
      </c>
      <c r="E35" s="1">
        <f t="shared" si="4"/>
        <v>1.4891555401345347E-2</v>
      </c>
      <c r="F35" s="1">
        <f t="shared" si="3"/>
        <v>6.1113848472829968E-2</v>
      </c>
    </row>
    <row r="36" spans="1:6" x14ac:dyDescent="0.3">
      <c r="A36" s="61">
        <v>199</v>
      </c>
      <c r="B36" s="1">
        <f t="shared" si="1"/>
        <v>21</v>
      </c>
      <c r="C36" s="1">
        <f t="shared" si="0"/>
        <v>31</v>
      </c>
      <c r="D36" s="1">
        <f t="shared" si="2"/>
        <v>2.2988530764097068</v>
      </c>
      <c r="E36" s="1">
        <f t="shared" si="4"/>
        <v>4.8433074100812767E-2</v>
      </c>
      <c r="F36" s="1">
        <f t="shared" si="3"/>
        <v>-2.5161731687824318E-2</v>
      </c>
    </row>
    <row r="37" spans="1:6" x14ac:dyDescent="0.3">
      <c r="A37" s="61">
        <v>199</v>
      </c>
      <c r="B37" s="1">
        <f t="shared" si="1"/>
        <v>0</v>
      </c>
      <c r="C37" s="1">
        <f t="shared" si="0"/>
        <v>43</v>
      </c>
      <c r="D37" s="1">
        <f t="shared" si="2"/>
        <v>2.2988530764097068</v>
      </c>
      <c r="E37" s="1">
        <f t="shared" si="4"/>
        <v>0</v>
      </c>
      <c r="F37" s="1">
        <f t="shared" si="3"/>
        <v>2.2087529962838026E-2</v>
      </c>
    </row>
    <row r="38" spans="1:6" x14ac:dyDescent="0.3">
      <c r="A38" s="61">
        <v>184</v>
      </c>
      <c r="B38" s="1">
        <f t="shared" si="1"/>
        <v>-15</v>
      </c>
      <c r="C38" s="1">
        <f t="shared" ref="C38:C69" si="5">A50-A38</f>
        <v>25</v>
      </c>
      <c r="D38" s="1">
        <f t="shared" si="2"/>
        <v>2.2648178230095364</v>
      </c>
      <c r="E38" s="1">
        <f t="shared" si="4"/>
        <v>-3.403525340017044E-2</v>
      </c>
      <c r="F38" s="1">
        <f t="shared" si="3"/>
        <v>-2.9633826469206426E-2</v>
      </c>
    </row>
    <row r="39" spans="1:6" x14ac:dyDescent="0.3">
      <c r="A39" s="61">
        <v>162</v>
      </c>
      <c r="B39" s="1">
        <f t="shared" ref="B39:B70" si="6">A39-A38</f>
        <v>-22</v>
      </c>
      <c r="C39" s="1">
        <f t="shared" si="5"/>
        <v>29</v>
      </c>
      <c r="D39" s="1">
        <f t="shared" si="2"/>
        <v>2.2095150145426308</v>
      </c>
      <c r="E39" s="1">
        <f t="shared" si="4"/>
        <v>-5.5302808466905606E-2</v>
      </c>
      <c r="F39" s="1">
        <f t="shared" si="3"/>
        <v>1.6189889603579033E-2</v>
      </c>
    </row>
    <row r="40" spans="1:6" x14ac:dyDescent="0.3">
      <c r="A40" s="61">
        <v>146</v>
      </c>
      <c r="B40" s="1">
        <f t="shared" si="6"/>
        <v>-16</v>
      </c>
      <c r="C40" s="1">
        <f t="shared" si="5"/>
        <v>26</v>
      </c>
      <c r="D40" s="1">
        <f t="shared" si="2"/>
        <v>2.1643528557844371</v>
      </c>
      <c r="E40" s="1">
        <f t="shared" si="4"/>
        <v>-4.5162158758193627E-2</v>
      </c>
      <c r="F40" s="1">
        <f t="shared" si="3"/>
        <v>-3.4276158198531803E-4</v>
      </c>
    </row>
    <row r="41" spans="1:6" x14ac:dyDescent="0.3">
      <c r="A41" s="61">
        <v>166</v>
      </c>
      <c r="B41" s="1">
        <f t="shared" si="6"/>
        <v>20</v>
      </c>
      <c r="C41" s="1">
        <f t="shared" si="5"/>
        <v>28</v>
      </c>
      <c r="D41" s="1">
        <f t="shared" si="2"/>
        <v>2.220108088040055</v>
      </c>
      <c r="E41" s="1">
        <f t="shared" si="4"/>
        <v>5.5755232255617848E-2</v>
      </c>
      <c r="F41" s="1">
        <f t="shared" si="3"/>
        <v>-3.4819492329405399E-3</v>
      </c>
    </row>
    <row r="42" spans="1:6" x14ac:dyDescent="0.3">
      <c r="A42" s="61">
        <v>171</v>
      </c>
      <c r="B42" s="1">
        <f t="shared" si="6"/>
        <v>5</v>
      </c>
      <c r="C42" s="1">
        <f t="shared" si="5"/>
        <v>25</v>
      </c>
      <c r="D42" s="1">
        <f t="shared" si="2"/>
        <v>2.2329961103921536</v>
      </c>
      <c r="E42" s="1">
        <f t="shared" si="4"/>
        <v>1.2888022352098627E-2</v>
      </c>
      <c r="F42" s="1">
        <f t="shared" si="3"/>
        <v>-8.43368092584873E-3</v>
      </c>
    </row>
    <row r="43" spans="1:6" x14ac:dyDescent="0.3">
      <c r="A43" s="61">
        <v>180</v>
      </c>
      <c r="B43" s="1">
        <f t="shared" si="6"/>
        <v>9</v>
      </c>
      <c r="C43" s="1">
        <f t="shared" si="5"/>
        <v>16</v>
      </c>
      <c r="D43" s="1">
        <f t="shared" si="2"/>
        <v>2.255272505103306</v>
      </c>
      <c r="E43" s="1">
        <f t="shared" si="4"/>
        <v>2.2276394711152392E-2</v>
      </c>
      <c r="F43" s="1">
        <f t="shared" si="3"/>
        <v>-2.2276394711152392E-2</v>
      </c>
    </row>
    <row r="44" spans="1:6" x14ac:dyDescent="0.3">
      <c r="A44" s="61">
        <v>193</v>
      </c>
      <c r="B44" s="1">
        <f t="shared" si="6"/>
        <v>13</v>
      </c>
      <c r="C44" s="1">
        <f t="shared" si="5"/>
        <v>43</v>
      </c>
      <c r="D44" s="1">
        <f t="shared" si="2"/>
        <v>2.2855573090077739</v>
      </c>
      <c r="E44" s="1">
        <f t="shared" si="4"/>
        <v>3.0284803904467861E-2</v>
      </c>
      <c r="F44" s="1">
        <f t="shared" si="3"/>
        <v>5.0371127709162966E-2</v>
      </c>
    </row>
    <row r="45" spans="1:6" x14ac:dyDescent="0.3">
      <c r="A45" s="61">
        <v>181</v>
      </c>
      <c r="B45" s="1">
        <f t="shared" si="6"/>
        <v>-12</v>
      </c>
      <c r="C45" s="1">
        <f t="shared" si="5"/>
        <v>54</v>
      </c>
      <c r="D45" s="1">
        <f t="shared" si="2"/>
        <v>2.2576785748691846</v>
      </c>
      <c r="E45" s="1">
        <f t="shared" si="4"/>
        <v>-2.7878734138589323E-2</v>
      </c>
      <c r="F45" s="1">
        <f t="shared" si="3"/>
        <v>2.6034593440218856E-2</v>
      </c>
    </row>
    <row r="46" spans="1:6" x14ac:dyDescent="0.3">
      <c r="A46" s="61">
        <v>183</v>
      </c>
      <c r="B46" s="1">
        <f t="shared" si="6"/>
        <v>2</v>
      </c>
      <c r="C46" s="1">
        <f t="shared" si="5"/>
        <v>46</v>
      </c>
      <c r="D46" s="1">
        <f t="shared" si="2"/>
        <v>2.2624510897304293</v>
      </c>
      <c r="E46" s="1">
        <f t="shared" si="4"/>
        <v>4.7725148612447477E-3</v>
      </c>
      <c r="F46" s="1">
        <f t="shared" si="3"/>
        <v>-1.6004894793093083E-2</v>
      </c>
    </row>
    <row r="47" spans="1:6" x14ac:dyDescent="0.3">
      <c r="A47" s="61">
        <v>218</v>
      </c>
      <c r="B47" s="1">
        <f t="shared" si="6"/>
        <v>35</v>
      </c>
      <c r="C47" s="1">
        <f t="shared" si="5"/>
        <v>25</v>
      </c>
      <c r="D47" s="1">
        <f t="shared" si="2"/>
        <v>2.3384564936046046</v>
      </c>
      <c r="E47" s="1">
        <f t="shared" si="4"/>
        <v>7.6005403874175315E-2</v>
      </c>
      <c r="F47" s="1">
        <f t="shared" si="3"/>
        <v>-5.0234612615751129E-2</v>
      </c>
    </row>
    <row r="48" spans="1:6" x14ac:dyDescent="0.3">
      <c r="A48" s="61">
        <v>230</v>
      </c>
      <c r="B48" s="1">
        <f t="shared" si="6"/>
        <v>12</v>
      </c>
      <c r="C48" s="1">
        <f t="shared" si="5"/>
        <v>34</v>
      </c>
      <c r="D48" s="1">
        <f t="shared" si="2"/>
        <v>2.3617278360175931</v>
      </c>
      <c r="E48" s="1">
        <f t="shared" si="4"/>
        <v>2.3271342412988449E-2</v>
      </c>
      <c r="F48" s="1">
        <f t="shared" si="3"/>
        <v>1.2726310858530709E-2</v>
      </c>
    </row>
    <row r="49" spans="1:6" x14ac:dyDescent="0.3">
      <c r="A49" s="61">
        <v>242</v>
      </c>
      <c r="B49" s="1">
        <f t="shared" si="6"/>
        <v>12</v>
      </c>
      <c r="C49" s="1">
        <f t="shared" si="5"/>
        <v>30</v>
      </c>
      <c r="D49" s="1">
        <f t="shared" si="2"/>
        <v>2.3838153659804311</v>
      </c>
      <c r="E49" s="1">
        <f t="shared" si="4"/>
        <v>2.2087529962838026E-2</v>
      </c>
      <c r="F49" s="1">
        <f t="shared" si="3"/>
        <v>-9.1225527984706289E-3</v>
      </c>
    </row>
    <row r="50" spans="1:6" x14ac:dyDescent="0.3">
      <c r="A50" s="61">
        <v>209</v>
      </c>
      <c r="B50" s="1">
        <f t="shared" si="6"/>
        <v>-33</v>
      </c>
      <c r="C50" s="1">
        <f t="shared" si="5"/>
        <v>28</v>
      </c>
      <c r="D50" s="1">
        <f t="shared" si="2"/>
        <v>2.3201462861110542</v>
      </c>
      <c r="E50" s="1">
        <f t="shared" si="4"/>
        <v>-6.3669079869376866E-2</v>
      </c>
      <c r="F50" s="1">
        <f t="shared" si="3"/>
        <v>3.8485218452821712E-3</v>
      </c>
    </row>
    <row r="51" spans="1:6" x14ac:dyDescent="0.3">
      <c r="A51" s="61">
        <v>191</v>
      </c>
      <c r="B51" s="1">
        <f t="shared" si="6"/>
        <v>-18</v>
      </c>
      <c r="C51" s="1">
        <f t="shared" si="5"/>
        <v>20</v>
      </c>
      <c r="D51" s="1">
        <f t="shared" si="2"/>
        <v>2.2810333672477277</v>
      </c>
      <c r="E51" s="1">
        <f t="shared" si="4"/>
        <v>-3.9112918863326573E-2</v>
      </c>
      <c r="F51" s="1">
        <f t="shared" si="3"/>
        <v>-1.1352971849084792E-2</v>
      </c>
    </row>
    <row r="52" spans="1:6" x14ac:dyDescent="0.3">
      <c r="A52" s="61">
        <v>172</v>
      </c>
      <c r="B52" s="1">
        <f t="shared" si="6"/>
        <v>-19</v>
      </c>
      <c r="C52" s="1">
        <f t="shared" si="5"/>
        <v>8</v>
      </c>
      <c r="D52" s="1">
        <f t="shared" si="2"/>
        <v>2.2355284469075487</v>
      </c>
      <c r="E52" s="1">
        <f t="shared" si="4"/>
        <v>-4.5504920340178945E-2</v>
      </c>
      <c r="F52" s="1">
        <f t="shared" si="3"/>
        <v>-2.350502985420766E-2</v>
      </c>
    </row>
    <row r="53" spans="1:6" x14ac:dyDescent="0.3">
      <c r="A53" s="61">
        <v>194</v>
      </c>
      <c r="B53" s="1">
        <f t="shared" si="6"/>
        <v>22</v>
      </c>
      <c r="C53" s="1">
        <f t="shared" si="5"/>
        <v>7</v>
      </c>
      <c r="D53" s="1">
        <f t="shared" si="2"/>
        <v>2.287801729930226</v>
      </c>
      <c r="E53" s="1">
        <f t="shared" si="4"/>
        <v>5.2273283022677308E-2</v>
      </c>
      <c r="F53" s="1">
        <f t="shared" si="3"/>
        <v>-4.3497307054942702E-3</v>
      </c>
    </row>
    <row r="54" spans="1:6" x14ac:dyDescent="0.3">
      <c r="A54" s="61">
        <v>196</v>
      </c>
      <c r="B54" s="1">
        <f t="shared" si="6"/>
        <v>2</v>
      </c>
      <c r="C54" s="1">
        <f t="shared" si="5"/>
        <v>8</v>
      </c>
      <c r="D54" s="1">
        <f t="shared" si="2"/>
        <v>2.2922560713564759</v>
      </c>
      <c r="E54" s="1">
        <f t="shared" si="4"/>
        <v>4.454341426249897E-3</v>
      </c>
      <c r="F54" s="1">
        <f t="shared" si="3"/>
        <v>1.9797685791598241E-3</v>
      </c>
    </row>
    <row r="55" spans="1:6" x14ac:dyDescent="0.3">
      <c r="A55" s="61">
        <v>196</v>
      </c>
      <c r="B55" s="1">
        <f t="shared" si="6"/>
        <v>0</v>
      </c>
      <c r="C55" s="1">
        <f t="shared" si="5"/>
        <v>-8</v>
      </c>
      <c r="D55" s="1">
        <f t="shared" si="2"/>
        <v>2.2922560713564759</v>
      </c>
      <c r="E55" s="1">
        <f t="shared" si="4"/>
        <v>0</v>
      </c>
      <c r="F55" s="1">
        <f t="shared" si="3"/>
        <v>-3.5472318162218741E-2</v>
      </c>
    </row>
    <row r="56" spans="1:6" x14ac:dyDescent="0.3">
      <c r="A56" s="61">
        <v>236</v>
      </c>
      <c r="B56" s="1">
        <f t="shared" si="6"/>
        <v>40</v>
      </c>
      <c r="C56" s="1">
        <f t="shared" si="5"/>
        <v>-1</v>
      </c>
      <c r="D56" s="1">
        <f t="shared" si="2"/>
        <v>2.3729120029701067</v>
      </c>
      <c r="E56" s="1">
        <f t="shared" si="4"/>
        <v>8.0655931613630827E-2</v>
      </c>
      <c r="F56" s="1">
        <f t="shared" si="3"/>
        <v>1.6254081394425413E-2</v>
      </c>
    </row>
    <row r="57" spans="1:6" x14ac:dyDescent="0.3">
      <c r="A57" s="61">
        <v>235</v>
      </c>
      <c r="B57" s="1">
        <f t="shared" si="6"/>
        <v>-1</v>
      </c>
      <c r="C57" s="1">
        <f t="shared" si="5"/>
        <v>-8</v>
      </c>
      <c r="D57" s="1">
        <f t="shared" si="2"/>
        <v>2.3710678622717363</v>
      </c>
      <c r="E57" s="1">
        <f t="shared" si="4"/>
        <v>-1.8441406983704667E-3</v>
      </c>
      <c r="F57" s="1">
        <f t="shared" si="3"/>
        <v>-1.3197864380243285E-2</v>
      </c>
    </row>
    <row r="58" spans="1:6" x14ac:dyDescent="0.3">
      <c r="A58" s="61">
        <v>229</v>
      </c>
      <c r="B58" s="1">
        <f t="shared" si="6"/>
        <v>-6</v>
      </c>
      <c r="C58" s="1">
        <f t="shared" si="5"/>
        <v>5</v>
      </c>
      <c r="D58" s="1">
        <f t="shared" si="2"/>
        <v>2.3598354823398879</v>
      </c>
      <c r="E58" s="1">
        <f t="shared" si="4"/>
        <v>-1.1232379931848335E-2</v>
      </c>
      <c r="F58" s="1">
        <f t="shared" si="3"/>
        <v>2.4422380148868772E-2</v>
      </c>
    </row>
    <row r="59" spans="1:6" x14ac:dyDescent="0.3">
      <c r="A59" s="61">
        <v>243</v>
      </c>
      <c r="B59" s="1">
        <f t="shared" si="6"/>
        <v>14</v>
      </c>
      <c r="C59" s="1">
        <f t="shared" si="5"/>
        <v>21</v>
      </c>
      <c r="D59" s="1">
        <f t="shared" si="2"/>
        <v>2.3856062735983121</v>
      </c>
      <c r="E59" s="1">
        <f t="shared" si="4"/>
        <v>2.5770791258424186E-2</v>
      </c>
      <c r="F59" s="1">
        <f t="shared" si="3"/>
        <v>2.6617278201264138E-2</v>
      </c>
    </row>
    <row r="60" spans="1:6" x14ac:dyDescent="0.3">
      <c r="A60" s="61">
        <v>264</v>
      </c>
      <c r="B60" s="1">
        <f t="shared" si="6"/>
        <v>21</v>
      </c>
      <c r="C60" s="1">
        <f t="shared" si="5"/>
        <v>38</v>
      </c>
      <c r="D60" s="1">
        <f t="shared" si="2"/>
        <v>2.4216039268698313</v>
      </c>
      <c r="E60" s="1">
        <f t="shared" si="4"/>
        <v>3.5997653271519159E-2</v>
      </c>
      <c r="F60" s="1">
        <f t="shared" si="3"/>
        <v>2.2405362815800078E-2</v>
      </c>
    </row>
    <row r="61" spans="1:6" x14ac:dyDescent="0.3">
      <c r="A61" s="61">
        <v>272</v>
      </c>
      <c r="B61" s="1">
        <f t="shared" si="6"/>
        <v>8</v>
      </c>
      <c r="C61" s="1">
        <f t="shared" si="5"/>
        <v>21</v>
      </c>
      <c r="D61" s="1">
        <f t="shared" si="2"/>
        <v>2.4345689040341987</v>
      </c>
      <c r="E61" s="1">
        <f t="shared" si="4"/>
        <v>1.2964977164367397E-2</v>
      </c>
      <c r="F61" s="1">
        <f t="shared" si="3"/>
        <v>-2.6104299767408357E-2</v>
      </c>
    </row>
    <row r="62" spans="1:6" x14ac:dyDescent="0.3">
      <c r="A62" s="61">
        <v>237</v>
      </c>
      <c r="B62" s="1">
        <f t="shared" si="6"/>
        <v>-35</v>
      </c>
      <c r="C62" s="1">
        <f t="shared" si="5"/>
        <v>22</v>
      </c>
      <c r="D62" s="1">
        <f t="shared" si="2"/>
        <v>2.374748346010104</v>
      </c>
      <c r="E62" s="1">
        <f t="shared" si="4"/>
        <v>-5.9820558024094694E-2</v>
      </c>
      <c r="F62" s="1">
        <f t="shared" si="3"/>
        <v>6.2527017512370442E-3</v>
      </c>
    </row>
    <row r="63" spans="1:6" x14ac:dyDescent="0.3">
      <c r="A63" s="61">
        <v>211</v>
      </c>
      <c r="B63" s="1">
        <f t="shared" si="6"/>
        <v>-26</v>
      </c>
      <c r="C63" s="1">
        <f t="shared" si="5"/>
        <v>18</v>
      </c>
      <c r="D63" s="1">
        <f t="shared" si="2"/>
        <v>2.3242824552976926</v>
      </c>
      <c r="E63" s="1">
        <f t="shared" si="4"/>
        <v>-5.0465890712411365E-2</v>
      </c>
      <c r="F63" s="1">
        <f t="shared" si="3"/>
        <v>-2.9983910289526072E-3</v>
      </c>
    </row>
    <row r="64" spans="1:6" x14ac:dyDescent="0.3">
      <c r="A64" s="61">
        <v>180</v>
      </c>
      <c r="B64" s="1">
        <f t="shared" si="6"/>
        <v>-31</v>
      </c>
      <c r="C64" s="1">
        <f t="shared" si="5"/>
        <v>23</v>
      </c>
      <c r="D64" s="1">
        <f t="shared" si="2"/>
        <v>2.255272505103306</v>
      </c>
      <c r="E64" s="1">
        <f t="shared" si="4"/>
        <v>-6.9009950194386604E-2</v>
      </c>
      <c r="F64" s="1">
        <f t="shared" si="3"/>
        <v>1.6670505767711674E-2</v>
      </c>
    </row>
    <row r="65" spans="1:6" x14ac:dyDescent="0.3">
      <c r="A65" s="61">
        <v>201</v>
      </c>
      <c r="B65" s="1">
        <f t="shared" si="6"/>
        <v>21</v>
      </c>
      <c r="C65" s="1">
        <f t="shared" si="5"/>
        <v>28</v>
      </c>
      <c r="D65" s="1">
        <f t="shared" si="2"/>
        <v>2.3031960574204891</v>
      </c>
      <c r="E65" s="1">
        <f t="shared" si="4"/>
        <v>4.7923552317183038E-2</v>
      </c>
      <c r="F65" s="1">
        <f t="shared" si="3"/>
        <v>4.4158921094918924E-3</v>
      </c>
    </row>
    <row r="66" spans="1:6" x14ac:dyDescent="0.3">
      <c r="A66" s="61">
        <v>204</v>
      </c>
      <c r="B66" s="1">
        <f t="shared" si="6"/>
        <v>3</v>
      </c>
      <c r="C66" s="1">
        <f t="shared" si="5"/>
        <v>38</v>
      </c>
      <c r="D66" s="1">
        <f t="shared" si="2"/>
        <v>2.3096301674258988</v>
      </c>
      <c r="E66" s="1">
        <f t="shared" si="4"/>
        <v>6.4341100054097211E-3</v>
      </c>
      <c r="F66" s="1">
        <f t="shared" si="3"/>
        <v>1.7545773635133433E-2</v>
      </c>
    </row>
    <row r="67" spans="1:6" x14ac:dyDescent="0.3">
      <c r="A67" s="61">
        <v>188</v>
      </c>
      <c r="B67" s="1">
        <f t="shared" si="6"/>
        <v>-16</v>
      </c>
      <c r="C67" s="1">
        <f t="shared" si="5"/>
        <v>45</v>
      </c>
      <c r="D67" s="1">
        <f t="shared" si="2"/>
        <v>2.27415784926368</v>
      </c>
      <c r="E67" s="1">
        <f t="shared" si="4"/>
        <v>-3.5472318162218741E-2</v>
      </c>
      <c r="F67" s="1">
        <f t="shared" si="3"/>
        <v>1.9012873207806535E-2</v>
      </c>
    </row>
    <row r="68" spans="1:6" x14ac:dyDescent="0.3">
      <c r="A68" s="61">
        <v>235</v>
      </c>
      <c r="B68" s="1">
        <f t="shared" si="6"/>
        <v>47</v>
      </c>
      <c r="C68" s="1">
        <f t="shared" si="5"/>
        <v>32</v>
      </c>
      <c r="D68" s="1">
        <f t="shared" si="2"/>
        <v>2.3710678622717363</v>
      </c>
      <c r="E68" s="1">
        <f t="shared" si="4"/>
        <v>9.6910013008056239E-2</v>
      </c>
      <c r="F68" s="1">
        <f t="shared" si="3"/>
        <v>-3.7754672669499723E-2</v>
      </c>
    </row>
    <row r="69" spans="1:6" x14ac:dyDescent="0.3">
      <c r="A69" s="61">
        <v>227</v>
      </c>
      <c r="B69" s="1">
        <f t="shared" si="6"/>
        <v>-8</v>
      </c>
      <c r="C69" s="1">
        <f t="shared" si="5"/>
        <v>42</v>
      </c>
      <c r="D69" s="1">
        <f t="shared" si="2"/>
        <v>2.3560258571931225</v>
      </c>
      <c r="E69" s="1">
        <f t="shared" si="4"/>
        <v>-1.5042005078613752E-2</v>
      </c>
      <c r="F69" s="1">
        <f t="shared" si="3"/>
        <v>1.8283023716446412E-2</v>
      </c>
    </row>
    <row r="70" spans="1:6" x14ac:dyDescent="0.3">
      <c r="A70" s="61">
        <v>234</v>
      </c>
      <c r="B70" s="1">
        <f t="shared" si="6"/>
        <v>7</v>
      </c>
      <c r="C70" s="1">
        <f t="shared" ref="C70:C101" si="7">A82-A70</f>
        <v>36</v>
      </c>
      <c r="D70" s="1">
        <f t="shared" si="2"/>
        <v>2.369215857410143</v>
      </c>
      <c r="E70" s="1">
        <f t="shared" si="4"/>
        <v>1.3190000217020437E-2</v>
      </c>
      <c r="F70" s="1">
        <f t="shared" si="3"/>
        <v>-1.1578516060441135E-2</v>
      </c>
    </row>
    <row r="71" spans="1:6" x14ac:dyDescent="0.3">
      <c r="A71" s="61">
        <v>264</v>
      </c>
      <c r="B71" s="1">
        <f t="shared" ref="B71:B102" si="8">A71-A70</f>
        <v>30</v>
      </c>
      <c r="C71" s="1">
        <f t="shared" si="7"/>
        <v>51</v>
      </c>
      <c r="D71" s="1">
        <f t="shared" ref="D71:D134" si="9">LOG(A71)</f>
        <v>2.4216039268698313</v>
      </c>
      <c r="E71" s="1">
        <f t="shared" si="4"/>
        <v>5.2388069459688325E-2</v>
      </c>
      <c r="F71" s="1">
        <f t="shared" ref="F71:F134" si="10">E83-E71</f>
        <v>1.4558720170924744E-2</v>
      </c>
    </row>
    <row r="72" spans="1:6" x14ac:dyDescent="0.3">
      <c r="A72" s="61">
        <v>302</v>
      </c>
      <c r="B72" s="1">
        <f t="shared" si="8"/>
        <v>38</v>
      </c>
      <c r="C72" s="1">
        <f t="shared" si="7"/>
        <v>62</v>
      </c>
      <c r="D72" s="1">
        <f t="shared" si="9"/>
        <v>2.4800069429571505</v>
      </c>
      <c r="E72" s="1">
        <f t="shared" ref="E72:E135" si="11">D72-D71</f>
        <v>5.8403016087319237E-2</v>
      </c>
      <c r="F72" s="1">
        <f t="shared" si="10"/>
        <v>4.387813772136262E-3</v>
      </c>
    </row>
    <row r="73" spans="1:6" x14ac:dyDescent="0.3">
      <c r="A73" s="61">
        <v>293</v>
      </c>
      <c r="B73" s="1">
        <f t="shared" si="8"/>
        <v>-9</v>
      </c>
      <c r="C73" s="1">
        <f t="shared" si="7"/>
        <v>54</v>
      </c>
      <c r="D73" s="1">
        <f t="shared" si="9"/>
        <v>2.4668676203541096</v>
      </c>
      <c r="E73" s="1">
        <f t="shared" si="11"/>
        <v>-1.3139322603040959E-2</v>
      </c>
      <c r="F73" s="1">
        <f t="shared" si="10"/>
        <v>-7.6325862551414048E-3</v>
      </c>
    </row>
    <row r="74" spans="1:6" x14ac:dyDescent="0.3">
      <c r="A74" s="61">
        <v>259</v>
      </c>
      <c r="B74" s="1">
        <f t="shared" si="8"/>
        <v>-34</v>
      </c>
      <c r="C74" s="1">
        <f t="shared" si="7"/>
        <v>53</v>
      </c>
      <c r="D74" s="1">
        <f t="shared" si="9"/>
        <v>2.4132997640812519</v>
      </c>
      <c r="E74" s="1">
        <f t="shared" si="11"/>
        <v>-5.356785627285765E-2</v>
      </c>
      <c r="F74" s="1">
        <f t="shared" si="10"/>
        <v>7.392975500426946E-3</v>
      </c>
    </row>
    <row r="75" spans="1:6" x14ac:dyDescent="0.3">
      <c r="A75" s="61">
        <v>229</v>
      </c>
      <c r="B75" s="1">
        <f t="shared" si="8"/>
        <v>-30</v>
      </c>
      <c r="C75" s="1">
        <f t="shared" si="7"/>
        <v>45</v>
      </c>
      <c r="D75" s="1">
        <f t="shared" si="9"/>
        <v>2.3598354823398879</v>
      </c>
      <c r="E75" s="1">
        <f t="shared" si="11"/>
        <v>-5.3464281741363973E-2</v>
      </c>
      <c r="F75" s="1">
        <f t="shared" si="10"/>
        <v>-2.9397494566909543E-3</v>
      </c>
    </row>
    <row r="76" spans="1:6" x14ac:dyDescent="0.3">
      <c r="A76" s="61">
        <v>203</v>
      </c>
      <c r="B76" s="1">
        <f t="shared" si="8"/>
        <v>-26</v>
      </c>
      <c r="C76" s="1">
        <f t="shared" si="7"/>
        <v>34</v>
      </c>
      <c r="D76" s="1">
        <f t="shared" si="9"/>
        <v>2.307496037913213</v>
      </c>
      <c r="E76" s="1">
        <f t="shared" si="11"/>
        <v>-5.233944442667493E-2</v>
      </c>
      <c r="F76" s="1">
        <f t="shared" si="10"/>
        <v>-1.066277238360902E-2</v>
      </c>
    </row>
    <row r="77" spans="1:6" x14ac:dyDescent="0.3">
      <c r="A77" s="61">
        <v>229</v>
      </c>
      <c r="B77" s="1">
        <f t="shared" si="8"/>
        <v>26</v>
      </c>
      <c r="C77" s="1">
        <f t="shared" si="7"/>
        <v>49</v>
      </c>
      <c r="D77" s="1">
        <f t="shared" si="9"/>
        <v>2.3598354823398879</v>
      </c>
      <c r="E77" s="1">
        <f t="shared" si="11"/>
        <v>5.233944442667493E-2</v>
      </c>
      <c r="F77" s="1">
        <f t="shared" si="10"/>
        <v>1.6957005481297305E-2</v>
      </c>
    </row>
    <row r="78" spans="1:6" x14ac:dyDescent="0.3">
      <c r="A78" s="61">
        <v>242</v>
      </c>
      <c r="B78" s="1">
        <f t="shared" si="8"/>
        <v>13</v>
      </c>
      <c r="C78" s="1">
        <f t="shared" si="7"/>
        <v>42</v>
      </c>
      <c r="D78" s="1">
        <f t="shared" si="9"/>
        <v>2.3838153659804311</v>
      </c>
      <c r="E78" s="1">
        <f t="shared" si="11"/>
        <v>2.3979883640543154E-2</v>
      </c>
      <c r="F78" s="1">
        <f t="shared" si="10"/>
        <v>-1.4706339511581845E-2</v>
      </c>
    </row>
    <row r="79" spans="1:6" x14ac:dyDescent="0.3">
      <c r="A79" s="61">
        <v>233</v>
      </c>
      <c r="B79" s="1">
        <f t="shared" si="8"/>
        <v>-9</v>
      </c>
      <c r="C79" s="1">
        <f t="shared" si="7"/>
        <v>44</v>
      </c>
      <c r="D79" s="1">
        <f t="shared" si="9"/>
        <v>2.3673559210260189</v>
      </c>
      <c r="E79" s="1">
        <f t="shared" si="11"/>
        <v>-1.6459444954412206E-2</v>
      </c>
      <c r="F79" s="1">
        <f t="shared" si="10"/>
        <v>5.6208739718233147E-3</v>
      </c>
    </row>
    <row r="80" spans="1:6" x14ac:dyDescent="0.3">
      <c r="A80" s="61">
        <v>267</v>
      </c>
      <c r="B80" s="1">
        <f t="shared" si="8"/>
        <v>34</v>
      </c>
      <c r="C80" s="1">
        <f t="shared" si="7"/>
        <v>50</v>
      </c>
      <c r="D80" s="1">
        <f t="shared" si="9"/>
        <v>2.4265112613645754</v>
      </c>
      <c r="E80" s="1">
        <f t="shared" si="11"/>
        <v>5.9155340338556517E-2</v>
      </c>
      <c r="F80" s="1">
        <f t="shared" si="10"/>
        <v>-5.7584718525349743E-4</v>
      </c>
    </row>
    <row r="81" spans="1:6" x14ac:dyDescent="0.3">
      <c r="A81" s="61">
        <v>269</v>
      </c>
      <c r="B81" s="1">
        <f t="shared" si="8"/>
        <v>2</v>
      </c>
      <c r="C81" s="1">
        <f t="shared" si="7"/>
        <v>44</v>
      </c>
      <c r="D81" s="1">
        <f t="shared" si="9"/>
        <v>2.4297522800024081</v>
      </c>
      <c r="E81" s="1">
        <f t="shared" si="11"/>
        <v>3.24101863783266E-3</v>
      </c>
      <c r="F81" s="1">
        <f t="shared" si="10"/>
        <v>-8.7559433091359828E-3</v>
      </c>
    </row>
    <row r="82" spans="1:6" x14ac:dyDescent="0.3">
      <c r="A82" s="61">
        <v>270</v>
      </c>
      <c r="B82" s="1">
        <f t="shared" si="8"/>
        <v>1</v>
      </c>
      <c r="C82" s="1">
        <f t="shared" si="7"/>
        <v>48</v>
      </c>
      <c r="D82" s="1">
        <f t="shared" si="9"/>
        <v>2.4313637641589874</v>
      </c>
      <c r="E82" s="1">
        <f t="shared" si="11"/>
        <v>1.6114841565793014E-3</v>
      </c>
      <c r="F82" s="1">
        <f t="shared" si="10"/>
        <v>5.2712982814049347E-3</v>
      </c>
    </row>
    <row r="83" spans="1:6" x14ac:dyDescent="0.3">
      <c r="A83" s="61">
        <v>315</v>
      </c>
      <c r="B83" s="1">
        <f t="shared" si="8"/>
        <v>45</v>
      </c>
      <c r="C83" s="1">
        <f t="shared" si="7"/>
        <v>59</v>
      </c>
      <c r="D83" s="1">
        <f t="shared" si="9"/>
        <v>2.4983105537896004</v>
      </c>
      <c r="E83" s="1">
        <f t="shared" si="11"/>
        <v>6.6946789630613068E-2</v>
      </c>
      <c r="F83" s="1">
        <f t="shared" si="10"/>
        <v>3.4976925854346419E-3</v>
      </c>
    </row>
    <row r="84" spans="1:6" x14ac:dyDescent="0.3">
      <c r="A84" s="61">
        <v>364</v>
      </c>
      <c r="B84" s="1">
        <f t="shared" si="8"/>
        <v>49</v>
      </c>
      <c r="C84" s="1">
        <f t="shared" si="7"/>
        <v>49</v>
      </c>
      <c r="D84" s="1">
        <f t="shared" si="9"/>
        <v>2.5611013836490559</v>
      </c>
      <c r="E84" s="1">
        <f t="shared" si="11"/>
        <v>6.2790829859455499E-2</v>
      </c>
      <c r="F84" s="1">
        <f t="shared" si="10"/>
        <v>-1.9712380403534624E-2</v>
      </c>
    </row>
    <row r="85" spans="1:6" x14ac:dyDescent="0.3">
      <c r="A85" s="61">
        <v>347</v>
      </c>
      <c r="B85" s="1">
        <f t="shared" si="8"/>
        <v>-17</v>
      </c>
      <c r="C85" s="1">
        <f t="shared" si="7"/>
        <v>58</v>
      </c>
      <c r="D85" s="1">
        <f t="shared" si="9"/>
        <v>2.5403294747908736</v>
      </c>
      <c r="E85" s="1">
        <f t="shared" si="11"/>
        <v>-2.0771908858182364E-2</v>
      </c>
      <c r="F85" s="1">
        <f t="shared" si="10"/>
        <v>1.227688041644992E-2</v>
      </c>
    </row>
    <row r="86" spans="1:6" x14ac:dyDescent="0.3">
      <c r="A86" s="61">
        <v>312</v>
      </c>
      <c r="B86" s="1">
        <f t="shared" si="8"/>
        <v>-35</v>
      </c>
      <c r="C86" s="1">
        <f t="shared" si="7"/>
        <v>43</v>
      </c>
      <c r="D86" s="1">
        <f t="shared" si="9"/>
        <v>2.4941545940184429</v>
      </c>
      <c r="E86" s="1">
        <f t="shared" si="11"/>
        <v>-4.6174880772430704E-2</v>
      </c>
      <c r="F86" s="1">
        <f t="shared" si="10"/>
        <v>-1.1051789387143796E-2</v>
      </c>
    </row>
    <row r="87" spans="1:6" x14ac:dyDescent="0.3">
      <c r="A87" s="61">
        <v>274</v>
      </c>
      <c r="B87" s="1">
        <f t="shared" si="8"/>
        <v>-38</v>
      </c>
      <c r="C87" s="1">
        <f t="shared" si="7"/>
        <v>32</v>
      </c>
      <c r="D87" s="1">
        <f t="shared" si="9"/>
        <v>2.4377505628203879</v>
      </c>
      <c r="E87" s="1">
        <f t="shared" si="11"/>
        <v>-5.6404031198054927E-2</v>
      </c>
      <c r="F87" s="1">
        <f t="shared" si="10"/>
        <v>-8.1028953754591626E-3</v>
      </c>
    </row>
    <row r="88" spans="1:6" x14ac:dyDescent="0.3">
      <c r="A88" s="61">
        <v>237</v>
      </c>
      <c r="B88" s="1">
        <f t="shared" si="8"/>
        <v>-37</v>
      </c>
      <c r="C88" s="1">
        <f t="shared" si="7"/>
        <v>34</v>
      </c>
      <c r="D88" s="1">
        <f t="shared" si="9"/>
        <v>2.374748346010104</v>
      </c>
      <c r="E88" s="1">
        <f t="shared" si="11"/>
        <v>-6.3002216810283951E-2</v>
      </c>
      <c r="F88" s="1">
        <f t="shared" si="10"/>
        <v>1.0250081203109662E-2</v>
      </c>
    </row>
    <row r="89" spans="1:6" x14ac:dyDescent="0.3">
      <c r="A89" s="61">
        <v>278</v>
      </c>
      <c r="B89" s="1">
        <f t="shared" si="8"/>
        <v>41</v>
      </c>
      <c r="C89" s="1">
        <f t="shared" si="7"/>
        <v>28</v>
      </c>
      <c r="D89" s="1">
        <f t="shared" si="9"/>
        <v>2.4440447959180762</v>
      </c>
      <c r="E89" s="1">
        <f t="shared" si="11"/>
        <v>6.9296449907972235E-2</v>
      </c>
      <c r="F89" s="1">
        <f t="shared" si="10"/>
        <v>-1.6544314300797947E-2</v>
      </c>
    </row>
    <row r="90" spans="1:6" x14ac:dyDescent="0.3">
      <c r="A90" s="61">
        <v>284</v>
      </c>
      <c r="B90" s="1">
        <f t="shared" si="8"/>
        <v>6</v>
      </c>
      <c r="C90" s="1">
        <f t="shared" si="7"/>
        <v>31</v>
      </c>
      <c r="D90" s="1">
        <f t="shared" si="9"/>
        <v>2.4533183400470375</v>
      </c>
      <c r="E90" s="1">
        <f t="shared" si="11"/>
        <v>9.2735441289613085E-3</v>
      </c>
      <c r="F90" s="1">
        <f t="shared" si="10"/>
        <v>3.3155831790590007E-3</v>
      </c>
    </row>
    <row r="91" spans="1:6" x14ac:dyDescent="0.3">
      <c r="A91" s="61">
        <v>277</v>
      </c>
      <c r="B91" s="1">
        <f t="shared" si="8"/>
        <v>-7</v>
      </c>
      <c r="C91" s="1">
        <f t="shared" si="7"/>
        <v>24</v>
      </c>
      <c r="D91" s="1">
        <f t="shared" si="9"/>
        <v>2.4424797690644486</v>
      </c>
      <c r="E91" s="1">
        <f t="shared" si="11"/>
        <v>-1.0838570982588891E-2</v>
      </c>
      <c r="F91" s="1">
        <f t="shared" si="10"/>
        <v>-8.905487213167973E-3</v>
      </c>
    </row>
    <row r="92" spans="1:6" x14ac:dyDescent="0.3">
      <c r="A92" s="61">
        <v>317</v>
      </c>
      <c r="B92" s="1">
        <f t="shared" si="8"/>
        <v>40</v>
      </c>
      <c r="C92" s="1">
        <f t="shared" si="7"/>
        <v>39</v>
      </c>
      <c r="D92" s="1">
        <f t="shared" si="9"/>
        <v>2.5010592622177517</v>
      </c>
      <c r="E92" s="1">
        <f t="shared" si="11"/>
        <v>5.8579493153303019E-2</v>
      </c>
      <c r="F92" s="1">
        <f t="shared" si="10"/>
        <v>1.430400922572872E-2</v>
      </c>
    </row>
    <row r="93" spans="1:6" x14ac:dyDescent="0.3">
      <c r="A93" s="61">
        <v>313</v>
      </c>
      <c r="B93" s="1">
        <f t="shared" si="8"/>
        <v>-4</v>
      </c>
      <c r="C93" s="1">
        <f t="shared" si="7"/>
        <v>35</v>
      </c>
      <c r="D93" s="1">
        <f t="shared" si="9"/>
        <v>2.4955443375464483</v>
      </c>
      <c r="E93" s="1">
        <f t="shared" si="11"/>
        <v>-5.5149246713033229E-3</v>
      </c>
      <c r="F93" s="1">
        <f t="shared" si="10"/>
        <v>-4.3558293549912364E-3</v>
      </c>
    </row>
    <row r="94" spans="1:6" x14ac:dyDescent="0.3">
      <c r="A94" s="61">
        <v>318</v>
      </c>
      <c r="B94" s="1">
        <f t="shared" si="8"/>
        <v>5</v>
      </c>
      <c r="C94" s="1">
        <f t="shared" si="7"/>
        <v>37</v>
      </c>
      <c r="D94" s="1">
        <f t="shared" si="9"/>
        <v>2.5024271199844326</v>
      </c>
      <c r="E94" s="1">
        <f t="shared" si="11"/>
        <v>6.8827824379842362E-3</v>
      </c>
      <c r="F94" s="1">
        <f t="shared" si="10"/>
        <v>1.766326670529228E-3</v>
      </c>
    </row>
    <row r="95" spans="1:6" x14ac:dyDescent="0.3">
      <c r="A95" s="61">
        <v>374</v>
      </c>
      <c r="B95" s="1">
        <f t="shared" si="8"/>
        <v>56</v>
      </c>
      <c r="C95" s="1">
        <f t="shared" si="7"/>
        <v>48</v>
      </c>
      <c r="D95" s="1">
        <f t="shared" si="9"/>
        <v>2.5728716022004803</v>
      </c>
      <c r="E95" s="1">
        <f t="shared" si="11"/>
        <v>7.044448221604771E-2</v>
      </c>
      <c r="F95" s="1">
        <f t="shared" si="10"/>
        <v>4.6396156905319508E-3</v>
      </c>
    </row>
    <row r="96" spans="1:6" x14ac:dyDescent="0.3">
      <c r="A96" s="61">
        <v>413</v>
      </c>
      <c r="B96" s="1">
        <f t="shared" si="8"/>
        <v>39</v>
      </c>
      <c r="C96" s="1">
        <f t="shared" si="7"/>
        <v>52</v>
      </c>
      <c r="D96" s="1">
        <f t="shared" si="9"/>
        <v>2.6159500516564012</v>
      </c>
      <c r="E96" s="1">
        <f t="shared" si="11"/>
        <v>4.3078449455920875E-2</v>
      </c>
      <c r="F96" s="1">
        <f t="shared" si="10"/>
        <v>-9.3794752764075895E-4</v>
      </c>
    </row>
    <row r="97" spans="1:6" x14ac:dyDescent="0.3">
      <c r="A97" s="61">
        <v>405</v>
      </c>
      <c r="B97" s="1">
        <f t="shared" si="8"/>
        <v>-8</v>
      </c>
      <c r="C97" s="1">
        <f t="shared" si="7"/>
        <v>62</v>
      </c>
      <c r="D97" s="1">
        <f t="shared" si="9"/>
        <v>2.6074550232146687</v>
      </c>
      <c r="E97" s="1">
        <f t="shared" si="11"/>
        <v>-8.495028441732444E-3</v>
      </c>
      <c r="F97" s="1">
        <f t="shared" si="10"/>
        <v>1.0358956117890727E-2</v>
      </c>
    </row>
    <row r="98" spans="1:6" x14ac:dyDescent="0.3">
      <c r="A98" s="61">
        <v>355</v>
      </c>
      <c r="B98" s="1">
        <f t="shared" si="8"/>
        <v>-50</v>
      </c>
      <c r="C98" s="1">
        <f t="shared" si="7"/>
        <v>49</v>
      </c>
      <c r="D98" s="1">
        <f t="shared" si="9"/>
        <v>2.5502283530550942</v>
      </c>
      <c r="E98" s="1">
        <f t="shared" si="11"/>
        <v>-5.72266701595745E-2</v>
      </c>
      <c r="F98" s="1">
        <f t="shared" si="10"/>
        <v>-5.7088452959326297E-3</v>
      </c>
    </row>
    <row r="99" spans="1:6" x14ac:dyDescent="0.3">
      <c r="A99" s="61">
        <v>306</v>
      </c>
      <c r="B99" s="1">
        <f t="shared" si="8"/>
        <v>-49</v>
      </c>
      <c r="C99" s="1">
        <f t="shared" si="7"/>
        <v>41</v>
      </c>
      <c r="D99" s="1">
        <f t="shared" si="9"/>
        <v>2.4857214264815801</v>
      </c>
      <c r="E99" s="1">
        <f t="shared" si="11"/>
        <v>-6.450692657351409E-2</v>
      </c>
      <c r="F99" s="1">
        <f t="shared" si="10"/>
        <v>-1.544963746217487E-3</v>
      </c>
    </row>
    <row r="100" spans="1:6" x14ac:dyDescent="0.3">
      <c r="A100" s="61">
        <v>271</v>
      </c>
      <c r="B100" s="1">
        <f t="shared" si="8"/>
        <v>-35</v>
      </c>
      <c r="C100" s="1">
        <f t="shared" si="7"/>
        <v>34</v>
      </c>
      <c r="D100" s="1">
        <f t="shared" si="9"/>
        <v>2.4329692908744058</v>
      </c>
      <c r="E100" s="1">
        <f t="shared" si="11"/>
        <v>-5.2752135607174289E-2</v>
      </c>
      <c r="F100" s="1">
        <f t="shared" si="10"/>
        <v>-3.277499836913389E-3</v>
      </c>
    </row>
    <row r="101" spans="1:6" x14ac:dyDescent="0.3">
      <c r="A101" s="61">
        <v>306</v>
      </c>
      <c r="B101" s="1">
        <f t="shared" si="8"/>
        <v>35</v>
      </c>
      <c r="C101" s="1">
        <f t="shared" si="7"/>
        <v>30</v>
      </c>
      <c r="D101" s="1">
        <f t="shared" si="9"/>
        <v>2.4857214264815801</v>
      </c>
      <c r="E101" s="1">
        <f t="shared" si="11"/>
        <v>5.2752135607174289E-2</v>
      </c>
      <c r="F101" s="1">
        <f t="shared" si="10"/>
        <v>-1.071269756411608E-2</v>
      </c>
    </row>
    <row r="102" spans="1:6" x14ac:dyDescent="0.3">
      <c r="A102" s="61">
        <v>315</v>
      </c>
      <c r="B102" s="1">
        <f t="shared" si="8"/>
        <v>9</v>
      </c>
      <c r="C102" s="1">
        <f t="shared" ref="C102:C133" si="12">A114-A102</f>
        <v>25</v>
      </c>
      <c r="D102" s="1">
        <f t="shared" si="9"/>
        <v>2.4983105537896004</v>
      </c>
      <c r="E102" s="1">
        <f t="shared" si="11"/>
        <v>1.2589127308020309E-2</v>
      </c>
      <c r="F102" s="1">
        <f t="shared" si="10"/>
        <v>-7.449487655609488E-3</v>
      </c>
    </row>
    <row r="103" spans="1:6" x14ac:dyDescent="0.3">
      <c r="A103" s="61">
        <v>301</v>
      </c>
      <c r="B103" s="1">
        <f t="shared" ref="B103:B134" si="13">A103-A102</f>
        <v>-14</v>
      </c>
      <c r="C103" s="1">
        <f t="shared" si="12"/>
        <v>17</v>
      </c>
      <c r="D103" s="1">
        <f t="shared" si="9"/>
        <v>2.4785664955938436</v>
      </c>
      <c r="E103" s="1">
        <f t="shared" si="11"/>
        <v>-1.9744058195756864E-2</v>
      </c>
      <c r="F103" s="1">
        <f t="shared" si="10"/>
        <v>-9.3077388620654844E-3</v>
      </c>
    </row>
    <row r="104" spans="1:6" x14ac:dyDescent="0.3">
      <c r="A104" s="61">
        <v>356</v>
      </c>
      <c r="B104" s="1">
        <f t="shared" si="13"/>
        <v>55</v>
      </c>
      <c r="C104" s="1">
        <f t="shared" si="12"/>
        <v>6</v>
      </c>
      <c r="D104" s="1">
        <f t="shared" si="9"/>
        <v>2.5514499979728753</v>
      </c>
      <c r="E104" s="1">
        <f t="shared" si="11"/>
        <v>7.2883502379031739E-2</v>
      </c>
      <c r="F104" s="1">
        <f t="shared" si="10"/>
        <v>-1.6602051830298503E-2</v>
      </c>
    </row>
    <row r="105" spans="1:6" x14ac:dyDescent="0.3">
      <c r="A105" s="61">
        <v>348</v>
      </c>
      <c r="B105" s="1">
        <f t="shared" si="13"/>
        <v>-8</v>
      </c>
      <c r="C105" s="1">
        <f t="shared" si="12"/>
        <v>0</v>
      </c>
      <c r="D105" s="1">
        <f t="shared" si="9"/>
        <v>2.5415792439465807</v>
      </c>
      <c r="E105" s="1">
        <f t="shared" si="11"/>
        <v>-9.8707540262945592E-3</v>
      </c>
      <c r="F105" s="1">
        <f t="shared" si="10"/>
        <v>-7.2585725602904994E-3</v>
      </c>
    </row>
    <row r="106" spans="1:6" x14ac:dyDescent="0.3">
      <c r="A106" s="61">
        <v>355</v>
      </c>
      <c r="B106" s="1">
        <f t="shared" si="13"/>
        <v>7</v>
      </c>
      <c r="C106" s="1">
        <f t="shared" si="12"/>
        <v>8</v>
      </c>
      <c r="D106" s="1">
        <f t="shared" si="9"/>
        <v>2.5502283530550942</v>
      </c>
      <c r="E106" s="1">
        <f t="shared" si="11"/>
        <v>8.6491091085134642E-3</v>
      </c>
      <c r="F106" s="1">
        <f t="shared" si="10"/>
        <v>9.6782719810182272E-3</v>
      </c>
    </row>
    <row r="107" spans="1:6" x14ac:dyDescent="0.3">
      <c r="A107" s="61">
        <v>422</v>
      </c>
      <c r="B107" s="1">
        <f t="shared" si="13"/>
        <v>67</v>
      </c>
      <c r="C107" s="1">
        <f t="shared" si="12"/>
        <v>13</v>
      </c>
      <c r="D107" s="1">
        <f t="shared" si="9"/>
        <v>2.6253124509616739</v>
      </c>
      <c r="E107" s="1">
        <f t="shared" si="11"/>
        <v>7.5084097906579661E-2</v>
      </c>
      <c r="F107" s="1">
        <f t="shared" si="10"/>
        <v>3.4985340119453312E-3</v>
      </c>
    </row>
    <row r="108" spans="1:6" x14ac:dyDescent="0.3">
      <c r="A108" s="61">
        <v>465</v>
      </c>
      <c r="B108" s="1">
        <f t="shared" si="13"/>
        <v>43</v>
      </c>
      <c r="C108" s="1">
        <f t="shared" si="12"/>
        <v>26</v>
      </c>
      <c r="D108" s="1">
        <f t="shared" si="9"/>
        <v>2.667452952889954</v>
      </c>
      <c r="E108" s="1">
        <f t="shared" si="11"/>
        <v>4.2140501928280116E-2</v>
      </c>
      <c r="F108" s="1">
        <f t="shared" si="10"/>
        <v>1.0451733240051109E-2</v>
      </c>
    </row>
    <row r="109" spans="1:6" x14ac:dyDescent="0.3">
      <c r="A109" s="61">
        <v>467</v>
      </c>
      <c r="B109" s="1">
        <f t="shared" si="13"/>
        <v>2</v>
      </c>
      <c r="C109" s="1">
        <f t="shared" si="12"/>
        <v>38</v>
      </c>
      <c r="D109" s="1">
        <f t="shared" si="9"/>
        <v>2.6693168805661123</v>
      </c>
      <c r="E109" s="1">
        <f t="shared" si="11"/>
        <v>1.8639276761582835E-3</v>
      </c>
      <c r="F109" s="1">
        <f t="shared" si="10"/>
        <v>1.0345958319534443E-2</v>
      </c>
    </row>
    <row r="110" spans="1:6" x14ac:dyDescent="0.3">
      <c r="A110" s="61">
        <v>404</v>
      </c>
      <c r="B110" s="1">
        <f t="shared" si="13"/>
        <v>-63</v>
      </c>
      <c r="C110" s="1">
        <f t="shared" si="12"/>
        <v>0</v>
      </c>
      <c r="D110" s="1">
        <f t="shared" si="9"/>
        <v>2.6063813651106051</v>
      </c>
      <c r="E110" s="1">
        <f t="shared" si="11"/>
        <v>-6.2935515455507129E-2</v>
      </c>
      <c r="F110" s="1">
        <f t="shared" si="10"/>
        <v>-3.397449755254911E-2</v>
      </c>
    </row>
    <row r="111" spans="1:6" x14ac:dyDescent="0.3">
      <c r="A111" s="61">
        <v>347</v>
      </c>
      <c r="B111" s="1">
        <f t="shared" si="13"/>
        <v>-57</v>
      </c>
      <c r="C111" s="1">
        <f t="shared" si="12"/>
        <v>12</v>
      </c>
      <c r="D111" s="1">
        <f t="shared" si="9"/>
        <v>2.5403294747908736</v>
      </c>
      <c r="E111" s="1">
        <f t="shared" si="11"/>
        <v>-6.6051890319731577E-2</v>
      </c>
      <c r="F111" s="1">
        <f t="shared" si="10"/>
        <v>1.476497378744579E-2</v>
      </c>
    </row>
    <row r="112" spans="1:6" x14ac:dyDescent="0.3">
      <c r="A112" s="61">
        <v>305</v>
      </c>
      <c r="B112" s="1">
        <f t="shared" si="13"/>
        <v>-42</v>
      </c>
      <c r="C112" s="1">
        <f t="shared" si="12"/>
        <v>5</v>
      </c>
      <c r="D112" s="1">
        <f t="shared" si="9"/>
        <v>2.4842998393467859</v>
      </c>
      <c r="E112" s="1">
        <f t="shared" si="11"/>
        <v>-5.6029635444087678E-2</v>
      </c>
      <c r="F112" s="1">
        <f t="shared" si="10"/>
        <v>-7.7031192999590381E-3</v>
      </c>
    </row>
    <row r="113" spans="1:6" x14ac:dyDescent="0.3">
      <c r="A113" s="61">
        <v>336</v>
      </c>
      <c r="B113" s="1">
        <f t="shared" si="13"/>
        <v>31</v>
      </c>
      <c r="C113" s="1">
        <f t="shared" si="12"/>
        <v>1</v>
      </c>
      <c r="D113" s="1">
        <f t="shared" si="9"/>
        <v>2.5263392773898441</v>
      </c>
      <c r="E113" s="1">
        <f t="shared" si="11"/>
        <v>4.2039438043058208E-2</v>
      </c>
      <c r="F113" s="1">
        <f t="shared" si="10"/>
        <v>-5.7712310059923055E-3</v>
      </c>
    </row>
    <row r="114" spans="1:6" x14ac:dyDescent="0.3">
      <c r="A114" s="61">
        <v>340</v>
      </c>
      <c r="B114" s="1">
        <f t="shared" si="13"/>
        <v>4</v>
      </c>
      <c r="C114" s="1">
        <f t="shared" si="12"/>
        <v>20</v>
      </c>
      <c r="D114" s="1">
        <f t="shared" si="9"/>
        <v>2.5314789170422549</v>
      </c>
      <c r="E114" s="1">
        <f t="shared" si="11"/>
        <v>5.1396396524108212E-3</v>
      </c>
      <c r="F114" s="1">
        <f t="shared" si="10"/>
        <v>2.3532960243537904E-2</v>
      </c>
    </row>
    <row r="115" spans="1:6" x14ac:dyDescent="0.3">
      <c r="A115" s="61">
        <v>318</v>
      </c>
      <c r="B115" s="1">
        <f t="shared" si="13"/>
        <v>-22</v>
      </c>
      <c r="C115" s="1">
        <f t="shared" si="12"/>
        <v>24</v>
      </c>
      <c r="D115" s="1">
        <f t="shared" si="9"/>
        <v>2.5024271199844326</v>
      </c>
      <c r="E115" s="1">
        <f t="shared" si="11"/>
        <v>-2.9051797057822348E-2</v>
      </c>
      <c r="F115" s="1">
        <f t="shared" si="10"/>
        <v>6.7754023466699564E-3</v>
      </c>
    </row>
    <row r="116" spans="1:6" x14ac:dyDescent="0.3">
      <c r="A116" s="61">
        <v>362</v>
      </c>
      <c r="B116" s="1">
        <f t="shared" si="13"/>
        <v>44</v>
      </c>
      <c r="C116" s="1">
        <f t="shared" si="12"/>
        <v>44</v>
      </c>
      <c r="D116" s="1">
        <f t="shared" si="9"/>
        <v>2.5587085705331658</v>
      </c>
      <c r="E116" s="1">
        <f t="shared" si="11"/>
        <v>5.6281450548733236E-2</v>
      </c>
      <c r="F116" s="1">
        <f t="shared" si="10"/>
        <v>1.8218476972326147E-2</v>
      </c>
    </row>
    <row r="117" spans="1:6" x14ac:dyDescent="0.3">
      <c r="A117" s="61">
        <v>348</v>
      </c>
      <c r="B117" s="1">
        <f t="shared" si="13"/>
        <v>-14</v>
      </c>
      <c r="C117" s="1">
        <f t="shared" si="12"/>
        <v>48</v>
      </c>
      <c r="D117" s="1">
        <f t="shared" si="9"/>
        <v>2.5415792439465807</v>
      </c>
      <c r="E117" s="1">
        <f t="shared" si="11"/>
        <v>-1.7129326586585059E-2</v>
      </c>
      <c r="F117" s="1">
        <f t="shared" si="10"/>
        <v>6.2984789349029846E-3</v>
      </c>
    </row>
    <row r="118" spans="1:6" x14ac:dyDescent="0.3">
      <c r="A118" s="61">
        <v>363</v>
      </c>
      <c r="B118" s="1">
        <f t="shared" si="13"/>
        <v>15</v>
      </c>
      <c r="C118" s="1">
        <f t="shared" si="12"/>
        <v>57</v>
      </c>
      <c r="D118" s="1">
        <f t="shared" si="9"/>
        <v>2.5599066250361124</v>
      </c>
      <c r="E118" s="1">
        <f t="shared" si="11"/>
        <v>1.8327381089531691E-2</v>
      </c>
      <c r="F118" s="1">
        <f t="shared" si="10"/>
        <v>7.2267233828564592E-3</v>
      </c>
    </row>
    <row r="119" spans="1:6" x14ac:dyDescent="0.3">
      <c r="A119" s="61">
        <v>435</v>
      </c>
      <c r="B119" s="1">
        <f t="shared" si="13"/>
        <v>72</v>
      </c>
      <c r="C119" s="1">
        <f t="shared" si="12"/>
        <v>37</v>
      </c>
      <c r="D119" s="1">
        <f t="shared" si="9"/>
        <v>2.6384892569546374</v>
      </c>
      <c r="E119" s="1">
        <f t="shared" si="11"/>
        <v>7.8582631918524992E-2</v>
      </c>
      <c r="F119" s="1">
        <f t="shared" si="10"/>
        <v>-2.7889923682337336E-2</v>
      </c>
    </row>
    <row r="120" spans="1:6" x14ac:dyDescent="0.3">
      <c r="A120" s="61">
        <v>491</v>
      </c>
      <c r="B120" s="1">
        <f t="shared" si="13"/>
        <v>56</v>
      </c>
      <c r="C120" s="1">
        <f t="shared" si="12"/>
        <v>57</v>
      </c>
      <c r="D120" s="1">
        <f t="shared" si="9"/>
        <v>2.6910814921229687</v>
      </c>
      <c r="E120" s="1">
        <f t="shared" si="11"/>
        <v>5.2592235168331225E-2</v>
      </c>
      <c r="F120" s="1">
        <f t="shared" si="10"/>
        <v>1.2246324681949972E-2</v>
      </c>
    </row>
    <row r="121" spans="1:6" x14ac:dyDescent="0.3">
      <c r="A121" s="61">
        <v>505</v>
      </c>
      <c r="B121" s="1">
        <f t="shared" si="13"/>
        <v>14</v>
      </c>
      <c r="C121" s="1">
        <f t="shared" si="12"/>
        <v>54</v>
      </c>
      <c r="D121" s="1">
        <f t="shared" si="9"/>
        <v>2.7032913781186614</v>
      </c>
      <c r="E121" s="1">
        <f t="shared" si="11"/>
        <v>1.2209885995692726E-2</v>
      </c>
      <c r="F121" s="1">
        <f t="shared" si="10"/>
        <v>-3.5786365936387732E-3</v>
      </c>
    </row>
    <row r="122" spans="1:6" x14ac:dyDescent="0.3">
      <c r="A122" s="61">
        <v>404</v>
      </c>
      <c r="B122" s="1">
        <f t="shared" si="13"/>
        <v>-101</v>
      </c>
      <c r="C122" s="1">
        <f t="shared" si="12"/>
        <v>59</v>
      </c>
      <c r="D122" s="1">
        <f t="shared" si="9"/>
        <v>2.6063813651106051</v>
      </c>
      <c r="E122" s="1">
        <f t="shared" si="11"/>
        <v>-9.6910013008056239E-2</v>
      </c>
      <c r="F122" s="1">
        <f t="shared" si="10"/>
        <v>1.5079196139586415E-2</v>
      </c>
    </row>
    <row r="123" spans="1:6" x14ac:dyDescent="0.3">
      <c r="A123" s="61">
        <v>359</v>
      </c>
      <c r="B123" s="1">
        <f t="shared" si="13"/>
        <v>-45</v>
      </c>
      <c r="C123" s="1">
        <f t="shared" si="12"/>
        <v>48</v>
      </c>
      <c r="D123" s="1">
        <f t="shared" si="9"/>
        <v>2.5550944485783194</v>
      </c>
      <c r="E123" s="1">
        <f t="shared" si="11"/>
        <v>-5.1286916532285787E-2</v>
      </c>
      <c r="F123" s="1">
        <f t="shared" si="10"/>
        <v>-4.6996652604476274E-3</v>
      </c>
    </row>
    <row r="124" spans="1:6" x14ac:dyDescent="0.3">
      <c r="A124" s="61">
        <v>310</v>
      </c>
      <c r="B124" s="1">
        <f t="shared" si="13"/>
        <v>-49</v>
      </c>
      <c r="C124" s="1">
        <f t="shared" si="12"/>
        <v>52</v>
      </c>
      <c r="D124" s="1">
        <f t="shared" si="9"/>
        <v>2.4913616938342726</v>
      </c>
      <c r="E124" s="1">
        <f t="shared" si="11"/>
        <v>-6.3732754744046716E-2</v>
      </c>
      <c r="F124" s="1">
        <f t="shared" si="10"/>
        <v>1.2846916051992618E-2</v>
      </c>
    </row>
    <row r="125" spans="1:6" x14ac:dyDescent="0.3">
      <c r="A125" s="61">
        <v>337</v>
      </c>
      <c r="B125" s="1">
        <f t="shared" si="13"/>
        <v>27</v>
      </c>
      <c r="C125" s="1">
        <f t="shared" si="12"/>
        <v>68</v>
      </c>
      <c r="D125" s="1">
        <f t="shared" si="9"/>
        <v>2.5276299008713385</v>
      </c>
      <c r="E125" s="1">
        <f t="shared" si="11"/>
        <v>3.6268207037065903E-2</v>
      </c>
      <c r="F125" s="1">
        <f t="shared" si="10"/>
        <v>1.2478245644437003E-2</v>
      </c>
    </row>
    <row r="126" spans="1:6" x14ac:dyDescent="0.3">
      <c r="A126" s="61">
        <v>360</v>
      </c>
      <c r="B126" s="1">
        <f t="shared" si="13"/>
        <v>23</v>
      </c>
      <c r="C126" s="1">
        <f t="shared" si="12"/>
        <v>57</v>
      </c>
      <c r="D126" s="1">
        <f t="shared" si="9"/>
        <v>2.5563025007672873</v>
      </c>
      <c r="E126" s="1">
        <f t="shared" si="11"/>
        <v>2.8672599895948725E-2</v>
      </c>
      <c r="F126" s="1">
        <f t="shared" si="10"/>
        <v>-1.5991568136859868E-2</v>
      </c>
    </row>
    <row r="127" spans="1:6" x14ac:dyDescent="0.3">
      <c r="A127" s="61">
        <v>342</v>
      </c>
      <c r="B127" s="1">
        <f t="shared" si="13"/>
        <v>-18</v>
      </c>
      <c r="C127" s="1">
        <f t="shared" si="12"/>
        <v>49</v>
      </c>
      <c r="D127" s="1">
        <f t="shared" si="9"/>
        <v>2.5340261060561349</v>
      </c>
      <c r="E127" s="1">
        <f t="shared" si="11"/>
        <v>-2.2276394711152392E-2</v>
      </c>
      <c r="F127" s="1">
        <f t="shared" si="10"/>
        <v>-5.6829028667384485E-3</v>
      </c>
    </row>
    <row r="128" spans="1:6" x14ac:dyDescent="0.3">
      <c r="A128" s="61">
        <v>406</v>
      </c>
      <c r="B128" s="1">
        <f t="shared" si="13"/>
        <v>64</v>
      </c>
      <c r="C128" s="1">
        <f t="shared" si="12"/>
        <v>13</v>
      </c>
      <c r="D128" s="1">
        <f t="shared" si="9"/>
        <v>2.6085260335771943</v>
      </c>
      <c r="E128" s="1">
        <f t="shared" si="11"/>
        <v>7.4499927521059384E-2</v>
      </c>
      <c r="F128" s="1">
        <f t="shared" si="10"/>
        <v>-4.4462661950630977E-2</v>
      </c>
    </row>
    <row r="129" spans="1:6" x14ac:dyDescent="0.3">
      <c r="A129" s="61">
        <v>396</v>
      </c>
      <c r="B129" s="1">
        <f t="shared" si="13"/>
        <v>-10</v>
      </c>
      <c r="C129" s="1">
        <f t="shared" si="12"/>
        <v>65</v>
      </c>
      <c r="D129" s="1">
        <f t="shared" si="9"/>
        <v>2.5976951859255122</v>
      </c>
      <c r="E129" s="1">
        <f t="shared" si="11"/>
        <v>-1.0830847651682074E-2</v>
      </c>
      <c r="F129" s="1">
        <f t="shared" si="10"/>
        <v>5.2317750075034919E-2</v>
      </c>
    </row>
    <row r="130" spans="1:6" x14ac:dyDescent="0.3">
      <c r="A130" s="61">
        <v>420</v>
      </c>
      <c r="B130" s="1">
        <f t="shared" si="13"/>
        <v>24</v>
      </c>
      <c r="C130" s="1">
        <f t="shared" si="12"/>
        <v>52</v>
      </c>
      <c r="D130" s="1">
        <f t="shared" si="9"/>
        <v>2.6232492903979003</v>
      </c>
      <c r="E130" s="1">
        <f t="shared" si="11"/>
        <v>2.5554104472388151E-2</v>
      </c>
      <c r="F130" s="1">
        <f t="shared" si="10"/>
        <v>-1.5313031227948137E-2</v>
      </c>
    </row>
    <row r="131" spans="1:6" x14ac:dyDescent="0.3">
      <c r="A131" s="61">
        <v>472</v>
      </c>
      <c r="B131" s="1">
        <f t="shared" si="13"/>
        <v>52</v>
      </c>
      <c r="C131" s="1">
        <f t="shared" si="12"/>
        <v>63</v>
      </c>
      <c r="D131" s="1">
        <f t="shared" si="9"/>
        <v>2.673941998634088</v>
      </c>
      <c r="E131" s="1">
        <f t="shared" si="11"/>
        <v>5.0692708236187656E-2</v>
      </c>
      <c r="F131" s="1">
        <f t="shared" si="10"/>
        <v>3.7190751509528219E-3</v>
      </c>
    </row>
    <row r="132" spans="1:6" x14ac:dyDescent="0.3">
      <c r="A132" s="61">
        <v>548</v>
      </c>
      <c r="B132" s="1">
        <f t="shared" si="13"/>
        <v>76</v>
      </c>
      <c r="C132" s="1">
        <f t="shared" si="12"/>
        <v>74</v>
      </c>
      <c r="D132" s="1">
        <f t="shared" si="9"/>
        <v>2.7387805584843692</v>
      </c>
      <c r="E132" s="1">
        <f t="shared" si="11"/>
        <v>6.4838559850281197E-2</v>
      </c>
      <c r="F132" s="1">
        <f t="shared" si="10"/>
        <v>5.9804281930908587E-4</v>
      </c>
    </row>
    <row r="133" spans="1:6" x14ac:dyDescent="0.3">
      <c r="A133" s="61">
        <v>559</v>
      </c>
      <c r="B133" s="1">
        <f t="shared" si="13"/>
        <v>11</v>
      </c>
      <c r="C133" s="1">
        <f t="shared" si="12"/>
        <v>47</v>
      </c>
      <c r="D133" s="1">
        <f t="shared" si="9"/>
        <v>2.7474118078864231</v>
      </c>
      <c r="E133" s="1">
        <f t="shared" si="11"/>
        <v>8.6312494020539532E-3</v>
      </c>
      <c r="F133" s="1">
        <f t="shared" si="10"/>
        <v>-1.9949009926586658E-2</v>
      </c>
    </row>
    <row r="134" spans="1:6" x14ac:dyDescent="0.3">
      <c r="A134" s="61">
        <v>463</v>
      </c>
      <c r="B134" s="1">
        <f t="shared" si="13"/>
        <v>-96</v>
      </c>
      <c r="C134" s="1">
        <f t="shared" ref="C134:C137" si="14">A146-A134</f>
        <v>45</v>
      </c>
      <c r="D134" s="1">
        <f t="shared" si="9"/>
        <v>2.6655809910179533</v>
      </c>
      <c r="E134" s="1">
        <f t="shared" si="11"/>
        <v>-8.1830816868469824E-2</v>
      </c>
      <c r="F134" s="1">
        <f t="shared" si="10"/>
        <v>5.2219049861030875E-3</v>
      </c>
    </row>
    <row r="135" spans="1:6" x14ac:dyDescent="0.3">
      <c r="A135" s="61">
        <v>407</v>
      </c>
      <c r="B135" s="1">
        <f t="shared" ref="B135:B149" si="15">A135-A134</f>
        <v>-56</v>
      </c>
      <c r="C135" s="1">
        <f t="shared" si="14"/>
        <v>54</v>
      </c>
      <c r="D135" s="1">
        <f t="shared" ref="D135:D149" si="16">LOG(A135)</f>
        <v>2.6095944092252199</v>
      </c>
      <c r="E135" s="1">
        <f t="shared" si="11"/>
        <v>-5.5986581792733414E-2</v>
      </c>
      <c r="F135" s="1">
        <f>E147-E135</f>
        <v>1.3823794898462083E-2</v>
      </c>
    </row>
    <row r="136" spans="1:6" x14ac:dyDescent="0.3">
      <c r="A136" s="61">
        <v>362</v>
      </c>
      <c r="B136" s="1">
        <f t="shared" si="15"/>
        <v>-45</v>
      </c>
      <c r="C136" s="1">
        <f t="shared" si="14"/>
        <v>28</v>
      </c>
      <c r="D136" s="1">
        <f t="shared" si="16"/>
        <v>2.5587085705331658</v>
      </c>
      <c r="E136" s="1">
        <f t="shared" ref="E136:E149" si="17">D136-D135</f>
        <v>-5.0885838692054097E-2</v>
      </c>
      <c r="F136" s="1">
        <f>E148-E136</f>
        <v>-2.175047967109478E-2</v>
      </c>
    </row>
    <row r="137" spans="1:6" x14ac:dyDescent="0.3">
      <c r="A137" s="61">
        <v>405</v>
      </c>
      <c r="B137" s="1">
        <f t="shared" si="15"/>
        <v>43</v>
      </c>
      <c r="C137" s="1">
        <f t="shared" si="14"/>
        <v>27</v>
      </c>
      <c r="D137" s="1">
        <f t="shared" si="16"/>
        <v>2.6074550232146687</v>
      </c>
      <c r="E137" s="1">
        <f t="shared" si="17"/>
        <v>4.8746452681502905E-2</v>
      </c>
      <c r="F137" s="1">
        <f>E149-E137</f>
        <v>-4.3273128930900739E-3</v>
      </c>
    </row>
    <row r="138" spans="1:6" x14ac:dyDescent="0.3">
      <c r="A138" s="61">
        <v>417</v>
      </c>
      <c r="B138" s="1">
        <f t="shared" si="15"/>
        <v>12</v>
      </c>
      <c r="C138" s="1"/>
      <c r="D138" s="1">
        <f t="shared" si="16"/>
        <v>2.6201360549737576</v>
      </c>
      <c r="E138" s="1">
        <f t="shared" si="17"/>
        <v>1.2681031759088857E-2</v>
      </c>
      <c r="F138" s="1"/>
    </row>
    <row r="139" spans="1:6" x14ac:dyDescent="0.3">
      <c r="A139" s="61">
        <v>391</v>
      </c>
      <c r="B139" s="1">
        <f t="shared" si="15"/>
        <v>-26</v>
      </c>
      <c r="C139" s="1"/>
      <c r="D139" s="1">
        <f t="shared" si="16"/>
        <v>2.5921767573958667</v>
      </c>
      <c r="E139" s="1">
        <f t="shared" si="17"/>
        <v>-2.795929757789084E-2</v>
      </c>
      <c r="F139" s="1"/>
    </row>
    <row r="140" spans="1:6" x14ac:dyDescent="0.3">
      <c r="A140" s="61">
        <v>419</v>
      </c>
      <c r="B140" s="1">
        <f t="shared" si="15"/>
        <v>28</v>
      </c>
      <c r="C140" s="1"/>
      <c r="D140" s="1">
        <f t="shared" si="16"/>
        <v>2.6222140229662951</v>
      </c>
      <c r="E140" s="1">
        <f t="shared" si="17"/>
        <v>3.0037265570428406E-2</v>
      </c>
      <c r="F140" s="1"/>
    </row>
    <row r="141" spans="1:6" x14ac:dyDescent="0.3">
      <c r="A141" s="61">
        <v>461</v>
      </c>
      <c r="B141" s="1">
        <f t="shared" si="15"/>
        <v>42</v>
      </c>
      <c r="C141" s="1"/>
      <c r="D141" s="1">
        <f t="shared" si="16"/>
        <v>2.663700925389648</v>
      </c>
      <c r="E141" s="1">
        <f t="shared" si="17"/>
        <v>4.1486902423352845E-2</v>
      </c>
      <c r="F141" s="1"/>
    </row>
    <row r="142" spans="1:6" x14ac:dyDescent="0.3">
      <c r="A142" s="61">
        <v>472</v>
      </c>
      <c r="B142" s="1">
        <f t="shared" si="15"/>
        <v>11</v>
      </c>
      <c r="C142" s="1"/>
      <c r="D142" s="1">
        <f t="shared" si="16"/>
        <v>2.673941998634088</v>
      </c>
      <c r="E142" s="1">
        <f t="shared" si="17"/>
        <v>1.0241073244440013E-2</v>
      </c>
      <c r="F142" s="1"/>
    </row>
    <row r="143" spans="1:6" x14ac:dyDescent="0.3">
      <c r="A143" s="61">
        <v>535</v>
      </c>
      <c r="B143" s="1">
        <f t="shared" si="15"/>
        <v>63</v>
      </c>
      <c r="C143" s="1"/>
      <c r="D143" s="1">
        <f t="shared" si="16"/>
        <v>2.7283537820212285</v>
      </c>
      <c r="E143" s="1">
        <f t="shared" si="17"/>
        <v>5.4411783387140478E-2</v>
      </c>
      <c r="F143" s="1"/>
    </row>
    <row r="144" spans="1:6" x14ac:dyDescent="0.3">
      <c r="A144" s="61">
        <v>622</v>
      </c>
      <c r="B144" s="1">
        <f t="shared" si="15"/>
        <v>87</v>
      </c>
      <c r="C144" s="1"/>
      <c r="D144" s="1">
        <f t="shared" si="16"/>
        <v>2.7937903846908188</v>
      </c>
      <c r="E144" s="1">
        <f t="shared" si="17"/>
        <v>6.5436602669590282E-2</v>
      </c>
      <c r="F144" s="1"/>
    </row>
    <row r="145" spans="1:6" x14ac:dyDescent="0.3">
      <c r="A145" s="61">
        <v>606</v>
      </c>
      <c r="B145" s="1">
        <f t="shared" si="15"/>
        <v>-16</v>
      </c>
      <c r="C145" s="1"/>
      <c r="D145" s="1">
        <f t="shared" si="16"/>
        <v>2.782472624166286</v>
      </c>
      <c r="E145" s="1">
        <f t="shared" si="17"/>
        <v>-1.1317760524532705E-2</v>
      </c>
      <c r="F145" s="1"/>
    </row>
    <row r="146" spans="1:6" x14ac:dyDescent="0.3">
      <c r="A146" s="61">
        <v>508</v>
      </c>
      <c r="B146" s="1">
        <f t="shared" si="15"/>
        <v>-98</v>
      </c>
      <c r="C146" s="1"/>
      <c r="D146" s="1">
        <f t="shared" si="16"/>
        <v>2.7058637122839193</v>
      </c>
      <c r="E146" s="1">
        <f t="shared" si="17"/>
        <v>-7.6608911882366737E-2</v>
      </c>
      <c r="F146" s="1"/>
    </row>
    <row r="147" spans="1:6" x14ac:dyDescent="0.3">
      <c r="A147" s="61">
        <v>461</v>
      </c>
      <c r="B147" s="1">
        <f t="shared" si="15"/>
        <v>-47</v>
      </c>
      <c r="C147" s="1"/>
      <c r="D147" s="1">
        <f t="shared" si="16"/>
        <v>2.663700925389648</v>
      </c>
      <c r="E147" s="1">
        <f t="shared" si="17"/>
        <v>-4.2162786894271331E-2</v>
      </c>
      <c r="F147" s="1"/>
    </row>
    <row r="148" spans="1:6" x14ac:dyDescent="0.3">
      <c r="A148" s="61">
        <v>390</v>
      </c>
      <c r="B148" s="1">
        <f t="shared" si="15"/>
        <v>-71</v>
      </c>
      <c r="C148" s="1"/>
      <c r="D148" s="1">
        <f t="shared" si="16"/>
        <v>2.5910646070264991</v>
      </c>
      <c r="E148" s="1">
        <f t="shared" si="17"/>
        <v>-7.2636318363148877E-2</v>
      </c>
      <c r="F148" s="1"/>
    </row>
    <row r="149" spans="1:6" x14ac:dyDescent="0.3">
      <c r="A149" s="61">
        <v>432</v>
      </c>
      <c r="B149" s="1">
        <f t="shared" si="15"/>
        <v>42</v>
      </c>
      <c r="C149" s="1"/>
      <c r="D149" s="1">
        <f t="shared" si="16"/>
        <v>2.6354837468149119</v>
      </c>
      <c r="E149" s="1">
        <f t="shared" si="17"/>
        <v>4.4419139788412831E-2</v>
      </c>
      <c r="F149" s="1"/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J75"/>
  <sheetViews>
    <sheetView zoomScale="70" zoomScaleNormal="70" workbookViewId="0">
      <selection activeCell="R26" sqref="R26"/>
    </sheetView>
  </sheetViews>
  <sheetFormatPr defaultColWidth="8.875" defaultRowHeight="16.5" x14ac:dyDescent="0.3"/>
  <cols>
    <col min="9" max="9" width="2.125" style="40" customWidth="1"/>
    <col min="10" max="10" width="7.625" customWidth="1"/>
    <col min="23" max="23" width="15.875" bestFit="1" customWidth="1"/>
    <col min="27" max="27" width="8" customWidth="1"/>
    <col min="33" max="33" width="1.875" style="40" customWidth="1"/>
  </cols>
  <sheetData>
    <row r="1" spans="1:36" x14ac:dyDescent="0.3">
      <c r="A1" t="s">
        <v>0</v>
      </c>
    </row>
    <row r="2" spans="1:36" x14ac:dyDescent="0.3">
      <c r="A2" t="s">
        <v>3</v>
      </c>
    </row>
    <row r="4" spans="1:36" x14ac:dyDescent="0.3">
      <c r="A4" s="1" t="s">
        <v>5</v>
      </c>
      <c r="B4" s="1" t="s">
        <v>6</v>
      </c>
      <c r="K4" s="1" t="s">
        <v>5</v>
      </c>
      <c r="L4" s="1" t="s">
        <v>38</v>
      </c>
      <c r="M4" s="1" t="s">
        <v>39</v>
      </c>
      <c r="N4" s="1" t="s">
        <v>40</v>
      </c>
      <c r="O4" s="1" t="s">
        <v>41</v>
      </c>
      <c r="R4" s="28"/>
      <c r="AI4" s="1" t="s">
        <v>5</v>
      </c>
      <c r="AJ4" s="1" t="s">
        <v>6</v>
      </c>
    </row>
    <row r="5" spans="1:36" x14ac:dyDescent="0.3">
      <c r="A5" s="1">
        <v>2000</v>
      </c>
      <c r="B5" s="1">
        <v>1.99</v>
      </c>
      <c r="K5" s="1">
        <v>2000</v>
      </c>
      <c r="L5" s="1">
        <v>1.99</v>
      </c>
      <c r="Q5" t="s">
        <v>43</v>
      </c>
      <c r="R5" s="29" t="s">
        <v>44</v>
      </c>
      <c r="S5" s="35" t="s">
        <v>45</v>
      </c>
      <c r="T5" s="35" t="s">
        <v>46</v>
      </c>
      <c r="U5" s="35" t="s">
        <v>47</v>
      </c>
      <c r="V5" t="s">
        <v>55</v>
      </c>
      <c r="AI5" s="1">
        <v>2000</v>
      </c>
      <c r="AJ5" s="1">
        <v>1.99</v>
      </c>
    </row>
    <row r="6" spans="1:36" ht="17.25" thickBot="1" x14ac:dyDescent="0.35">
      <c r="A6" s="1">
        <v>2001</v>
      </c>
      <c r="B6" s="1">
        <v>2.29</v>
      </c>
      <c r="K6" s="1">
        <v>2001</v>
      </c>
      <c r="L6" s="1">
        <v>2.29</v>
      </c>
      <c r="M6" s="1">
        <v>1.99</v>
      </c>
      <c r="AI6" s="1">
        <v>2001</v>
      </c>
      <c r="AJ6" s="1">
        <v>2.29</v>
      </c>
    </row>
    <row r="7" spans="1:36" ht="17.25" thickBot="1" x14ac:dyDescent="0.35">
      <c r="A7" s="2">
        <v>2002</v>
      </c>
      <c r="B7" s="2">
        <v>2.38</v>
      </c>
      <c r="K7" s="2">
        <v>2002</v>
      </c>
      <c r="L7" s="2">
        <v>2.38</v>
      </c>
      <c r="M7" s="2">
        <v>2.29</v>
      </c>
      <c r="N7" s="2">
        <v>1.99</v>
      </c>
      <c r="Q7" s="12"/>
      <c r="R7" s="34" t="s">
        <v>7</v>
      </c>
      <c r="S7" s="34" t="s">
        <v>8</v>
      </c>
      <c r="T7" s="34" t="s">
        <v>9</v>
      </c>
      <c r="U7" s="34" t="s">
        <v>10</v>
      </c>
      <c r="W7" s="24" t="s">
        <v>12</v>
      </c>
      <c r="X7" s="24"/>
      <c r="AI7" s="1">
        <v>2002</v>
      </c>
      <c r="AJ7" s="1">
        <v>2.38</v>
      </c>
    </row>
    <row r="8" spans="1:36" x14ac:dyDescent="0.3">
      <c r="A8" s="13">
        <v>2003</v>
      </c>
      <c r="B8" s="14">
        <v>2.58</v>
      </c>
      <c r="K8" s="13">
        <v>2003</v>
      </c>
      <c r="L8" s="14">
        <v>2.58</v>
      </c>
      <c r="M8" s="14">
        <v>2.38</v>
      </c>
      <c r="N8" s="14">
        <v>2.29</v>
      </c>
      <c r="O8" s="15">
        <v>1.99</v>
      </c>
      <c r="Q8" s="4">
        <v>2003</v>
      </c>
      <c r="R8" s="5">
        <v>2.58</v>
      </c>
      <c r="S8" s="5">
        <v>2.38</v>
      </c>
      <c r="T8" s="5">
        <v>2.29</v>
      </c>
      <c r="U8" s="6">
        <v>1.99</v>
      </c>
      <c r="W8" s="21" t="s">
        <v>13</v>
      </c>
      <c r="X8" s="21">
        <v>0.94931404104667505</v>
      </c>
      <c r="AI8" s="1">
        <v>2003</v>
      </c>
      <c r="AJ8" s="1">
        <v>2.58</v>
      </c>
    </row>
    <row r="9" spans="1:36" x14ac:dyDescent="0.3">
      <c r="A9" s="16">
        <v>2004</v>
      </c>
      <c r="B9" s="1">
        <v>2.4900000000000002</v>
      </c>
      <c r="K9" s="16">
        <v>2004</v>
      </c>
      <c r="L9" s="1">
        <v>2.4900000000000002</v>
      </c>
      <c r="M9" s="1">
        <v>2.58</v>
      </c>
      <c r="N9" s="1">
        <v>2.38</v>
      </c>
      <c r="O9" s="17">
        <v>2.29</v>
      </c>
      <c r="Q9" s="7">
        <v>2004</v>
      </c>
      <c r="R9" s="1">
        <v>2.4900000000000002</v>
      </c>
      <c r="S9" s="1">
        <v>2.58</v>
      </c>
      <c r="T9" s="1">
        <v>2.38</v>
      </c>
      <c r="U9" s="8">
        <v>2.29</v>
      </c>
      <c r="W9" s="21" t="s">
        <v>14</v>
      </c>
      <c r="X9" s="21">
        <v>0.90119714852836819</v>
      </c>
      <c r="AI9" s="1">
        <v>2004</v>
      </c>
      <c r="AJ9" s="1">
        <v>2.4900000000000002</v>
      </c>
    </row>
    <row r="10" spans="1:36" x14ac:dyDescent="0.3">
      <c r="A10" s="16">
        <v>2005</v>
      </c>
      <c r="B10" s="1">
        <v>2.63</v>
      </c>
      <c r="K10" s="16">
        <v>2005</v>
      </c>
      <c r="L10" s="1">
        <v>2.63</v>
      </c>
      <c r="M10" s="1">
        <v>2.4900000000000002</v>
      </c>
      <c r="N10" s="1">
        <v>2.58</v>
      </c>
      <c r="O10" s="17">
        <v>2.38</v>
      </c>
      <c r="Q10" s="7">
        <v>2005</v>
      </c>
      <c r="R10" s="1">
        <v>2.63</v>
      </c>
      <c r="S10" s="1">
        <v>2.4900000000000002</v>
      </c>
      <c r="T10" s="1">
        <v>2.58</v>
      </c>
      <c r="U10" s="8">
        <v>2.38</v>
      </c>
      <c r="W10" s="21" t="s">
        <v>15</v>
      </c>
      <c r="X10" s="21">
        <v>0.82709500992464435</v>
      </c>
      <c r="AI10" s="1">
        <v>2005</v>
      </c>
      <c r="AJ10" s="1">
        <v>2.63</v>
      </c>
    </row>
    <row r="11" spans="1:36" x14ac:dyDescent="0.3">
      <c r="A11" s="16">
        <v>2006</v>
      </c>
      <c r="B11" s="1">
        <v>2.83</v>
      </c>
      <c r="K11" s="16">
        <v>2006</v>
      </c>
      <c r="L11" s="1">
        <v>2.83</v>
      </c>
      <c r="M11" s="1">
        <v>2.63</v>
      </c>
      <c r="N11" s="1">
        <v>2.4900000000000002</v>
      </c>
      <c r="O11" s="17">
        <v>2.58</v>
      </c>
      <c r="Q11" s="7">
        <v>2006</v>
      </c>
      <c r="R11" s="1">
        <v>2.83</v>
      </c>
      <c r="S11" s="1">
        <v>2.63</v>
      </c>
      <c r="T11" s="1">
        <v>2.4900000000000002</v>
      </c>
      <c r="U11" s="8">
        <v>2.58</v>
      </c>
      <c r="W11" s="21" t="s">
        <v>16</v>
      </c>
      <c r="X11" s="21">
        <v>0.12836485810092468</v>
      </c>
      <c r="AI11" s="1">
        <v>2006</v>
      </c>
      <c r="AJ11" s="1">
        <v>2.83</v>
      </c>
    </row>
    <row r="12" spans="1:36" ht="17.25" thickBot="1" x14ac:dyDescent="0.35">
      <c r="A12" s="16">
        <v>2007</v>
      </c>
      <c r="B12" s="1">
        <v>2.92</v>
      </c>
      <c r="K12" s="16">
        <v>2007</v>
      </c>
      <c r="L12" s="1">
        <v>2.92</v>
      </c>
      <c r="M12" s="1">
        <v>2.83</v>
      </c>
      <c r="N12" s="1">
        <v>2.63</v>
      </c>
      <c r="O12" s="17">
        <v>2.4900000000000002</v>
      </c>
      <c r="Q12" s="7">
        <v>2007</v>
      </c>
      <c r="R12" s="1">
        <v>2.92</v>
      </c>
      <c r="S12" s="1">
        <v>2.83</v>
      </c>
      <c r="T12" s="1">
        <v>2.63</v>
      </c>
      <c r="U12" s="8">
        <v>2.4900000000000002</v>
      </c>
      <c r="W12" s="22" t="s">
        <v>17</v>
      </c>
      <c r="X12" s="22">
        <v>8</v>
      </c>
      <c r="AI12" s="1">
        <v>2007</v>
      </c>
      <c r="AJ12" s="1">
        <v>2.92</v>
      </c>
    </row>
    <row r="13" spans="1:36" x14ac:dyDescent="0.3">
      <c r="A13" s="16">
        <v>2008</v>
      </c>
      <c r="B13" s="1">
        <v>3.13</v>
      </c>
      <c r="K13" s="16">
        <v>2008</v>
      </c>
      <c r="L13" s="1">
        <v>3.13</v>
      </c>
      <c r="M13" s="1">
        <v>2.92</v>
      </c>
      <c r="N13" s="1">
        <v>2.83</v>
      </c>
      <c r="O13" s="17">
        <v>2.63</v>
      </c>
      <c r="Q13" s="7">
        <v>2008</v>
      </c>
      <c r="R13" s="1">
        <v>3.13</v>
      </c>
      <c r="S13" s="1">
        <v>2.92</v>
      </c>
      <c r="T13" s="1">
        <v>2.83</v>
      </c>
      <c r="U13" s="8">
        <v>2.63</v>
      </c>
      <c r="AI13" s="1">
        <v>2008</v>
      </c>
      <c r="AJ13" s="1">
        <v>3.13</v>
      </c>
    </row>
    <row r="14" spans="1:36" ht="17.25" thickBot="1" x14ac:dyDescent="0.35">
      <c r="A14" s="16">
        <v>2009</v>
      </c>
      <c r="B14" s="1">
        <v>3.26</v>
      </c>
      <c r="K14" s="16">
        <v>2009</v>
      </c>
      <c r="L14" s="1">
        <v>3.26</v>
      </c>
      <c r="M14" s="1">
        <v>3.13</v>
      </c>
      <c r="N14" s="1">
        <v>2.92</v>
      </c>
      <c r="O14" s="17">
        <v>2.83</v>
      </c>
      <c r="Q14" s="7">
        <v>2009</v>
      </c>
      <c r="R14" s="1">
        <v>3.26</v>
      </c>
      <c r="S14" s="1">
        <v>3.13</v>
      </c>
      <c r="T14" s="1">
        <v>2.92</v>
      </c>
      <c r="U14" s="8">
        <v>2.83</v>
      </c>
      <c r="W14" t="s">
        <v>18</v>
      </c>
      <c r="AI14" s="1">
        <v>2009</v>
      </c>
      <c r="AJ14" s="1">
        <v>3.26</v>
      </c>
    </row>
    <row r="15" spans="1:36" ht="17.25" thickBot="1" x14ac:dyDescent="0.35">
      <c r="A15" s="18">
        <v>2010</v>
      </c>
      <c r="B15" s="19">
        <v>3.27</v>
      </c>
      <c r="K15" s="18">
        <v>2010</v>
      </c>
      <c r="L15" s="19">
        <v>3.27</v>
      </c>
      <c r="M15" s="19">
        <v>3.26</v>
      </c>
      <c r="N15" s="19">
        <v>3.13</v>
      </c>
      <c r="O15" s="20">
        <v>2.92</v>
      </c>
      <c r="Q15" s="9">
        <v>2010</v>
      </c>
      <c r="R15" s="10">
        <v>3.27</v>
      </c>
      <c r="S15" s="10">
        <v>3.26</v>
      </c>
      <c r="T15" s="10">
        <v>3.13</v>
      </c>
      <c r="U15" s="11">
        <v>2.92</v>
      </c>
      <c r="W15" s="23"/>
      <c r="X15" s="23" t="s">
        <v>23</v>
      </c>
      <c r="Y15" s="23" t="s">
        <v>24</v>
      </c>
      <c r="Z15" s="23" t="s">
        <v>25</v>
      </c>
      <c r="AA15" s="23" t="s">
        <v>26</v>
      </c>
      <c r="AB15" s="23" t="s">
        <v>27</v>
      </c>
      <c r="AI15" s="2">
        <v>2010</v>
      </c>
      <c r="AJ15" s="2">
        <v>3.27</v>
      </c>
    </row>
    <row r="16" spans="1:36" x14ac:dyDescent="0.3">
      <c r="M16" s="3">
        <v>3.27</v>
      </c>
      <c r="N16" s="3">
        <v>3.26</v>
      </c>
      <c r="O16" s="3">
        <v>3.13</v>
      </c>
      <c r="W16" s="21" t="s">
        <v>19</v>
      </c>
      <c r="X16" s="21">
        <v>3</v>
      </c>
      <c r="Y16" s="21">
        <v>0.60117735281891749</v>
      </c>
      <c r="Z16" s="21">
        <v>0.20039245093963917</v>
      </c>
      <c r="AA16" s="21">
        <v>12.161553843239295</v>
      </c>
      <c r="AB16" s="21">
        <v>1.7689302283046392E-2</v>
      </c>
      <c r="AI16" s="42">
        <v>2011</v>
      </c>
      <c r="AJ16" s="42">
        <f>$X$21+$X$22*AJ15+$X$23*AJ14+$X$24*AJ13</f>
        <v>3.4253172052609351</v>
      </c>
    </row>
    <row r="17" spans="11:36" x14ac:dyDescent="0.3">
      <c r="N17" s="1">
        <v>3.27</v>
      </c>
      <c r="O17" s="1">
        <v>3.26</v>
      </c>
      <c r="W17" s="21" t="s">
        <v>20</v>
      </c>
      <c r="X17" s="21">
        <v>4</v>
      </c>
      <c r="Y17" s="21">
        <v>6.591014718108211E-2</v>
      </c>
      <c r="Z17" s="21">
        <v>1.6477536795270527E-2</v>
      </c>
      <c r="AA17" s="21"/>
      <c r="AB17" s="21"/>
      <c r="AI17" s="42">
        <v>2012</v>
      </c>
      <c r="AJ17" s="42">
        <f t="shared" ref="AJ17:AJ25" si="0">$X$21+$X$22*AJ16+$X$23*AJ15+$X$24*AJ14</f>
        <v>3.5284446395783724</v>
      </c>
    </row>
    <row r="18" spans="11:36" ht="17.25" thickBot="1" x14ac:dyDescent="0.35">
      <c r="O18" s="1">
        <v>3.27</v>
      </c>
      <c r="W18" s="22" t="s">
        <v>21</v>
      </c>
      <c r="X18" s="22">
        <v>7</v>
      </c>
      <c r="Y18" s="22">
        <v>0.66708749999999961</v>
      </c>
      <c r="Z18" s="22"/>
      <c r="AA18" s="22"/>
      <c r="AB18" s="22"/>
      <c r="AI18" s="42">
        <v>2013</v>
      </c>
      <c r="AJ18" s="42">
        <f t="shared" si="0"/>
        <v>3.6371802310637724</v>
      </c>
    </row>
    <row r="19" spans="11:36" ht="17.25" thickBot="1" x14ac:dyDescent="0.35">
      <c r="AI19" s="42">
        <v>2014</v>
      </c>
      <c r="AJ19" s="42">
        <f t="shared" si="0"/>
        <v>3.7478895030165873</v>
      </c>
    </row>
    <row r="20" spans="11:36" x14ac:dyDescent="0.3">
      <c r="W20" s="23"/>
      <c r="X20" s="23" t="s">
        <v>28</v>
      </c>
      <c r="Y20" s="23" t="s">
        <v>16</v>
      </c>
      <c r="Z20" s="23" t="s">
        <v>29</v>
      </c>
      <c r="AA20" s="23" t="s">
        <v>30</v>
      </c>
      <c r="AB20" s="23" t="s">
        <v>31</v>
      </c>
      <c r="AC20" s="23" t="s">
        <v>32</v>
      </c>
      <c r="AD20" s="23" t="s">
        <v>33</v>
      </c>
      <c r="AE20" s="23" t="s">
        <v>34</v>
      </c>
      <c r="AI20" s="42">
        <v>2015</v>
      </c>
      <c r="AJ20" s="42">
        <f t="shared" si="0"/>
        <v>3.8557897582550917</v>
      </c>
    </row>
    <row r="21" spans="11:36" x14ac:dyDescent="0.3">
      <c r="W21" s="21" t="s">
        <v>22</v>
      </c>
      <c r="X21" s="21">
        <v>0.21326742375120161</v>
      </c>
      <c r="Y21" s="21">
        <v>0.45526002071501687</v>
      </c>
      <c r="Z21" s="21">
        <v>0.46845190450997781</v>
      </c>
      <c r="AA21" s="21">
        <v>0.66384973326939367</v>
      </c>
      <c r="AB21" s="21">
        <v>-1.050737032355253</v>
      </c>
      <c r="AC21" s="21">
        <v>1.4772718798576561</v>
      </c>
      <c r="AD21" s="21">
        <v>-1.050737032355253</v>
      </c>
      <c r="AE21" s="21">
        <v>1.4772718798576561</v>
      </c>
      <c r="AI21" s="42">
        <v>2016</v>
      </c>
      <c r="AJ21" s="42">
        <f t="shared" si="0"/>
        <v>3.9634038354979761</v>
      </c>
    </row>
    <row r="22" spans="11:36" x14ac:dyDescent="0.3">
      <c r="W22" s="21" t="s">
        <v>35</v>
      </c>
      <c r="X22" s="25">
        <v>0.55099901650796035</v>
      </c>
      <c r="Y22" s="21">
        <v>0.5457667155707</v>
      </c>
      <c r="Z22" s="21">
        <v>1.0095870649271621</v>
      </c>
      <c r="AA22" s="21">
        <v>0.36980470370415247</v>
      </c>
      <c r="AB22" s="21">
        <v>-0.96429230951818612</v>
      </c>
      <c r="AC22" s="21">
        <v>2.0662903425341068</v>
      </c>
      <c r="AD22" s="21">
        <v>-0.96429230951818612</v>
      </c>
      <c r="AE22" s="21">
        <v>2.0662903425341068</v>
      </c>
      <c r="AI22" s="42">
        <v>2017</v>
      </c>
      <c r="AJ22" s="42">
        <f t="shared" si="0"/>
        <v>4.0701579606757541</v>
      </c>
    </row>
    <row r="23" spans="11:36" x14ac:dyDescent="0.3">
      <c r="W23" s="21" t="s">
        <v>36</v>
      </c>
      <c r="X23" s="25">
        <v>0.32716472320176765</v>
      </c>
      <c r="Y23" s="21">
        <v>0.58417444259072582</v>
      </c>
      <c r="Z23" s="21">
        <v>0.56004627958532605</v>
      </c>
      <c r="AA23" s="21">
        <v>0.6053274590051112</v>
      </c>
      <c r="AB23" s="21">
        <v>-1.2947635485109026</v>
      </c>
      <c r="AC23" s="21">
        <v>1.9490929949144378</v>
      </c>
      <c r="AD23" s="21">
        <v>-1.2947635485109026</v>
      </c>
      <c r="AE23" s="21">
        <v>1.9490929949144378</v>
      </c>
      <c r="AI23" s="42">
        <v>2018</v>
      </c>
      <c r="AJ23" s="42">
        <f t="shared" si="0"/>
        <v>4.1760361490641875</v>
      </c>
    </row>
    <row r="24" spans="11:36" ht="17.25" thickBot="1" x14ac:dyDescent="0.35">
      <c r="W24" s="22" t="s">
        <v>37</v>
      </c>
      <c r="X24" s="26">
        <v>0.10981661338368716</v>
      </c>
      <c r="Y24" s="22">
        <v>0.45645203608449508</v>
      </c>
      <c r="Z24" s="22">
        <v>0.24058741051022217</v>
      </c>
      <c r="AA24" s="38">
        <v>0.82170278498490157</v>
      </c>
      <c r="AB24" s="22">
        <v>-1.1574974079606759</v>
      </c>
      <c r="AC24" s="22">
        <v>1.3771306347280501</v>
      </c>
      <c r="AD24" s="22">
        <v>-1.1574974079606759</v>
      </c>
      <c r="AE24" s="22">
        <v>1.3771306347280501</v>
      </c>
      <c r="AI24" s="42">
        <v>2019</v>
      </c>
      <c r="AJ24" s="42">
        <f t="shared" si="0"/>
        <v>4.2811189240655176</v>
      </c>
    </row>
    <row r="25" spans="11:36" x14ac:dyDescent="0.3">
      <c r="AA25" t="s">
        <v>51</v>
      </c>
      <c r="AI25" s="42">
        <v>2020</v>
      </c>
      <c r="AJ25" s="42">
        <f t="shared" si="0"/>
        <v>4.3853824144321454</v>
      </c>
    </row>
    <row r="27" spans="11:36" s="40" customFormat="1" ht="11.25" customHeight="1" x14ac:dyDescent="0.3"/>
    <row r="29" spans="11:36" x14ac:dyDescent="0.3">
      <c r="K29" s="1" t="s">
        <v>5</v>
      </c>
      <c r="L29" s="1" t="s">
        <v>38</v>
      </c>
      <c r="M29" s="1" t="s">
        <v>39</v>
      </c>
      <c r="N29" s="1" t="s">
        <v>40</v>
      </c>
      <c r="Q29" t="s">
        <v>42</v>
      </c>
      <c r="R29" s="29" t="s">
        <v>44</v>
      </c>
      <c r="S29" s="36" t="s">
        <v>48</v>
      </c>
      <c r="T29" s="36" t="s">
        <v>49</v>
      </c>
      <c r="U29" s="29" t="s">
        <v>56</v>
      </c>
      <c r="AI29" s="1" t="s">
        <v>5</v>
      </c>
      <c r="AJ29" s="1" t="s">
        <v>6</v>
      </c>
    </row>
    <row r="30" spans="11:36" ht="17.25" thickBot="1" x14ac:dyDescent="0.35">
      <c r="K30" s="1">
        <v>2000</v>
      </c>
      <c r="L30" s="1">
        <v>1.99</v>
      </c>
      <c r="AI30" s="1">
        <v>2000</v>
      </c>
      <c r="AJ30" s="1">
        <v>1.99</v>
      </c>
    </row>
    <row r="31" spans="11:36" ht="17.25" thickBot="1" x14ac:dyDescent="0.35">
      <c r="K31" s="2">
        <v>2001</v>
      </c>
      <c r="L31" s="2">
        <v>2.29</v>
      </c>
      <c r="M31" s="2">
        <v>1.99</v>
      </c>
      <c r="R31" s="34" t="s">
        <v>7</v>
      </c>
      <c r="S31" s="34" t="s">
        <v>8</v>
      </c>
      <c r="T31" s="34" t="s">
        <v>9</v>
      </c>
      <c r="W31" s="24" t="s">
        <v>12</v>
      </c>
      <c r="X31" s="24"/>
      <c r="AI31" s="1">
        <v>2001</v>
      </c>
      <c r="AJ31" s="1">
        <v>2.29</v>
      </c>
    </row>
    <row r="32" spans="11:36" x14ac:dyDescent="0.3">
      <c r="K32" s="13">
        <v>2002</v>
      </c>
      <c r="L32" s="14">
        <v>2.38</v>
      </c>
      <c r="M32" s="14">
        <v>2.29</v>
      </c>
      <c r="N32" s="15">
        <v>1.99</v>
      </c>
      <c r="Q32" s="4">
        <v>2002</v>
      </c>
      <c r="R32" s="5">
        <v>2.38</v>
      </c>
      <c r="S32" s="5">
        <v>2.29</v>
      </c>
      <c r="T32" s="6">
        <v>1.99</v>
      </c>
      <c r="W32" s="21" t="s">
        <v>13</v>
      </c>
      <c r="X32" s="21">
        <v>0.9616932349262749</v>
      </c>
      <c r="AI32" s="1">
        <v>2002</v>
      </c>
      <c r="AJ32" s="1">
        <v>2.38</v>
      </c>
    </row>
    <row r="33" spans="11:36" x14ac:dyDescent="0.3">
      <c r="K33" s="30">
        <v>2003</v>
      </c>
      <c r="L33" s="3">
        <v>2.58</v>
      </c>
      <c r="M33" s="3">
        <v>2.38</v>
      </c>
      <c r="N33" s="31">
        <v>2.29</v>
      </c>
      <c r="Q33" s="32">
        <v>2003</v>
      </c>
      <c r="R33" s="3">
        <v>2.58</v>
      </c>
      <c r="S33" s="3">
        <v>2.38</v>
      </c>
      <c r="T33" s="33">
        <v>2.29</v>
      </c>
      <c r="W33" s="21" t="s">
        <v>14</v>
      </c>
      <c r="X33" s="21">
        <v>0.92485387810296338</v>
      </c>
      <c r="AI33" s="1">
        <v>2003</v>
      </c>
      <c r="AJ33" s="1">
        <v>2.58</v>
      </c>
    </row>
    <row r="34" spans="11:36" x14ac:dyDescent="0.3">
      <c r="K34" s="16">
        <v>2004</v>
      </c>
      <c r="L34" s="1">
        <v>2.4900000000000002</v>
      </c>
      <c r="M34" s="1">
        <v>2.58</v>
      </c>
      <c r="N34" s="17">
        <v>2.38</v>
      </c>
      <c r="Q34" s="7">
        <v>2004</v>
      </c>
      <c r="R34" s="1">
        <v>2.4900000000000002</v>
      </c>
      <c r="S34" s="1">
        <v>2.58</v>
      </c>
      <c r="T34" s="8">
        <v>2.38</v>
      </c>
      <c r="W34" s="21" t="s">
        <v>15</v>
      </c>
      <c r="X34" s="21">
        <v>0.89980517080395117</v>
      </c>
      <c r="AI34" s="1">
        <v>2004</v>
      </c>
      <c r="AJ34" s="1">
        <v>2.4900000000000002</v>
      </c>
    </row>
    <row r="35" spans="11:36" x14ac:dyDescent="0.3">
      <c r="K35" s="16">
        <v>2005</v>
      </c>
      <c r="L35" s="1">
        <v>2.63</v>
      </c>
      <c r="M35" s="1">
        <v>2.4900000000000002</v>
      </c>
      <c r="N35" s="17">
        <v>2.58</v>
      </c>
      <c r="Q35" s="7">
        <v>2005</v>
      </c>
      <c r="R35" s="1">
        <v>2.63</v>
      </c>
      <c r="S35" s="1">
        <v>2.4900000000000002</v>
      </c>
      <c r="T35" s="8">
        <v>2.58</v>
      </c>
      <c r="W35" s="21" t="s">
        <v>16</v>
      </c>
      <c r="X35" s="21">
        <v>0.10600138421924919</v>
      </c>
      <c r="AI35" s="1">
        <v>2005</v>
      </c>
      <c r="AJ35" s="1">
        <v>2.63</v>
      </c>
    </row>
    <row r="36" spans="11:36" ht="17.25" thickBot="1" x14ac:dyDescent="0.35">
      <c r="K36" s="16">
        <v>2006</v>
      </c>
      <c r="L36" s="1">
        <v>2.83</v>
      </c>
      <c r="M36" s="1">
        <v>2.63</v>
      </c>
      <c r="N36" s="17">
        <v>2.4900000000000002</v>
      </c>
      <c r="Q36" s="7">
        <v>2006</v>
      </c>
      <c r="R36" s="1">
        <v>2.83</v>
      </c>
      <c r="S36" s="1">
        <v>2.63</v>
      </c>
      <c r="T36" s="8">
        <v>2.4900000000000002</v>
      </c>
      <c r="W36" s="22" t="s">
        <v>17</v>
      </c>
      <c r="X36" s="22">
        <v>9</v>
      </c>
      <c r="AI36" s="1">
        <v>2006</v>
      </c>
      <c r="AJ36" s="1">
        <v>2.83</v>
      </c>
    </row>
    <row r="37" spans="11:36" x14ac:dyDescent="0.3">
      <c r="K37" s="16">
        <v>2007</v>
      </c>
      <c r="L37" s="1">
        <v>2.92</v>
      </c>
      <c r="M37" s="1">
        <v>2.83</v>
      </c>
      <c r="N37" s="17">
        <v>2.63</v>
      </c>
      <c r="Q37" s="7">
        <v>2007</v>
      </c>
      <c r="R37" s="1">
        <v>2.92</v>
      </c>
      <c r="S37" s="1">
        <v>2.83</v>
      </c>
      <c r="T37" s="8">
        <v>2.63</v>
      </c>
      <c r="AI37" s="1">
        <v>2007</v>
      </c>
      <c r="AJ37" s="1">
        <v>2.92</v>
      </c>
    </row>
    <row r="38" spans="11:36" ht="17.25" thickBot="1" x14ac:dyDescent="0.35">
      <c r="K38" s="16">
        <v>2008</v>
      </c>
      <c r="L38" s="1">
        <v>3.13</v>
      </c>
      <c r="M38" s="1">
        <v>2.92</v>
      </c>
      <c r="N38" s="17">
        <v>2.83</v>
      </c>
      <c r="Q38" s="7">
        <v>2008</v>
      </c>
      <c r="R38" s="1">
        <v>3.13</v>
      </c>
      <c r="S38" s="1">
        <v>2.92</v>
      </c>
      <c r="T38" s="8">
        <v>2.83</v>
      </c>
      <c r="W38" t="s">
        <v>18</v>
      </c>
      <c r="AI38" s="1">
        <v>2008</v>
      </c>
      <c r="AJ38" s="1">
        <v>3.13</v>
      </c>
    </row>
    <row r="39" spans="11:36" x14ac:dyDescent="0.3">
      <c r="K39" s="16">
        <v>2009</v>
      </c>
      <c r="L39" s="1">
        <v>3.26</v>
      </c>
      <c r="M39" s="1">
        <v>3.13</v>
      </c>
      <c r="N39" s="17">
        <v>2.92</v>
      </c>
      <c r="Q39" s="7">
        <v>2009</v>
      </c>
      <c r="R39" s="1">
        <v>3.26</v>
      </c>
      <c r="S39" s="1">
        <v>3.13</v>
      </c>
      <c r="T39" s="8">
        <v>2.92</v>
      </c>
      <c r="W39" s="23"/>
      <c r="X39" s="23" t="s">
        <v>23</v>
      </c>
      <c r="Y39" s="23" t="s">
        <v>24</v>
      </c>
      <c r="Z39" s="23" t="s">
        <v>25</v>
      </c>
      <c r="AA39" s="23" t="s">
        <v>26</v>
      </c>
      <c r="AB39" s="23" t="s">
        <v>27</v>
      </c>
      <c r="AI39" s="1">
        <v>2009</v>
      </c>
      <c r="AJ39" s="1">
        <v>3.26</v>
      </c>
    </row>
    <row r="40" spans="11:36" ht="17.25" thickBot="1" x14ac:dyDescent="0.35">
      <c r="K40" s="18">
        <v>2010</v>
      </c>
      <c r="L40" s="19">
        <v>3.27</v>
      </c>
      <c r="M40" s="19">
        <v>3.26</v>
      </c>
      <c r="N40" s="20">
        <v>3.13</v>
      </c>
      <c r="Q40" s="9">
        <v>2010</v>
      </c>
      <c r="R40" s="10">
        <v>3.27</v>
      </c>
      <c r="S40" s="10">
        <v>3.26</v>
      </c>
      <c r="T40" s="11">
        <v>3.13</v>
      </c>
      <c r="W40" s="21" t="s">
        <v>19</v>
      </c>
      <c r="X40" s="21">
        <v>2</v>
      </c>
      <c r="Y40" s="21">
        <v>0.82973779481717391</v>
      </c>
      <c r="Z40" s="21">
        <v>0.41486889740858696</v>
      </c>
      <c r="AA40" s="21">
        <v>36.922219860001924</v>
      </c>
      <c r="AB40" s="21">
        <v>4.2434561424440861E-4</v>
      </c>
      <c r="AI40" s="1">
        <v>2010</v>
      </c>
      <c r="AJ40" s="1">
        <v>3.27</v>
      </c>
    </row>
    <row r="41" spans="11:36" x14ac:dyDescent="0.3">
      <c r="M41" s="3">
        <v>3.27</v>
      </c>
      <c r="N41" s="3">
        <v>3.26</v>
      </c>
      <c r="W41" s="21" t="s">
        <v>20</v>
      </c>
      <c r="X41" s="21">
        <v>6</v>
      </c>
      <c r="Y41" s="21">
        <v>6.7417760738381349E-2</v>
      </c>
      <c r="Z41" s="21">
        <v>1.1236293456396892E-2</v>
      </c>
      <c r="AA41" s="21"/>
      <c r="AB41" s="21"/>
      <c r="AI41" s="42">
        <v>2011</v>
      </c>
      <c r="AJ41" s="42">
        <f>$X$45+$X$46*AJ40+$X$47*AJ39</f>
        <v>3.3996613872338326</v>
      </c>
    </row>
    <row r="42" spans="11:36" ht="17.25" thickBot="1" x14ac:dyDescent="0.35">
      <c r="N42" s="1">
        <v>3.27</v>
      </c>
      <c r="W42" s="22" t="s">
        <v>21</v>
      </c>
      <c r="X42" s="22">
        <v>8</v>
      </c>
      <c r="Y42" s="22">
        <v>0.89715555555555526</v>
      </c>
      <c r="Z42" s="22"/>
      <c r="AA42" s="22"/>
      <c r="AB42" s="22"/>
      <c r="AI42" s="42">
        <v>2012</v>
      </c>
      <c r="AJ42" s="42">
        <f t="shared" ref="AJ42:AJ50" si="1">$X$45+$X$46*AJ41+$X$47*AJ40</f>
        <v>3.4871042679707687</v>
      </c>
    </row>
    <row r="43" spans="11:36" ht="17.25" thickBot="1" x14ac:dyDescent="0.35">
      <c r="AI43" s="42">
        <v>2013</v>
      </c>
      <c r="AJ43" s="42">
        <f t="shared" si="1"/>
        <v>3.5845140398751099</v>
      </c>
    </row>
    <row r="44" spans="11:36" x14ac:dyDescent="0.3">
      <c r="W44" s="23"/>
      <c r="X44" s="23" t="s">
        <v>28</v>
      </c>
      <c r="Y44" s="23" t="s">
        <v>16</v>
      </c>
      <c r="Z44" s="23" t="s">
        <v>29</v>
      </c>
      <c r="AA44" s="23" t="s">
        <v>30</v>
      </c>
      <c r="AB44" s="23" t="s">
        <v>31</v>
      </c>
      <c r="AC44" s="23" t="s">
        <v>32</v>
      </c>
      <c r="AD44" s="23" t="s">
        <v>33</v>
      </c>
      <c r="AE44" s="23" t="s">
        <v>34</v>
      </c>
      <c r="AI44" s="42">
        <v>2014</v>
      </c>
      <c r="AJ44" s="42">
        <f t="shared" si="1"/>
        <v>3.6752024485550612</v>
      </c>
    </row>
    <row r="45" spans="11:36" x14ac:dyDescent="0.3">
      <c r="W45" s="21" t="s">
        <v>22</v>
      </c>
      <c r="X45" s="21">
        <v>0.25379035808431827</v>
      </c>
      <c r="Y45" s="21">
        <v>0.30956706906260778</v>
      </c>
      <c r="Z45" s="21">
        <v>0.81982350013137517</v>
      </c>
      <c r="AA45" s="21">
        <v>0.44365683494001168</v>
      </c>
      <c r="AB45" s="21">
        <v>-0.50369297192919005</v>
      </c>
      <c r="AC45" s="21">
        <v>1.0112736880978266</v>
      </c>
      <c r="AD45" s="21">
        <v>-0.50369297192919005</v>
      </c>
      <c r="AE45" s="21">
        <v>1.0112736880978266</v>
      </c>
      <c r="AI45" s="42">
        <v>2015</v>
      </c>
      <c r="AJ45" s="42">
        <f t="shared" si="1"/>
        <v>3.7646369678617635</v>
      </c>
    </row>
    <row r="46" spans="11:36" x14ac:dyDescent="0.3">
      <c r="W46" s="21" t="s">
        <v>35</v>
      </c>
      <c r="X46" s="25">
        <v>0.6502759036724961</v>
      </c>
      <c r="Y46" s="21">
        <v>0.35628600689273082</v>
      </c>
      <c r="Z46" s="21">
        <v>1.8251513982929972</v>
      </c>
      <c r="AA46" s="21">
        <v>0.11777672581961351</v>
      </c>
      <c r="AB46" s="21">
        <v>-0.22152454899044527</v>
      </c>
      <c r="AC46" s="21">
        <v>1.5220763563354374</v>
      </c>
      <c r="AD46" s="21">
        <v>-0.22152454899044527</v>
      </c>
      <c r="AE46" s="21">
        <v>1.5220763563354374</v>
      </c>
      <c r="AI46" s="42">
        <v>2016</v>
      </c>
      <c r="AJ46" s="42">
        <f t="shared" si="1"/>
        <v>3.85115420506704</v>
      </c>
    </row>
    <row r="47" spans="11:36" ht="17.25" thickBot="1" x14ac:dyDescent="0.35">
      <c r="W47" s="22" t="s">
        <v>36</v>
      </c>
      <c r="X47" s="26">
        <v>0.31272049820259279</v>
      </c>
      <c r="Y47" s="22">
        <v>0.34299086499958842</v>
      </c>
      <c r="Z47" s="22">
        <v>0.91174585131580121</v>
      </c>
      <c r="AA47" s="38">
        <v>0.39705460586957331</v>
      </c>
      <c r="AB47" s="22">
        <v>-0.52654791419936453</v>
      </c>
      <c r="AC47" s="22">
        <v>1.15198891060455</v>
      </c>
      <c r="AD47" s="22">
        <v>-0.52654791419936453</v>
      </c>
      <c r="AE47" s="22">
        <v>1.15198891060455</v>
      </c>
      <c r="AI47" s="42">
        <v>2017</v>
      </c>
      <c r="AJ47" s="42">
        <f t="shared" si="1"/>
        <v>3.9353822871080499</v>
      </c>
    </row>
    <row r="48" spans="11:36" x14ac:dyDescent="0.3">
      <c r="AA48" t="s">
        <v>51</v>
      </c>
      <c r="AI48" s="42">
        <v>2018</v>
      </c>
      <c r="AJ48" s="42">
        <f t="shared" si="1"/>
        <v>4.0172094927938149</v>
      </c>
    </row>
    <row r="49" spans="11:36" x14ac:dyDescent="0.3">
      <c r="AI49" s="42">
        <v>2019</v>
      </c>
      <c r="AJ49" s="42">
        <f t="shared" si="1"/>
        <v>4.0967596006946341</v>
      </c>
    </row>
    <row r="50" spans="11:36" x14ac:dyDescent="0.3">
      <c r="AI50" s="42">
        <v>2020</v>
      </c>
      <c r="AJ50" s="42">
        <f t="shared" si="1"/>
        <v>4.1740781635256621</v>
      </c>
    </row>
    <row r="52" spans="11:36" s="40" customFormat="1" ht="11.25" customHeight="1" x14ac:dyDescent="0.3"/>
    <row r="54" spans="11:36" x14ac:dyDescent="0.3">
      <c r="K54" s="1" t="s">
        <v>5</v>
      </c>
      <c r="L54" s="1" t="s">
        <v>38</v>
      </c>
      <c r="M54" s="1" t="s">
        <v>39</v>
      </c>
      <c r="Q54" t="s">
        <v>53</v>
      </c>
      <c r="R54" s="29" t="s">
        <v>44</v>
      </c>
      <c r="S54" s="36" t="s">
        <v>50</v>
      </c>
      <c r="T54" s="29" t="s">
        <v>57</v>
      </c>
      <c r="AI54" s="1" t="s">
        <v>5</v>
      </c>
      <c r="AJ54" s="1" t="s">
        <v>6</v>
      </c>
    </row>
    <row r="55" spans="11:36" ht="17.25" thickBot="1" x14ac:dyDescent="0.35">
      <c r="K55" s="2">
        <v>2000</v>
      </c>
      <c r="L55" s="2">
        <v>1.99</v>
      </c>
      <c r="R55" s="34" t="s">
        <v>7</v>
      </c>
      <c r="S55" s="34" t="s">
        <v>8</v>
      </c>
      <c r="W55" t="s">
        <v>11</v>
      </c>
      <c r="AI55" s="1">
        <v>2000</v>
      </c>
      <c r="AJ55" s="1">
        <v>1.99</v>
      </c>
    </row>
    <row r="56" spans="11:36" ht="17.25" thickBot="1" x14ac:dyDescent="0.35">
      <c r="K56" s="13">
        <v>2001</v>
      </c>
      <c r="L56" s="14">
        <v>2.29</v>
      </c>
      <c r="M56" s="15">
        <v>1.99</v>
      </c>
      <c r="Q56" s="4">
        <v>2001</v>
      </c>
      <c r="R56" s="5">
        <v>2.29</v>
      </c>
      <c r="S56" s="6">
        <v>1.99</v>
      </c>
      <c r="AI56" s="1">
        <v>2001</v>
      </c>
      <c r="AJ56" s="1">
        <v>2.29</v>
      </c>
    </row>
    <row r="57" spans="11:36" x14ac:dyDescent="0.3">
      <c r="K57" s="16">
        <v>2002</v>
      </c>
      <c r="L57" s="1">
        <v>2.38</v>
      </c>
      <c r="M57" s="17">
        <v>2.29</v>
      </c>
      <c r="Q57" s="7">
        <v>2002</v>
      </c>
      <c r="R57" s="1">
        <v>2.38</v>
      </c>
      <c r="S57" s="8">
        <v>2.29</v>
      </c>
      <c r="W57" s="24" t="s">
        <v>12</v>
      </c>
      <c r="X57" s="24"/>
      <c r="AI57" s="1">
        <v>2002</v>
      </c>
      <c r="AJ57" s="1">
        <v>2.38</v>
      </c>
    </row>
    <row r="58" spans="11:36" x14ac:dyDescent="0.3">
      <c r="K58" s="16">
        <v>2003</v>
      </c>
      <c r="L58" s="1">
        <v>2.58</v>
      </c>
      <c r="M58" s="17">
        <v>2.38</v>
      </c>
      <c r="Q58" s="7">
        <v>2003</v>
      </c>
      <c r="R58" s="1">
        <v>2.58</v>
      </c>
      <c r="S58" s="8">
        <v>2.38</v>
      </c>
      <c r="W58" s="21" t="s">
        <v>13</v>
      </c>
      <c r="X58" s="21">
        <v>0.95966070800519376</v>
      </c>
      <c r="AI58" s="1">
        <v>2003</v>
      </c>
      <c r="AJ58" s="1">
        <v>2.58</v>
      </c>
    </row>
    <row r="59" spans="11:36" x14ac:dyDescent="0.3">
      <c r="K59" s="16">
        <v>2004</v>
      </c>
      <c r="L59" s="1">
        <v>2.4900000000000002</v>
      </c>
      <c r="M59" s="17">
        <v>2.58</v>
      </c>
      <c r="Q59" s="7">
        <v>2004</v>
      </c>
      <c r="R59" s="1">
        <v>2.4900000000000002</v>
      </c>
      <c r="S59" s="8">
        <v>2.58</v>
      </c>
      <c r="W59" s="21" t="s">
        <v>14</v>
      </c>
      <c r="X59" s="21">
        <v>0.92094867448902984</v>
      </c>
      <c r="AI59" s="1">
        <v>2004</v>
      </c>
      <c r="AJ59" s="1">
        <v>2.4900000000000002</v>
      </c>
    </row>
    <row r="60" spans="11:36" x14ac:dyDescent="0.3">
      <c r="K60" s="16">
        <v>2005</v>
      </c>
      <c r="L60" s="1">
        <v>2.63</v>
      </c>
      <c r="M60" s="17">
        <v>2.4900000000000002</v>
      </c>
      <c r="Q60" s="7">
        <v>2005</v>
      </c>
      <c r="R60" s="1">
        <v>2.63</v>
      </c>
      <c r="S60" s="8">
        <v>2.4900000000000002</v>
      </c>
      <c r="W60" s="21" t="s">
        <v>15</v>
      </c>
      <c r="X60" s="21">
        <v>0.91106725880015849</v>
      </c>
      <c r="AI60" s="1">
        <v>2005</v>
      </c>
      <c r="AJ60" s="1">
        <v>2.63</v>
      </c>
    </row>
    <row r="61" spans="11:36" x14ac:dyDescent="0.3">
      <c r="K61" s="16">
        <v>2006</v>
      </c>
      <c r="L61" s="1">
        <v>2.83</v>
      </c>
      <c r="M61" s="17">
        <v>2.63</v>
      </c>
      <c r="Q61" s="7">
        <v>2006</v>
      </c>
      <c r="R61" s="1">
        <v>2.83</v>
      </c>
      <c r="S61" s="8">
        <v>2.63</v>
      </c>
      <c r="W61" s="21" t="s">
        <v>16</v>
      </c>
      <c r="X61" s="21">
        <v>0.10714398485544148</v>
      </c>
      <c r="AI61" s="1">
        <v>2006</v>
      </c>
      <c r="AJ61" s="1">
        <v>2.83</v>
      </c>
    </row>
    <row r="62" spans="11:36" ht="17.25" thickBot="1" x14ac:dyDescent="0.35">
      <c r="K62" s="16">
        <v>2007</v>
      </c>
      <c r="L62" s="1">
        <v>2.92</v>
      </c>
      <c r="M62" s="17">
        <v>2.83</v>
      </c>
      <c r="Q62" s="7">
        <v>2007</v>
      </c>
      <c r="R62" s="1">
        <v>2.92</v>
      </c>
      <c r="S62" s="8">
        <v>2.83</v>
      </c>
      <c r="W62" s="22" t="s">
        <v>17</v>
      </c>
      <c r="X62" s="22">
        <v>10</v>
      </c>
      <c r="AI62" s="1">
        <v>2007</v>
      </c>
      <c r="AJ62" s="1">
        <v>2.92</v>
      </c>
    </row>
    <row r="63" spans="11:36" x14ac:dyDescent="0.3">
      <c r="K63" s="16">
        <v>2008</v>
      </c>
      <c r="L63" s="1">
        <v>3.13</v>
      </c>
      <c r="M63" s="17">
        <v>2.92</v>
      </c>
      <c r="Q63" s="7">
        <v>2008</v>
      </c>
      <c r="R63" s="1">
        <v>3.13</v>
      </c>
      <c r="S63" s="8">
        <v>2.92</v>
      </c>
      <c r="AI63" s="1">
        <v>2008</v>
      </c>
      <c r="AJ63" s="1">
        <v>3.13</v>
      </c>
    </row>
    <row r="64" spans="11:36" ht="17.25" thickBot="1" x14ac:dyDescent="0.35">
      <c r="K64" s="16">
        <v>2009</v>
      </c>
      <c r="L64" s="1">
        <v>3.26</v>
      </c>
      <c r="M64" s="17">
        <v>3.13</v>
      </c>
      <c r="Q64" s="7">
        <v>2009</v>
      </c>
      <c r="R64" s="1">
        <v>3.26</v>
      </c>
      <c r="S64" s="8">
        <v>3.13</v>
      </c>
      <c r="W64" t="s">
        <v>18</v>
      </c>
      <c r="AI64" s="1">
        <v>2009</v>
      </c>
      <c r="AJ64" s="1">
        <v>3.26</v>
      </c>
    </row>
    <row r="65" spans="11:36" ht="17.25" thickBot="1" x14ac:dyDescent="0.35">
      <c r="K65" s="18">
        <v>2010</v>
      </c>
      <c r="L65" s="19">
        <v>3.27</v>
      </c>
      <c r="M65" s="20">
        <v>3.26</v>
      </c>
      <c r="Q65" s="9">
        <v>2010</v>
      </c>
      <c r="R65" s="10">
        <v>3.27</v>
      </c>
      <c r="S65" s="11">
        <v>3.26</v>
      </c>
      <c r="W65" s="23"/>
      <c r="X65" s="23" t="s">
        <v>23</v>
      </c>
      <c r="Y65" s="23" t="s">
        <v>24</v>
      </c>
      <c r="Z65" s="23" t="s">
        <v>25</v>
      </c>
      <c r="AA65" s="23" t="s">
        <v>26</v>
      </c>
      <c r="AB65" s="23" t="s">
        <v>27</v>
      </c>
      <c r="AI65" s="1">
        <v>2010</v>
      </c>
      <c r="AJ65" s="1">
        <v>3.27</v>
      </c>
    </row>
    <row r="66" spans="11:36" x14ac:dyDescent="0.3">
      <c r="M66" s="3">
        <v>3.27</v>
      </c>
      <c r="W66" s="21" t="s">
        <v>19</v>
      </c>
      <c r="X66" s="21">
        <v>1</v>
      </c>
      <c r="Y66" s="21">
        <v>1.069921332074375</v>
      </c>
      <c r="Z66" s="21">
        <v>1.069921332074375</v>
      </c>
      <c r="AA66" s="21">
        <v>93.200074107420562</v>
      </c>
      <c r="AB66" s="21">
        <v>1.1033450386877916E-5</v>
      </c>
      <c r="AI66" s="42">
        <v>2011</v>
      </c>
      <c r="AJ66" s="42">
        <f>$X$71+$X$72*AJ65</f>
        <v>3.3245528762347467</v>
      </c>
    </row>
    <row r="67" spans="11:36" x14ac:dyDescent="0.3">
      <c r="W67" s="21" t="s">
        <v>20</v>
      </c>
      <c r="X67" s="21">
        <v>8</v>
      </c>
      <c r="Y67" s="21">
        <v>9.183866792562459E-2</v>
      </c>
      <c r="Z67" s="21">
        <v>1.1479833490703074E-2</v>
      </c>
      <c r="AA67" s="21"/>
      <c r="AB67" s="21"/>
      <c r="AI67" s="42">
        <v>2012</v>
      </c>
      <c r="AJ67" s="42">
        <f t="shared" ref="AJ67:AJ75" si="2">$X$71+$X$72*AJ66</f>
        <v>3.3726432494814871</v>
      </c>
    </row>
    <row r="68" spans="11:36" ht="17.25" thickBot="1" x14ac:dyDescent="0.35">
      <c r="W68" s="22" t="s">
        <v>21</v>
      </c>
      <c r="X68" s="22">
        <v>9</v>
      </c>
      <c r="Y68" s="22">
        <v>1.1617599999999997</v>
      </c>
      <c r="Z68" s="22"/>
      <c r="AA68" s="22"/>
      <c r="AB68" s="22"/>
      <c r="AI68" s="42">
        <v>2013</v>
      </c>
      <c r="AJ68" s="42">
        <f t="shared" si="2"/>
        <v>3.4150366878963396</v>
      </c>
    </row>
    <row r="69" spans="11:36" ht="17.25" thickBot="1" x14ac:dyDescent="0.35">
      <c r="AI69" s="42">
        <v>2014</v>
      </c>
      <c r="AJ69" s="42">
        <f t="shared" si="2"/>
        <v>3.4524080680562079</v>
      </c>
    </row>
    <row r="70" spans="11:36" x14ac:dyDescent="0.3">
      <c r="W70" s="23"/>
      <c r="X70" s="23" t="s">
        <v>28</v>
      </c>
      <c r="Y70" s="23" t="s">
        <v>16</v>
      </c>
      <c r="Z70" s="23" t="s">
        <v>29</v>
      </c>
      <c r="AA70" s="23" t="s">
        <v>30</v>
      </c>
      <c r="AB70" s="23" t="s">
        <v>31</v>
      </c>
      <c r="AC70" s="23" t="s">
        <v>32</v>
      </c>
      <c r="AD70" s="23" t="s">
        <v>33</v>
      </c>
      <c r="AE70" s="23" t="s">
        <v>34</v>
      </c>
      <c r="AI70" s="42">
        <v>2015</v>
      </c>
      <c r="AJ70" s="42">
        <f t="shared" si="2"/>
        <v>3.4853523185646567</v>
      </c>
    </row>
    <row r="71" spans="11:36" x14ac:dyDescent="0.3">
      <c r="W71" s="21" t="s">
        <v>22</v>
      </c>
      <c r="X71" s="21">
        <v>0.44192722254503192</v>
      </c>
      <c r="Y71" s="21">
        <v>0.24433986853638689</v>
      </c>
      <c r="Z71" s="21">
        <v>1.8086578551106181</v>
      </c>
      <c r="AA71" s="21">
        <v>0.10811234943064363</v>
      </c>
      <c r="AB71" s="21">
        <v>-0.12152152469511879</v>
      </c>
      <c r="AC71" s="21">
        <v>1.0053759697851827</v>
      </c>
      <c r="AD71" s="21">
        <v>-0.12152152469511879</v>
      </c>
      <c r="AE71" s="21">
        <v>1.0053759697851827</v>
      </c>
      <c r="AI71" s="42">
        <v>2016</v>
      </c>
      <c r="AJ71" s="42">
        <f t="shared" si="2"/>
        <v>3.5143938909368995</v>
      </c>
    </row>
    <row r="72" spans="11:36" ht="17.25" thickBot="1" x14ac:dyDescent="0.35">
      <c r="W72" s="22" t="s">
        <v>35</v>
      </c>
      <c r="X72" s="26">
        <v>0.88153689715281802</v>
      </c>
      <c r="Y72" s="22">
        <v>9.1312948370001576E-2</v>
      </c>
      <c r="Z72" s="22">
        <v>9.6540185470828952</v>
      </c>
      <c r="AA72" s="39">
        <v>1.1033450386877916E-5</v>
      </c>
      <c r="AB72" s="22">
        <v>0.67096886061390981</v>
      </c>
      <c r="AC72" s="22">
        <v>1.0921049336917263</v>
      </c>
      <c r="AD72" s="22">
        <v>0.67096886061390981</v>
      </c>
      <c r="AE72" s="22">
        <v>1.0921049336917263</v>
      </c>
      <c r="AI72" s="42">
        <v>2017</v>
      </c>
      <c r="AJ72" s="42">
        <f t="shared" si="2"/>
        <v>3.5399951085343653</v>
      </c>
    </row>
    <row r="73" spans="11:36" x14ac:dyDescent="0.3">
      <c r="AA73" s="37" t="s">
        <v>52</v>
      </c>
      <c r="AI73" s="42">
        <v>2018</v>
      </c>
      <c r="AJ73" s="42">
        <f t="shared" si="2"/>
        <v>3.5625635264585696</v>
      </c>
    </row>
    <row r="74" spans="11:36" x14ac:dyDescent="0.3">
      <c r="AA74" s="41" t="s">
        <v>54</v>
      </c>
      <c r="AI74" s="42">
        <v>2019</v>
      </c>
      <c r="AJ74" s="42">
        <f t="shared" si="2"/>
        <v>3.5824584195691207</v>
      </c>
    </row>
    <row r="75" spans="11:36" x14ac:dyDescent="0.3">
      <c r="AI75" s="42">
        <v>2020</v>
      </c>
      <c r="AJ75" s="42">
        <f t="shared" si="2"/>
        <v>3.599996501910983</v>
      </c>
    </row>
  </sheetData>
  <phoneticPr fontId="1" type="noConversion"/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48"/>
  <sheetViews>
    <sheetView zoomScale="115" zoomScaleNormal="115" workbookViewId="0">
      <selection activeCell="F8" sqref="F8"/>
    </sheetView>
  </sheetViews>
  <sheetFormatPr defaultColWidth="8.875" defaultRowHeight="16.5" x14ac:dyDescent="0.3"/>
  <cols>
    <col min="1" max="1" width="14.625" bestFit="1" customWidth="1"/>
    <col min="3" max="4" width="13.625" bestFit="1" customWidth="1"/>
    <col min="6" max="6" width="14.375" customWidth="1"/>
    <col min="11" max="11" width="10.625" customWidth="1"/>
    <col min="15" max="15" width="28.125" bestFit="1" customWidth="1"/>
  </cols>
  <sheetData>
    <row r="1" spans="1:16" x14ac:dyDescent="0.3">
      <c r="A1" t="s">
        <v>66</v>
      </c>
      <c r="C1" s="29"/>
      <c r="D1" s="29"/>
      <c r="E1" s="29"/>
      <c r="F1" s="29"/>
      <c r="G1" s="29"/>
      <c r="H1" s="29"/>
      <c r="I1" s="29"/>
    </row>
    <row r="2" spans="1:16" ht="17.25" x14ac:dyDescent="0.3">
      <c r="A2" t="s">
        <v>73</v>
      </c>
      <c r="B2" s="29" t="s">
        <v>44</v>
      </c>
      <c r="C2" s="36" t="s">
        <v>48</v>
      </c>
      <c r="D2" s="36" t="s">
        <v>49</v>
      </c>
      <c r="E2" s="36" t="s">
        <v>69</v>
      </c>
      <c r="F2" s="36" t="s">
        <v>67</v>
      </c>
      <c r="G2" s="36" t="s">
        <v>68</v>
      </c>
      <c r="H2" s="36" t="s">
        <v>70</v>
      </c>
      <c r="I2" s="36" t="s">
        <v>72</v>
      </c>
    </row>
    <row r="3" spans="1:16" x14ac:dyDescent="0.3">
      <c r="M3" s="53" t="s">
        <v>81</v>
      </c>
      <c r="N3" s="1">
        <v>0.19460664</v>
      </c>
    </row>
    <row r="4" spans="1:16" x14ac:dyDescent="0.3">
      <c r="C4" t="s">
        <v>77</v>
      </c>
      <c r="D4" t="s">
        <v>76</v>
      </c>
      <c r="E4" t="s">
        <v>75</v>
      </c>
      <c r="M4" t="s">
        <v>170</v>
      </c>
      <c r="N4" s="96">
        <v>0.31029648095926388</v>
      </c>
    </row>
    <row r="5" spans="1:16" ht="17.25" x14ac:dyDescent="0.3">
      <c r="A5" t="s">
        <v>74</v>
      </c>
      <c r="B5" s="29" t="s">
        <v>44</v>
      </c>
      <c r="C5" s="35" t="s">
        <v>48</v>
      </c>
      <c r="D5" s="35" t="s">
        <v>67</v>
      </c>
      <c r="E5" s="35" t="s">
        <v>71</v>
      </c>
      <c r="M5" s="1" t="s">
        <v>82</v>
      </c>
      <c r="N5" s="1">
        <v>0.5</v>
      </c>
      <c r="O5" t="s">
        <v>167</v>
      </c>
      <c r="P5" t="s">
        <v>166</v>
      </c>
    </row>
    <row r="6" spans="1:16" ht="17.25" x14ac:dyDescent="0.3">
      <c r="J6" s="29" t="s">
        <v>7</v>
      </c>
      <c r="K6" s="29" t="s">
        <v>169</v>
      </c>
      <c r="L6" s="36" t="s">
        <v>71</v>
      </c>
      <c r="M6" s="36" t="s">
        <v>165</v>
      </c>
      <c r="N6" s="36" t="s">
        <v>80</v>
      </c>
      <c r="P6" t="s">
        <v>171</v>
      </c>
    </row>
    <row r="7" spans="1:16" x14ac:dyDescent="0.3">
      <c r="A7" s="1" t="s">
        <v>65</v>
      </c>
      <c r="C7" s="1" t="s">
        <v>79</v>
      </c>
      <c r="D7" s="1" t="s">
        <v>78</v>
      </c>
      <c r="F7" t="s">
        <v>11</v>
      </c>
      <c r="P7" s="92" t="s">
        <v>168</v>
      </c>
    </row>
    <row r="8" spans="1:16" ht="17.25" thickBot="1" x14ac:dyDescent="0.35">
      <c r="A8" s="1">
        <v>0.11767564756553417</v>
      </c>
      <c r="C8" s="2">
        <v>0.11767564756553417</v>
      </c>
      <c r="J8" s="1">
        <v>0.11767564756553417</v>
      </c>
      <c r="K8" s="1">
        <v>0</v>
      </c>
      <c r="L8" s="1">
        <f t="shared" ref="L8:L47" si="0">M7*$N$5</f>
        <v>0</v>
      </c>
      <c r="M8" s="1">
        <f t="shared" ref="M8:M47" si="1">J8-K8</f>
        <v>0.11767564756553417</v>
      </c>
      <c r="N8" s="1">
        <f t="shared" ref="N8:N47" si="2">K8+L8</f>
        <v>0</v>
      </c>
    </row>
    <row r="9" spans="1:16" x14ac:dyDescent="0.3">
      <c r="A9" s="1">
        <v>0.7082510857989277</v>
      </c>
      <c r="C9" s="13">
        <v>0.7082510857989277</v>
      </c>
      <c r="D9" s="15">
        <v>0.11767564756553417</v>
      </c>
      <c r="F9" s="23"/>
      <c r="G9" s="23" t="s">
        <v>28</v>
      </c>
      <c r="H9" s="93"/>
      <c r="I9" s="93"/>
      <c r="J9" s="1">
        <v>0.7082510857989277</v>
      </c>
      <c r="K9" s="1">
        <f t="shared" ref="K9:K47" si="3">$G$11*J8+$G$10</f>
        <v>0.33319694382424248</v>
      </c>
      <c r="L9" s="1">
        <f t="shared" si="0"/>
        <v>5.8837823782767085E-2</v>
      </c>
      <c r="M9" s="1">
        <f t="shared" si="1"/>
        <v>0.37505414197468523</v>
      </c>
      <c r="N9" s="1">
        <f t="shared" si="2"/>
        <v>0.39203476760700956</v>
      </c>
    </row>
    <row r="10" spans="1:16" x14ac:dyDescent="0.3">
      <c r="A10" s="1">
        <v>-1.6632314016182241</v>
      </c>
      <c r="C10" s="16">
        <v>-1.6632314016182241</v>
      </c>
      <c r="D10" s="17">
        <v>0.7082510857989277</v>
      </c>
      <c r="F10" s="21" t="s">
        <v>22</v>
      </c>
      <c r="G10" s="95">
        <v>0.31029648095926388</v>
      </c>
      <c r="H10" s="21"/>
      <c r="I10" s="21"/>
      <c r="J10" s="1">
        <v>-1.6632314016182241</v>
      </c>
      <c r="K10" s="1">
        <f t="shared" si="3"/>
        <v>0.44812684794650737</v>
      </c>
      <c r="L10" s="1">
        <f t="shared" si="0"/>
        <v>0.18752707098734261</v>
      </c>
      <c r="M10" s="1">
        <f t="shared" si="1"/>
        <v>-2.1113582495647316</v>
      </c>
      <c r="N10" s="1">
        <f t="shared" si="2"/>
        <v>0.63565391893384993</v>
      </c>
    </row>
    <row r="11" spans="1:16" ht="17.25" thickBot="1" x14ac:dyDescent="0.35">
      <c r="A11" s="1">
        <v>-1.4795255177397577</v>
      </c>
      <c r="C11" s="16">
        <v>-1.4795255177397577</v>
      </c>
      <c r="D11" s="17">
        <v>-1.6632314016182241</v>
      </c>
      <c r="F11" s="22" t="s">
        <v>35</v>
      </c>
      <c r="G11" s="52">
        <v>0.194606644099623</v>
      </c>
      <c r="H11" s="21"/>
      <c r="I11" s="21"/>
      <c r="J11" s="1">
        <v>-1.4795255177397577</v>
      </c>
      <c r="K11" s="1">
        <f t="shared" si="3"/>
        <v>-1.3379400470771019E-2</v>
      </c>
      <c r="L11" s="1">
        <f t="shared" si="0"/>
        <v>-1.0556791247823658</v>
      </c>
      <c r="M11" s="1">
        <f t="shared" si="1"/>
        <v>-1.4661461172689867</v>
      </c>
      <c r="N11" s="1">
        <f t="shared" si="2"/>
        <v>-1.0690585252531368</v>
      </c>
    </row>
    <row r="12" spans="1:16" x14ac:dyDescent="0.3">
      <c r="A12" s="1">
        <v>-0.18397368823429228</v>
      </c>
      <c r="C12" s="16">
        <v>-0.18397368823429228</v>
      </c>
      <c r="D12" s="17">
        <v>-1.4795255177397577</v>
      </c>
      <c r="H12" s="21"/>
      <c r="I12" s="21"/>
      <c r="J12" s="1">
        <v>-0.18397368823429228</v>
      </c>
      <c r="K12" s="1">
        <f t="shared" si="3"/>
        <v>2.2370985092172391E-2</v>
      </c>
      <c r="L12" s="1">
        <f t="shared" si="0"/>
        <v>-0.73307305863449335</v>
      </c>
      <c r="M12" s="1">
        <f t="shared" si="1"/>
        <v>-0.20634467332646467</v>
      </c>
      <c r="N12" s="1">
        <f t="shared" si="2"/>
        <v>-0.71070207354232096</v>
      </c>
    </row>
    <row r="13" spans="1:16" x14ac:dyDescent="0.3">
      <c r="A13" s="1">
        <v>0.5213574266459754</v>
      </c>
      <c r="C13" s="16">
        <v>0.5213574266459754</v>
      </c>
      <c r="D13" s="17">
        <v>-0.18397368823429228</v>
      </c>
      <c r="H13" s="21"/>
      <c r="I13" s="21"/>
      <c r="J13" s="1">
        <v>0.5213574266459754</v>
      </c>
      <c r="K13" s="1">
        <f t="shared" si="3"/>
        <v>0.27449397888935795</v>
      </c>
      <c r="L13" s="1">
        <f t="shared" si="0"/>
        <v>-0.10317233666323233</v>
      </c>
      <c r="M13" s="1">
        <f t="shared" si="1"/>
        <v>0.24686344775661745</v>
      </c>
      <c r="N13" s="1">
        <f t="shared" si="2"/>
        <v>0.17132164222612561</v>
      </c>
    </row>
    <row r="14" spans="1:16" x14ac:dyDescent="0.3">
      <c r="A14" s="1">
        <v>-2.8806316112839903E-2</v>
      </c>
      <c r="C14" s="16">
        <v>-2.8806316112839903E-2</v>
      </c>
      <c r="D14" s="17">
        <v>0.5213574266459754</v>
      </c>
      <c r="H14" s="21"/>
      <c r="I14" s="21"/>
      <c r="J14" s="1">
        <v>-2.8806316112839903E-2</v>
      </c>
      <c r="K14" s="1">
        <f t="shared" si="3"/>
        <v>0.41175610013525255</v>
      </c>
      <c r="L14" s="1">
        <f t="shared" si="0"/>
        <v>0.12343172387830872</v>
      </c>
      <c r="M14" s="1">
        <f t="shared" si="1"/>
        <v>-0.44056241624809245</v>
      </c>
      <c r="N14" s="1">
        <f t="shared" si="2"/>
        <v>0.53518782401356124</v>
      </c>
    </row>
    <row r="15" spans="1:16" x14ac:dyDescent="0.3">
      <c r="A15" s="1">
        <v>-1.3220266186970195</v>
      </c>
      <c r="C15" s="16">
        <v>-1.3220266186970195</v>
      </c>
      <c r="D15" s="17">
        <v>-2.8806316112839903E-2</v>
      </c>
      <c r="J15" s="1">
        <v>-1.3220266186970195</v>
      </c>
      <c r="K15" s="1">
        <f t="shared" si="3"/>
        <v>0.30469058045167119</v>
      </c>
      <c r="L15" s="1">
        <f t="shared" si="0"/>
        <v>-0.22028120812404622</v>
      </c>
      <c r="M15" s="1">
        <f t="shared" si="1"/>
        <v>-1.6267171991486906</v>
      </c>
      <c r="N15" s="1">
        <f t="shared" si="2"/>
        <v>8.4409372327624965E-2</v>
      </c>
    </row>
    <row r="16" spans="1:16" x14ac:dyDescent="0.3">
      <c r="A16" s="1">
        <v>0.54995509917293139</v>
      </c>
      <c r="C16" s="16">
        <v>0.54995509917293139</v>
      </c>
      <c r="D16" s="17">
        <v>-1.3220266186970195</v>
      </c>
      <c r="J16" s="1">
        <v>0.54995509917293139</v>
      </c>
      <c r="K16" s="1">
        <f t="shared" si="3"/>
        <v>5.3021317284265013E-2</v>
      </c>
      <c r="L16" s="1">
        <f t="shared" si="0"/>
        <v>-0.81335859957434531</v>
      </c>
      <c r="M16" s="1">
        <f t="shared" si="1"/>
        <v>0.49693378188866638</v>
      </c>
      <c r="N16" s="1">
        <f t="shared" si="2"/>
        <v>-0.76033728229008024</v>
      </c>
    </row>
    <row r="17" spans="1:14" x14ac:dyDescent="0.3">
      <c r="A17" s="1">
        <v>1.3276715980041807</v>
      </c>
      <c r="C17" s="16">
        <v>1.3276715980041807</v>
      </c>
      <c r="D17" s="17">
        <v>0.54995509917293139</v>
      </c>
      <c r="H17" s="94"/>
      <c r="I17" s="94"/>
      <c r="J17" s="1">
        <v>1.3276715980041807</v>
      </c>
      <c r="K17" s="1">
        <f t="shared" si="3"/>
        <v>0.4173213972147834</v>
      </c>
      <c r="L17" s="1">
        <f t="shared" si="0"/>
        <v>0.24846689094433319</v>
      </c>
      <c r="M17" s="1">
        <f t="shared" si="1"/>
        <v>0.91035020078939732</v>
      </c>
      <c r="N17" s="1">
        <f t="shared" si="2"/>
        <v>0.66578828815911661</v>
      </c>
    </row>
    <row r="18" spans="1:14" x14ac:dyDescent="0.3">
      <c r="A18" s="1">
        <v>0.32031075448298674</v>
      </c>
      <c r="C18" s="16">
        <v>0.32031075448298674</v>
      </c>
      <c r="D18" s="17">
        <v>1.3276715980041807</v>
      </c>
      <c r="H18" s="21"/>
      <c r="I18" s="21"/>
      <c r="J18" s="1">
        <v>0.32031075448298674</v>
      </c>
      <c r="K18" s="1">
        <f t="shared" si="3"/>
        <v>0.56867019511324113</v>
      </c>
      <c r="L18" s="1">
        <f t="shared" si="0"/>
        <v>0.45517510039469866</v>
      </c>
      <c r="M18" s="1">
        <f t="shared" si="1"/>
        <v>-0.24835944063025439</v>
      </c>
      <c r="N18" s="1">
        <f t="shared" si="2"/>
        <v>1.0238452955079398</v>
      </c>
    </row>
    <row r="19" spans="1:14" x14ac:dyDescent="0.3">
      <c r="A19" s="1">
        <v>0.31201511646204882</v>
      </c>
      <c r="C19" s="16">
        <v>0.31201511646204882</v>
      </c>
      <c r="D19" s="17">
        <v>0.32031075448298674</v>
      </c>
      <c r="H19" s="21"/>
      <c r="I19" s="21"/>
      <c r="J19" s="1">
        <v>0.31201511646204882</v>
      </c>
      <c r="K19" s="1">
        <f t="shared" si="3"/>
        <v>0.3726310819582162</v>
      </c>
      <c r="L19" s="1">
        <f t="shared" si="0"/>
        <v>-0.1241797203151272</v>
      </c>
      <c r="M19" s="1">
        <f t="shared" si="1"/>
        <v>-6.0615965496167379E-2</v>
      </c>
      <c r="N19" s="1">
        <f t="shared" si="2"/>
        <v>0.24845136164308901</v>
      </c>
    </row>
    <row r="20" spans="1:14" x14ac:dyDescent="0.3">
      <c r="A20" s="1">
        <v>0.91819881129981251</v>
      </c>
      <c r="C20" s="16">
        <v>0.91819881129981251</v>
      </c>
      <c r="D20" s="17">
        <v>0.31201511646204882</v>
      </c>
      <c r="H20" s="21"/>
      <c r="I20" s="21"/>
      <c r="J20" s="1">
        <v>0.91819881129981251</v>
      </c>
      <c r="K20" s="1">
        <f t="shared" si="3"/>
        <v>0.37101669568229623</v>
      </c>
      <c r="L20" s="1">
        <f t="shared" si="0"/>
        <v>-3.0307982748083689E-2</v>
      </c>
      <c r="M20" s="1">
        <f t="shared" si="1"/>
        <v>0.54718211561751628</v>
      </c>
      <c r="N20" s="1">
        <f t="shared" si="2"/>
        <v>0.34070871293421257</v>
      </c>
    </row>
    <row r="21" spans="1:14" x14ac:dyDescent="0.3">
      <c r="A21" s="1">
        <v>0.15188555685885632</v>
      </c>
      <c r="C21" s="16">
        <v>0.15188555685885632</v>
      </c>
      <c r="D21" s="17">
        <v>0.91819881129981251</v>
      </c>
      <c r="H21" s="21"/>
      <c r="I21" s="21"/>
      <c r="J21" s="1">
        <v>0.15188555685885632</v>
      </c>
      <c r="K21" s="1">
        <f t="shared" si="3"/>
        <v>0.48898407024258339</v>
      </c>
      <c r="L21" s="1">
        <f t="shared" si="0"/>
        <v>0.27359105780875814</v>
      </c>
      <c r="M21" s="1">
        <f t="shared" si="1"/>
        <v>-0.33709851338372709</v>
      </c>
      <c r="N21" s="1">
        <f t="shared" si="2"/>
        <v>0.76257512805134153</v>
      </c>
    </row>
    <row r="22" spans="1:14" x14ac:dyDescent="0.3">
      <c r="A22" s="1">
        <v>0.39352967065490746</v>
      </c>
      <c r="C22" s="16">
        <v>0.39352967065490746</v>
      </c>
      <c r="D22" s="17">
        <v>0.15188555685885632</v>
      </c>
      <c r="H22" s="21"/>
      <c r="I22" s="21"/>
      <c r="J22" s="1">
        <v>0.39352967065490746</v>
      </c>
      <c r="K22" s="1">
        <f t="shared" si="3"/>
        <v>0.33985441946676836</v>
      </c>
      <c r="L22" s="1">
        <f t="shared" si="0"/>
        <v>-0.16854925669186355</v>
      </c>
      <c r="M22" s="1">
        <f t="shared" si="1"/>
        <v>5.3675251188139095E-2</v>
      </c>
      <c r="N22" s="1">
        <f t="shared" si="2"/>
        <v>0.17130516277490482</v>
      </c>
    </row>
    <row r="23" spans="1:14" x14ac:dyDescent="0.3">
      <c r="A23" s="1">
        <v>-0.27456413012780267</v>
      </c>
      <c r="C23" s="16">
        <v>-0.27456413012780267</v>
      </c>
      <c r="D23" s="17">
        <v>0.39352967065490746</v>
      </c>
      <c r="H23" s="21"/>
      <c r="I23" s="21"/>
      <c r="J23" s="1">
        <v>-0.27456413012780267</v>
      </c>
      <c r="K23" s="1">
        <f t="shared" si="3"/>
        <v>0.3868799695190453</v>
      </c>
      <c r="L23" s="1">
        <f t="shared" si="0"/>
        <v>2.6837625594069547E-2</v>
      </c>
      <c r="M23" s="1">
        <f t="shared" si="1"/>
        <v>-0.66144409964684803</v>
      </c>
      <c r="N23" s="1">
        <f t="shared" si="2"/>
        <v>0.41371759511311484</v>
      </c>
    </row>
    <row r="24" spans="1:14" x14ac:dyDescent="0.3">
      <c r="A24" s="1">
        <v>1.2288378220245906</v>
      </c>
      <c r="C24" s="16">
        <v>1.2288378220245906</v>
      </c>
      <c r="D24" s="17">
        <v>-0.27456413012780267</v>
      </c>
      <c r="H24" s="21"/>
      <c r="I24" s="21"/>
      <c r="J24" s="1">
        <v>1.2288378220245906</v>
      </c>
      <c r="K24" s="1">
        <f t="shared" si="3"/>
        <v>0.25686447700496001</v>
      </c>
      <c r="L24" s="1">
        <f t="shared" si="0"/>
        <v>-0.33072204982342401</v>
      </c>
      <c r="M24" s="1">
        <f t="shared" si="1"/>
        <v>0.97197334501963062</v>
      </c>
      <c r="N24" s="1">
        <f t="shared" si="2"/>
        <v>-7.3857572818464001E-2</v>
      </c>
    </row>
    <row r="25" spans="1:14" x14ac:dyDescent="0.3">
      <c r="A25" s="1">
        <v>2.6684005524939507</v>
      </c>
      <c r="C25" s="16">
        <v>2.6684005524939507</v>
      </c>
      <c r="D25" s="17">
        <v>1.2288378220245906</v>
      </c>
      <c r="H25" s="21"/>
      <c r="I25" s="21"/>
      <c r="J25" s="1">
        <v>2.6684005524939507</v>
      </c>
      <c r="K25" s="1">
        <f t="shared" si="3"/>
        <v>0.54943648564615921</v>
      </c>
      <c r="L25" s="1">
        <f t="shared" si="0"/>
        <v>0.48598667250981531</v>
      </c>
      <c r="M25" s="1">
        <f t="shared" si="1"/>
        <v>2.1189640668477914</v>
      </c>
      <c r="N25" s="1">
        <f t="shared" si="2"/>
        <v>1.0354231581559745</v>
      </c>
    </row>
    <row r="26" spans="1:14" x14ac:dyDescent="0.3">
      <c r="A26" s="1">
        <v>3.417728063820773</v>
      </c>
      <c r="C26" s="16">
        <v>3.417728063820773</v>
      </c>
      <c r="D26" s="17">
        <v>2.6684005524939507</v>
      </c>
      <c r="H26" s="21"/>
      <c r="I26" s="21"/>
      <c r="J26" s="1">
        <v>3.417728063820773</v>
      </c>
      <c r="K26" s="1">
        <f t="shared" si="3"/>
        <v>0.82958495759369155</v>
      </c>
      <c r="L26" s="1">
        <f t="shared" si="0"/>
        <v>1.0594820334238957</v>
      </c>
      <c r="M26" s="1">
        <f t="shared" si="1"/>
        <v>2.5881431062270814</v>
      </c>
      <c r="N26" s="1">
        <f t="shared" si="2"/>
        <v>1.8890669910175872</v>
      </c>
    </row>
    <row r="27" spans="1:14" x14ac:dyDescent="0.3">
      <c r="A27" s="1">
        <v>2.2391971568137397</v>
      </c>
      <c r="C27" s="16">
        <v>2.2391971568137397</v>
      </c>
      <c r="D27" s="17">
        <v>3.417728063820773</v>
      </c>
      <c r="H27" s="21"/>
      <c r="I27" s="21"/>
      <c r="J27" s="1">
        <v>2.2391971568137397</v>
      </c>
      <c r="K27" s="1">
        <f t="shared" si="3"/>
        <v>0.97540906990452669</v>
      </c>
      <c r="L27" s="1">
        <f t="shared" si="0"/>
        <v>1.2940715531135407</v>
      </c>
      <c r="M27" s="1">
        <f t="shared" si="1"/>
        <v>1.2637880869092131</v>
      </c>
      <c r="N27" s="1">
        <f t="shared" si="2"/>
        <v>2.2694806230180675</v>
      </c>
    </row>
    <row r="28" spans="1:14" x14ac:dyDescent="0.3">
      <c r="A28" s="1">
        <v>2.1225599146000729</v>
      </c>
      <c r="C28" s="16">
        <v>2.1225599146000729</v>
      </c>
      <c r="D28" s="17">
        <v>2.2391971568137397</v>
      </c>
      <c r="H28" s="21"/>
      <c r="I28" s="21"/>
      <c r="J28" s="1">
        <v>2.1225599146000729</v>
      </c>
      <c r="K28" s="1">
        <f t="shared" si="3"/>
        <v>0.74605912512420303</v>
      </c>
      <c r="L28" s="1">
        <f t="shared" si="0"/>
        <v>0.63189404345460654</v>
      </c>
      <c r="M28" s="1">
        <f t="shared" si="1"/>
        <v>1.3765007894758698</v>
      </c>
      <c r="N28" s="1">
        <f t="shared" si="2"/>
        <v>1.3779531685788096</v>
      </c>
    </row>
    <row r="29" spans="1:14" x14ac:dyDescent="0.3">
      <c r="A29" s="1">
        <v>0.46379871540949502</v>
      </c>
      <c r="C29" s="16">
        <v>0.46379871540949502</v>
      </c>
      <c r="D29" s="17">
        <v>2.1225599146000729</v>
      </c>
      <c r="J29" s="1">
        <v>0.46379871540949502</v>
      </c>
      <c r="K29" s="1">
        <f t="shared" si="3"/>
        <v>0.72336074283996643</v>
      </c>
      <c r="L29" s="1">
        <f t="shared" si="0"/>
        <v>0.68825039473793492</v>
      </c>
      <c r="M29" s="1">
        <f t="shared" si="1"/>
        <v>-0.25956202743047141</v>
      </c>
      <c r="N29" s="1">
        <f t="shared" si="2"/>
        <v>1.4116111375779012</v>
      </c>
    </row>
    <row r="30" spans="1:14" x14ac:dyDescent="0.3">
      <c r="A30" s="1">
        <v>-0.55080545418476379</v>
      </c>
      <c r="C30" s="16">
        <v>-0.55080545418476379</v>
      </c>
      <c r="D30" s="17">
        <v>0.46379871540949502</v>
      </c>
      <c r="J30" s="1">
        <v>-0.55080545418476379</v>
      </c>
      <c r="K30" s="1">
        <f t="shared" si="3"/>
        <v>0.40055479250282178</v>
      </c>
      <c r="L30" s="1">
        <f t="shared" si="0"/>
        <v>-0.1297810137152357</v>
      </c>
      <c r="M30" s="1">
        <f t="shared" si="1"/>
        <v>-0.95136024668758556</v>
      </c>
      <c r="N30" s="1">
        <f t="shared" si="2"/>
        <v>0.27077377878758607</v>
      </c>
    </row>
    <row r="31" spans="1:14" x14ac:dyDescent="0.3">
      <c r="A31" s="1">
        <v>1.182946247108128</v>
      </c>
      <c r="C31" s="16">
        <v>1.182946247108128</v>
      </c>
      <c r="D31" s="17">
        <v>-0.55080545418476379</v>
      </c>
      <c r="J31" s="1">
        <v>1.182946247108128</v>
      </c>
      <c r="K31" s="1">
        <f t="shared" si="3"/>
        <v>0.20310607996859836</v>
      </c>
      <c r="L31" s="1">
        <f t="shared" si="0"/>
        <v>-0.47568012334379278</v>
      </c>
      <c r="M31" s="1">
        <f t="shared" si="1"/>
        <v>0.97984016713952959</v>
      </c>
      <c r="N31" s="1">
        <f t="shared" si="2"/>
        <v>-0.27257404337519442</v>
      </c>
    </row>
    <row r="32" spans="1:14" x14ac:dyDescent="0.3">
      <c r="A32" s="1">
        <v>-2.4132987150346601</v>
      </c>
      <c r="C32" s="16">
        <v>-2.4132987150346601</v>
      </c>
      <c r="D32" s="17">
        <v>1.182946247108128</v>
      </c>
      <c r="J32" s="1">
        <v>-2.4132987150346601</v>
      </c>
      <c r="K32" s="1">
        <f t="shared" si="3"/>
        <v>0.54050568025922008</v>
      </c>
      <c r="L32" s="1">
        <f t="shared" si="0"/>
        <v>0.4899200835697648</v>
      </c>
      <c r="M32" s="1">
        <f t="shared" si="1"/>
        <v>-2.9538043952938802</v>
      </c>
      <c r="N32" s="1">
        <f t="shared" si="2"/>
        <v>1.0304257638289849</v>
      </c>
    </row>
    <row r="33" spans="1:14" x14ac:dyDescent="0.3">
      <c r="A33" s="1">
        <v>0.97947060944543229</v>
      </c>
      <c r="C33" s="16">
        <v>0.97947060944543229</v>
      </c>
      <c r="D33" s="17">
        <v>-2.4132987150346601</v>
      </c>
      <c r="J33" s="1">
        <v>0.97947060944543229</v>
      </c>
      <c r="K33" s="1">
        <f t="shared" si="3"/>
        <v>-0.15934748318356373</v>
      </c>
      <c r="L33" s="1">
        <f t="shared" si="0"/>
        <v>-1.4769021976469401</v>
      </c>
      <c r="M33" s="1">
        <f t="shared" si="1"/>
        <v>1.1388180926289961</v>
      </c>
      <c r="N33" s="1">
        <f t="shared" si="2"/>
        <v>-1.6362496808305038</v>
      </c>
    </row>
    <row r="34" spans="1:14" x14ac:dyDescent="0.3">
      <c r="A34" s="1">
        <v>0.55088233224937044</v>
      </c>
      <c r="C34" s="16">
        <v>0.55088233224937044</v>
      </c>
      <c r="D34" s="17">
        <v>0.97947060944543229</v>
      </c>
      <c r="J34" s="1">
        <v>0.55088233224937044</v>
      </c>
      <c r="K34" s="1">
        <f t="shared" si="3"/>
        <v>0.50090796925765191</v>
      </c>
      <c r="L34" s="1">
        <f t="shared" si="0"/>
        <v>0.56940904631449807</v>
      </c>
      <c r="M34" s="1">
        <f t="shared" si="1"/>
        <v>4.9974362991718535E-2</v>
      </c>
      <c r="N34" s="1">
        <f t="shared" si="2"/>
        <v>1.07031701557215</v>
      </c>
    </row>
    <row r="35" spans="1:14" x14ac:dyDescent="0.3">
      <c r="A35" s="1">
        <v>1.2279214175815407</v>
      </c>
      <c r="C35" s="16">
        <v>1.2279214175815407</v>
      </c>
      <c r="D35" s="17">
        <v>0.55088233224937044</v>
      </c>
      <c r="J35" s="1">
        <v>1.2279214175815407</v>
      </c>
      <c r="K35" s="1">
        <f t="shared" si="3"/>
        <v>0.41750184293208736</v>
      </c>
      <c r="L35" s="1">
        <f t="shared" si="0"/>
        <v>2.4987181495859268E-2</v>
      </c>
      <c r="M35" s="1">
        <f t="shared" si="1"/>
        <v>0.81041957464945336</v>
      </c>
      <c r="N35" s="1">
        <f t="shared" si="2"/>
        <v>0.44248902442794663</v>
      </c>
    </row>
    <row r="36" spans="1:14" x14ac:dyDescent="0.3">
      <c r="A36" s="1">
        <v>-0.92350668389273016</v>
      </c>
      <c r="C36" s="16">
        <v>-0.92350668389273016</v>
      </c>
      <c r="D36" s="17">
        <v>1.2279214175815407</v>
      </c>
      <c r="J36" s="1">
        <v>-0.92350668389273016</v>
      </c>
      <c r="K36" s="1">
        <f t="shared" si="3"/>
        <v>0.54925814725285926</v>
      </c>
      <c r="L36" s="1">
        <f t="shared" si="0"/>
        <v>0.40520978732472668</v>
      </c>
      <c r="M36" s="1">
        <f t="shared" si="1"/>
        <v>-1.4727648311455894</v>
      </c>
      <c r="N36" s="1">
        <f t="shared" si="2"/>
        <v>0.95446793457758594</v>
      </c>
    </row>
    <row r="37" spans="1:14" x14ac:dyDescent="0.3">
      <c r="A37" s="1">
        <v>-9.0278955688554874E-2</v>
      </c>
      <c r="C37" s="16">
        <v>-9.0278955688554874E-2</v>
      </c>
      <c r="D37" s="17">
        <v>-0.92350668389273016</v>
      </c>
      <c r="J37" s="1">
        <v>-9.0278955688554874E-2</v>
      </c>
      <c r="K37" s="1">
        <f t="shared" si="3"/>
        <v>0.13057594440332829</v>
      </c>
      <c r="L37" s="1">
        <f t="shared" si="0"/>
        <v>-0.73638241557279471</v>
      </c>
      <c r="M37" s="1">
        <f t="shared" si="1"/>
        <v>-0.22085490009188316</v>
      </c>
      <c r="N37" s="1">
        <f t="shared" si="2"/>
        <v>-0.6058064711694664</v>
      </c>
    </row>
    <row r="38" spans="1:14" x14ac:dyDescent="0.3">
      <c r="A38" s="1">
        <v>1.6837933463631751</v>
      </c>
      <c r="C38" s="16">
        <v>1.6837933463631751</v>
      </c>
      <c r="D38" s="17">
        <v>-9.0278955688554874E-2</v>
      </c>
      <c r="J38" s="1">
        <v>1.6837933463631751</v>
      </c>
      <c r="K38" s="1">
        <f t="shared" si="3"/>
        <v>0.29272759635989565</v>
      </c>
      <c r="L38" s="1">
        <f t="shared" si="0"/>
        <v>-0.11042745004594158</v>
      </c>
      <c r="M38" s="1">
        <f t="shared" si="1"/>
        <v>1.3910657500032795</v>
      </c>
      <c r="N38" s="1">
        <f t="shared" si="2"/>
        <v>0.18230014631395408</v>
      </c>
    </row>
    <row r="39" spans="1:14" x14ac:dyDescent="0.3">
      <c r="A39" s="1">
        <v>-0.61077144818691864</v>
      </c>
      <c r="C39" s="16">
        <v>-0.61077144818691864</v>
      </c>
      <c r="D39" s="17">
        <v>1.6837933463631751</v>
      </c>
      <c r="J39" s="1">
        <v>-0.61077144818691864</v>
      </c>
      <c r="K39" s="1">
        <f t="shared" si="3"/>
        <v>0.63797385345227553</v>
      </c>
      <c r="L39" s="1">
        <f t="shared" si="0"/>
        <v>0.69553287500163974</v>
      </c>
      <c r="M39" s="1">
        <f t="shared" si="1"/>
        <v>-1.2487453016391941</v>
      </c>
      <c r="N39" s="1">
        <f t="shared" si="2"/>
        <v>1.3335067284539153</v>
      </c>
    </row>
    <row r="40" spans="1:14" x14ac:dyDescent="0.3">
      <c r="A40" s="1">
        <v>1.2810446629007595</v>
      </c>
      <c r="C40" s="16">
        <v>1.2810446629007595</v>
      </c>
      <c r="D40" s="17">
        <v>-0.61077144818691864</v>
      </c>
      <c r="J40" s="1">
        <v>1.2810446629007595</v>
      </c>
      <c r="K40" s="1">
        <f t="shared" si="3"/>
        <v>0.19143629911574087</v>
      </c>
      <c r="L40" s="1">
        <f t="shared" si="0"/>
        <v>-0.62437265081959703</v>
      </c>
      <c r="M40" s="1">
        <f t="shared" si="1"/>
        <v>1.0896083637850187</v>
      </c>
      <c r="N40" s="1">
        <f t="shared" si="2"/>
        <v>-0.43293635170385614</v>
      </c>
    </row>
    <row r="41" spans="1:14" x14ac:dyDescent="0.3">
      <c r="A41" s="1">
        <v>-0.92224582870659311</v>
      </c>
      <c r="C41" s="16">
        <v>-0.92224582870659311</v>
      </c>
      <c r="D41" s="17">
        <v>1.2810446629007595</v>
      </c>
      <c r="J41" s="1">
        <v>-0.92224582870659311</v>
      </c>
      <c r="K41" s="1">
        <f t="shared" si="3"/>
        <v>0.55959628374811343</v>
      </c>
      <c r="L41" s="1">
        <f t="shared" si="0"/>
        <v>0.54480418189250934</v>
      </c>
      <c r="M41" s="1">
        <f t="shared" si="1"/>
        <v>-1.4818421124547065</v>
      </c>
      <c r="N41" s="1">
        <f t="shared" si="2"/>
        <v>1.1044004656406228</v>
      </c>
    </row>
    <row r="42" spans="1:14" x14ac:dyDescent="0.3">
      <c r="A42" s="1">
        <v>-0.57811003842058217</v>
      </c>
      <c r="C42" s="16">
        <v>-0.57811003842058217</v>
      </c>
      <c r="D42" s="17">
        <v>-0.92224582870659311</v>
      </c>
      <c r="J42" s="1">
        <v>-0.57811003842058217</v>
      </c>
      <c r="K42" s="1">
        <f t="shared" si="3"/>
        <v>0.13082131519979803</v>
      </c>
      <c r="L42" s="1">
        <f t="shared" si="0"/>
        <v>-0.74092105622735327</v>
      </c>
      <c r="M42" s="1">
        <f t="shared" si="1"/>
        <v>-0.70893135362038018</v>
      </c>
      <c r="N42" s="1">
        <f t="shared" si="2"/>
        <v>-0.61009974102755526</v>
      </c>
    </row>
    <row r="43" spans="1:14" x14ac:dyDescent="0.3">
      <c r="A43" s="1">
        <v>0.76869728403468252</v>
      </c>
      <c r="C43" s="16">
        <v>0.76869728403468252</v>
      </c>
      <c r="D43" s="17">
        <v>-0.57811003842058217</v>
      </c>
      <c r="J43" s="1">
        <v>0.76869728403468252</v>
      </c>
      <c r="K43" s="1">
        <f t="shared" si="3"/>
        <v>0.19779242646193027</v>
      </c>
      <c r="L43" s="1">
        <f t="shared" si="0"/>
        <v>-0.35446567681019009</v>
      </c>
      <c r="M43" s="1">
        <f t="shared" si="1"/>
        <v>0.57090485757275222</v>
      </c>
      <c r="N43" s="1">
        <f t="shared" si="2"/>
        <v>-0.15667325034825982</v>
      </c>
    </row>
    <row r="44" spans="1:14" x14ac:dyDescent="0.3">
      <c r="A44" s="1">
        <v>4.4704988336533191E-2</v>
      </c>
      <c r="C44" s="16">
        <v>4.4704988336533191E-2</v>
      </c>
      <c r="D44" s="17">
        <v>0.76869728403468252</v>
      </c>
      <c r="J44" s="1">
        <v>4.4704988336533191E-2</v>
      </c>
      <c r="K44" s="1">
        <f t="shared" si="3"/>
        <v>0.45989007973374818</v>
      </c>
      <c r="L44" s="1">
        <f t="shared" si="0"/>
        <v>0.28545242878637611</v>
      </c>
      <c r="M44" s="1">
        <f t="shared" si="1"/>
        <v>-0.41518509139721499</v>
      </c>
      <c r="N44" s="1">
        <f t="shared" si="2"/>
        <v>0.74534250852012429</v>
      </c>
    </row>
    <row r="45" spans="1:14" x14ac:dyDescent="0.3">
      <c r="A45" s="1">
        <v>-0.49733946564676035</v>
      </c>
      <c r="C45" s="16">
        <v>-0.49733946564676035</v>
      </c>
      <c r="D45" s="17">
        <v>4.4704988336533191E-2</v>
      </c>
      <c r="J45" s="1">
        <v>-0.49733946564676035</v>
      </c>
      <c r="K45" s="1">
        <f t="shared" si="3"/>
        <v>0.31899636871394937</v>
      </c>
      <c r="L45" s="1">
        <f t="shared" si="0"/>
        <v>-0.20759254569860749</v>
      </c>
      <c r="M45" s="1">
        <f t="shared" si="1"/>
        <v>-0.81633583436070967</v>
      </c>
      <c r="N45" s="1">
        <f t="shared" si="2"/>
        <v>0.11140382301534188</v>
      </c>
    </row>
    <row r="46" spans="1:14" x14ac:dyDescent="0.3">
      <c r="A46" s="1">
        <v>2.0166442406466927</v>
      </c>
      <c r="C46" s="16">
        <v>2.0166442406466927</v>
      </c>
      <c r="D46" s="17">
        <v>-0.49733946564676035</v>
      </c>
      <c r="J46" s="1">
        <v>2.0166442406466927</v>
      </c>
      <c r="K46" s="1">
        <f t="shared" si="3"/>
        <v>0.21351091657144811</v>
      </c>
      <c r="L46" s="1">
        <f t="shared" si="0"/>
        <v>-0.40816791718035483</v>
      </c>
      <c r="M46" s="1">
        <f t="shared" si="1"/>
        <v>1.8031333240752445</v>
      </c>
      <c r="N46" s="1">
        <f t="shared" si="2"/>
        <v>-0.19465700060890673</v>
      </c>
    </row>
    <row r="47" spans="1:14" ht="17.25" thickBot="1" x14ac:dyDescent="0.35">
      <c r="A47" s="1">
        <v>-0.39241120873068225</v>
      </c>
      <c r="C47" s="18">
        <v>-0.39241120873068225</v>
      </c>
      <c r="D47" s="20">
        <v>2.0166442406466927</v>
      </c>
      <c r="J47" s="1">
        <v>-0.39241120873068225</v>
      </c>
      <c r="K47" s="1">
        <f t="shared" si="3"/>
        <v>0.70274884897434919</v>
      </c>
      <c r="L47" s="1">
        <f t="shared" si="0"/>
        <v>0.90156666203762226</v>
      </c>
      <c r="M47" s="1">
        <f t="shared" si="1"/>
        <v>-1.0951600577050313</v>
      </c>
      <c r="N47" s="1">
        <f t="shared" si="2"/>
        <v>1.6043155110119716</v>
      </c>
    </row>
    <row r="48" spans="1:14" x14ac:dyDescent="0.3">
      <c r="D48" s="3">
        <v>-0.39241120873068225</v>
      </c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368"/>
  <sheetViews>
    <sheetView workbookViewId="0"/>
  </sheetViews>
  <sheetFormatPr defaultColWidth="8.875" defaultRowHeight="16.5" x14ac:dyDescent="0.3"/>
  <cols>
    <col min="14" max="14" width="12.5" bestFit="1" customWidth="1"/>
  </cols>
  <sheetData>
    <row r="1" spans="1:14" x14ac:dyDescent="0.3">
      <c r="A1" t="s">
        <v>155</v>
      </c>
      <c r="B1" s="89" t="s">
        <v>156</v>
      </c>
    </row>
    <row r="4" spans="1:14" x14ac:dyDescent="0.3">
      <c r="A4" t="s">
        <v>86</v>
      </c>
    </row>
    <row r="5" spans="1:14" x14ac:dyDescent="0.3">
      <c r="A5" t="s">
        <v>149</v>
      </c>
    </row>
    <row r="7" spans="1:14" x14ac:dyDescent="0.3">
      <c r="A7" t="s">
        <v>85</v>
      </c>
      <c r="B7" t="s">
        <v>91</v>
      </c>
      <c r="N7" t="s">
        <v>147</v>
      </c>
    </row>
    <row r="8" spans="1:14" x14ac:dyDescent="0.3">
      <c r="A8" s="54" t="s">
        <v>83</v>
      </c>
      <c r="B8" s="54">
        <v>0.5</v>
      </c>
      <c r="C8" t="s">
        <v>150</v>
      </c>
      <c r="N8" t="s">
        <v>148</v>
      </c>
    </row>
    <row r="9" spans="1:14" x14ac:dyDescent="0.3">
      <c r="N9" s="88">
        <f>SUM(N12:N368)</f>
        <v>35205543493.99305</v>
      </c>
    </row>
    <row r="10" spans="1:14" x14ac:dyDescent="0.3">
      <c r="D10" t="s">
        <v>141</v>
      </c>
    </row>
    <row r="11" spans="1:14" x14ac:dyDescent="0.3">
      <c r="A11" s="55" t="s">
        <v>4</v>
      </c>
      <c r="B11" s="1" t="s">
        <v>87</v>
      </c>
      <c r="C11" s="1" t="s">
        <v>142</v>
      </c>
      <c r="D11" s="1" t="s">
        <v>145</v>
      </c>
      <c r="N11" s="1" t="s">
        <v>146</v>
      </c>
    </row>
    <row r="12" spans="1:14" x14ac:dyDescent="0.3">
      <c r="A12" s="55">
        <v>1</v>
      </c>
      <c r="B12" s="60">
        <v>8074</v>
      </c>
      <c r="C12" s="1">
        <v>0</v>
      </c>
      <c r="D12" s="1">
        <f>$B$8*B12+(1-$B$8)*C12</f>
        <v>4037</v>
      </c>
      <c r="N12" s="1">
        <f>POWER(D12-B12,2)</f>
        <v>16297369</v>
      </c>
    </row>
    <row r="13" spans="1:14" x14ac:dyDescent="0.3">
      <c r="A13" s="55">
        <v>2</v>
      </c>
      <c r="B13" s="60">
        <v>50134</v>
      </c>
      <c r="C13" s="1">
        <f>D12</f>
        <v>4037</v>
      </c>
      <c r="D13" s="1">
        <f t="shared" ref="D13:D76" si="0">$B$8*B13+(1-$B$8)*C13</f>
        <v>27085.5</v>
      </c>
      <c r="N13" s="1">
        <f t="shared" ref="N13:N76" si="1">POWER(D13-B13,2)</f>
        <v>531233352.25</v>
      </c>
    </row>
    <row r="14" spans="1:14" x14ac:dyDescent="0.3">
      <c r="A14" s="55">
        <v>3</v>
      </c>
      <c r="B14" s="60">
        <v>38309</v>
      </c>
      <c r="C14" s="1">
        <f t="shared" ref="C14:C77" si="2">D13</f>
        <v>27085.5</v>
      </c>
      <c r="D14" s="1">
        <f t="shared" si="0"/>
        <v>32697.25</v>
      </c>
      <c r="N14" s="1">
        <f t="shared" si="1"/>
        <v>31491738.0625</v>
      </c>
    </row>
    <row r="15" spans="1:14" x14ac:dyDescent="0.3">
      <c r="A15" s="55">
        <v>4</v>
      </c>
      <c r="B15" s="60">
        <v>42135</v>
      </c>
      <c r="C15" s="1">
        <f t="shared" si="2"/>
        <v>32697.25</v>
      </c>
      <c r="D15" s="1">
        <f t="shared" si="0"/>
        <v>37416.125</v>
      </c>
      <c r="N15" s="1">
        <f t="shared" si="1"/>
        <v>22267781.265625</v>
      </c>
    </row>
    <row r="16" spans="1:14" x14ac:dyDescent="0.3">
      <c r="A16" s="55">
        <v>5</v>
      </c>
      <c r="B16" s="60">
        <v>36690</v>
      </c>
      <c r="C16" s="1">
        <f t="shared" si="2"/>
        <v>37416.125</v>
      </c>
      <c r="D16" s="1">
        <f t="shared" si="0"/>
        <v>37053.0625</v>
      </c>
      <c r="N16" s="1">
        <f t="shared" si="1"/>
        <v>131814.37890625</v>
      </c>
    </row>
    <row r="17" spans="1:14" x14ac:dyDescent="0.3">
      <c r="A17" s="55">
        <v>6</v>
      </c>
      <c r="B17" s="60">
        <v>4124</v>
      </c>
      <c r="C17" s="1">
        <f t="shared" si="2"/>
        <v>37053.0625</v>
      </c>
      <c r="D17" s="1">
        <f t="shared" si="0"/>
        <v>20588.53125</v>
      </c>
      <c r="N17" s="1">
        <f t="shared" si="1"/>
        <v>271080789.28222656</v>
      </c>
    </row>
    <row r="18" spans="1:14" x14ac:dyDescent="0.3">
      <c r="A18" s="55">
        <v>7</v>
      </c>
      <c r="B18" s="60">
        <v>53596</v>
      </c>
      <c r="C18" s="1">
        <f t="shared" si="2"/>
        <v>20588.53125</v>
      </c>
      <c r="D18" s="1">
        <f t="shared" si="0"/>
        <v>37092.265625</v>
      </c>
      <c r="N18" s="1">
        <f t="shared" si="1"/>
        <v>272373248.32055664</v>
      </c>
    </row>
    <row r="19" spans="1:14" x14ac:dyDescent="0.3">
      <c r="A19" s="55">
        <v>8</v>
      </c>
      <c r="B19" s="60">
        <v>38416</v>
      </c>
      <c r="C19" s="1">
        <f t="shared" si="2"/>
        <v>37092.265625</v>
      </c>
      <c r="D19" s="1">
        <f t="shared" si="0"/>
        <v>37754.1328125</v>
      </c>
      <c r="N19" s="1">
        <f t="shared" si="1"/>
        <v>438068.17388916016</v>
      </c>
    </row>
    <row r="20" spans="1:14" x14ac:dyDescent="0.3">
      <c r="A20" s="55">
        <v>9</v>
      </c>
      <c r="B20" s="60">
        <v>36003</v>
      </c>
      <c r="C20" s="1">
        <f t="shared" si="2"/>
        <v>37754.1328125</v>
      </c>
      <c r="D20" s="1">
        <f t="shared" si="0"/>
        <v>36878.56640625</v>
      </c>
      <c r="N20" s="1">
        <f t="shared" si="1"/>
        <v>766616.53175354004</v>
      </c>
    </row>
    <row r="21" spans="1:14" x14ac:dyDescent="0.3">
      <c r="A21" s="55">
        <v>10</v>
      </c>
      <c r="B21" s="60">
        <v>36337</v>
      </c>
      <c r="C21" s="1">
        <f t="shared" si="2"/>
        <v>36878.56640625</v>
      </c>
      <c r="D21" s="1">
        <f t="shared" si="0"/>
        <v>36607.783203125</v>
      </c>
      <c r="N21" s="1">
        <f t="shared" si="1"/>
        <v>73323.54309463501</v>
      </c>
    </row>
    <row r="22" spans="1:14" x14ac:dyDescent="0.3">
      <c r="A22" s="55">
        <v>11</v>
      </c>
      <c r="B22" s="60">
        <v>40769</v>
      </c>
      <c r="C22" s="1">
        <f t="shared" si="2"/>
        <v>36607.783203125</v>
      </c>
      <c r="D22" s="1">
        <f t="shared" si="0"/>
        <v>38688.3916015625</v>
      </c>
      <c r="N22" s="1">
        <f t="shared" si="1"/>
        <v>4328931.3076486588</v>
      </c>
    </row>
    <row r="23" spans="1:14" x14ac:dyDescent="0.3">
      <c r="A23" s="55">
        <v>12</v>
      </c>
      <c r="B23" s="60">
        <v>35472</v>
      </c>
      <c r="C23" s="1">
        <f t="shared" si="2"/>
        <v>38688.3916015625</v>
      </c>
      <c r="D23" s="1">
        <f t="shared" si="0"/>
        <v>37080.19580078125</v>
      </c>
      <c r="N23" s="1">
        <f t="shared" si="1"/>
        <v>2586293.7336504459</v>
      </c>
    </row>
    <row r="24" spans="1:14" x14ac:dyDescent="0.3">
      <c r="A24" s="55">
        <v>13</v>
      </c>
      <c r="B24" s="60">
        <v>4313</v>
      </c>
      <c r="C24" s="1">
        <f t="shared" si="2"/>
        <v>37080.19580078125</v>
      </c>
      <c r="D24" s="1">
        <f t="shared" si="0"/>
        <v>20696.597900390625</v>
      </c>
      <c r="N24" s="1">
        <f t="shared" si="1"/>
        <v>268422280.1616841</v>
      </c>
    </row>
    <row r="25" spans="1:14" x14ac:dyDescent="0.3">
      <c r="A25" s="55">
        <v>14</v>
      </c>
      <c r="B25" s="60">
        <v>55915</v>
      </c>
      <c r="C25" s="1">
        <f t="shared" si="2"/>
        <v>20696.597900390625</v>
      </c>
      <c r="D25" s="1">
        <f t="shared" si="0"/>
        <v>38305.798950195313</v>
      </c>
      <c r="N25" s="1">
        <f t="shared" si="1"/>
        <v>310083961.61244249</v>
      </c>
    </row>
    <row r="26" spans="1:14" x14ac:dyDescent="0.3">
      <c r="A26" s="55">
        <v>15</v>
      </c>
      <c r="B26" s="60">
        <v>41119</v>
      </c>
      <c r="C26" s="1">
        <f t="shared" si="2"/>
        <v>38305.798950195313</v>
      </c>
      <c r="D26" s="1">
        <f t="shared" si="0"/>
        <v>39712.399475097656</v>
      </c>
      <c r="N26" s="1">
        <f t="shared" si="1"/>
        <v>1978525.036655549</v>
      </c>
    </row>
    <row r="27" spans="1:14" x14ac:dyDescent="0.3">
      <c r="A27" s="55">
        <v>16</v>
      </c>
      <c r="B27" s="60">
        <v>39827</v>
      </c>
      <c r="C27" s="1">
        <f t="shared" si="2"/>
        <v>39712.399475097656</v>
      </c>
      <c r="D27" s="1">
        <f t="shared" si="0"/>
        <v>39769.699737548828</v>
      </c>
      <c r="N27" s="1">
        <f t="shared" si="1"/>
        <v>3283.3200769731775</v>
      </c>
    </row>
    <row r="28" spans="1:14" x14ac:dyDescent="0.3">
      <c r="A28" s="55">
        <v>17</v>
      </c>
      <c r="B28" s="60">
        <v>40217</v>
      </c>
      <c r="C28" s="1">
        <f t="shared" si="2"/>
        <v>39769.699737548828</v>
      </c>
      <c r="D28" s="1">
        <f t="shared" si="0"/>
        <v>39993.349868774414</v>
      </c>
      <c r="N28" s="1">
        <f t="shared" si="1"/>
        <v>50019.38119722181</v>
      </c>
    </row>
    <row r="29" spans="1:14" x14ac:dyDescent="0.3">
      <c r="A29" s="55">
        <v>18</v>
      </c>
      <c r="B29" s="60">
        <v>45520</v>
      </c>
      <c r="C29" s="1">
        <f t="shared" si="2"/>
        <v>39993.349868774414</v>
      </c>
      <c r="D29" s="1">
        <f t="shared" si="0"/>
        <v>42756.674934387207</v>
      </c>
      <c r="N29" s="1">
        <f t="shared" si="1"/>
        <v>7635965.4182439465</v>
      </c>
    </row>
    <row r="30" spans="1:14" x14ac:dyDescent="0.3">
      <c r="A30" s="55">
        <v>19</v>
      </c>
      <c r="B30" s="60">
        <v>39635</v>
      </c>
      <c r="C30" s="1">
        <f t="shared" si="2"/>
        <v>42756.674934387207</v>
      </c>
      <c r="D30" s="1">
        <f t="shared" si="0"/>
        <v>41195.837467193604</v>
      </c>
      <c r="N30" s="1">
        <f t="shared" si="1"/>
        <v>2436213.5989953433</v>
      </c>
    </row>
    <row r="31" spans="1:14" x14ac:dyDescent="0.3">
      <c r="A31" s="55">
        <v>20</v>
      </c>
      <c r="B31" s="60">
        <v>4825</v>
      </c>
      <c r="C31" s="1">
        <f t="shared" si="2"/>
        <v>41195.837467193604</v>
      </c>
      <c r="D31" s="1">
        <f t="shared" si="0"/>
        <v>23010.418733596802</v>
      </c>
      <c r="N31" s="1">
        <f t="shared" si="1"/>
        <v>330709454.51625353</v>
      </c>
    </row>
    <row r="32" spans="1:14" x14ac:dyDescent="0.3">
      <c r="A32" s="55">
        <v>21</v>
      </c>
      <c r="B32" s="60">
        <v>54423</v>
      </c>
      <c r="C32" s="1">
        <f t="shared" si="2"/>
        <v>23010.418733596802</v>
      </c>
      <c r="D32" s="1">
        <f t="shared" si="0"/>
        <v>38716.709366798401</v>
      </c>
      <c r="N32" s="1">
        <f t="shared" si="1"/>
        <v>246687565.45459628</v>
      </c>
    </row>
    <row r="33" spans="1:14" x14ac:dyDescent="0.3">
      <c r="A33" s="55">
        <v>22</v>
      </c>
      <c r="B33" s="60">
        <v>43927</v>
      </c>
      <c r="C33" s="1">
        <f t="shared" si="2"/>
        <v>38716.709366798401</v>
      </c>
      <c r="D33" s="1">
        <f t="shared" si="0"/>
        <v>41321.8546833992</v>
      </c>
      <c r="N33" s="1">
        <f t="shared" si="1"/>
        <v>6786782.1206070799</v>
      </c>
    </row>
    <row r="34" spans="1:14" x14ac:dyDescent="0.3">
      <c r="A34" s="55">
        <v>23</v>
      </c>
      <c r="B34" s="60">
        <v>40334</v>
      </c>
      <c r="C34" s="1">
        <f t="shared" si="2"/>
        <v>41321.8546833992</v>
      </c>
      <c r="D34" s="1">
        <f t="shared" si="0"/>
        <v>40827.9273416996</v>
      </c>
      <c r="N34" s="1">
        <f t="shared" si="1"/>
        <v>243964.21887843363</v>
      </c>
    </row>
    <row r="35" spans="1:14" x14ac:dyDescent="0.3">
      <c r="A35" s="55">
        <v>24</v>
      </c>
      <c r="B35" s="60">
        <v>42673</v>
      </c>
      <c r="C35" s="1">
        <f t="shared" si="2"/>
        <v>40827.9273416996</v>
      </c>
      <c r="D35" s="1">
        <f t="shared" si="0"/>
        <v>41750.4636708498</v>
      </c>
      <c r="N35" s="1">
        <f t="shared" si="1"/>
        <v>851073.27860192594</v>
      </c>
    </row>
    <row r="36" spans="1:14" x14ac:dyDescent="0.3">
      <c r="A36" s="55">
        <v>25</v>
      </c>
      <c r="B36" s="60">
        <v>43221</v>
      </c>
      <c r="C36" s="1">
        <f t="shared" si="2"/>
        <v>41750.4636708498</v>
      </c>
      <c r="D36" s="1">
        <f t="shared" si="0"/>
        <v>42485.7318354249</v>
      </c>
      <c r="N36" s="1">
        <f t="shared" si="1"/>
        <v>540619.27383763622</v>
      </c>
    </row>
    <row r="37" spans="1:14" x14ac:dyDescent="0.3">
      <c r="A37" s="55">
        <v>26</v>
      </c>
      <c r="B37" s="60">
        <v>38759</v>
      </c>
      <c r="C37" s="1">
        <f t="shared" si="2"/>
        <v>42485.7318354249</v>
      </c>
      <c r="D37" s="1">
        <f t="shared" si="0"/>
        <v>40622.36591771245</v>
      </c>
      <c r="N37" s="1">
        <f t="shared" si="1"/>
        <v>3472132.5432923613</v>
      </c>
    </row>
    <row r="38" spans="1:14" x14ac:dyDescent="0.3">
      <c r="A38" s="55">
        <v>27</v>
      </c>
      <c r="B38" s="60">
        <v>4895</v>
      </c>
      <c r="C38" s="1">
        <f t="shared" si="2"/>
        <v>40622.36591771245</v>
      </c>
      <c r="D38" s="1">
        <f t="shared" si="0"/>
        <v>22758.682958856225</v>
      </c>
      <c r="N38" s="1">
        <f t="shared" si="1"/>
        <v>319111168.85453027</v>
      </c>
    </row>
    <row r="39" spans="1:14" x14ac:dyDescent="0.3">
      <c r="A39" s="55">
        <v>28</v>
      </c>
      <c r="B39" s="60">
        <v>60485</v>
      </c>
      <c r="C39" s="1">
        <f t="shared" si="2"/>
        <v>22758.682958856225</v>
      </c>
      <c r="D39" s="1">
        <f t="shared" si="0"/>
        <v>41621.841479428113</v>
      </c>
      <c r="N39" s="1">
        <f t="shared" si="1"/>
        <v>355818749.37222379</v>
      </c>
    </row>
    <row r="40" spans="1:14" x14ac:dyDescent="0.3">
      <c r="A40" s="55">
        <v>29</v>
      </c>
      <c r="B40" s="60">
        <v>42190</v>
      </c>
      <c r="C40" s="1">
        <f t="shared" si="2"/>
        <v>41621.841479428113</v>
      </c>
      <c r="D40" s="1">
        <f t="shared" si="0"/>
        <v>41905.920739714056</v>
      </c>
      <c r="N40" s="1">
        <f t="shared" si="1"/>
        <v>80701.026124608979</v>
      </c>
    </row>
    <row r="41" spans="1:14" x14ac:dyDescent="0.3">
      <c r="A41" s="55">
        <v>30</v>
      </c>
      <c r="B41" s="60">
        <v>40979</v>
      </c>
      <c r="C41" s="1">
        <f t="shared" si="2"/>
        <v>41905.920739714056</v>
      </c>
      <c r="D41" s="1">
        <f t="shared" si="0"/>
        <v>41442.460369857028</v>
      </c>
      <c r="N41" s="1">
        <f t="shared" si="1"/>
        <v>214795.5144280133</v>
      </c>
    </row>
    <row r="42" spans="1:14" x14ac:dyDescent="0.3">
      <c r="A42" s="55">
        <v>31</v>
      </c>
      <c r="B42" s="60">
        <v>42405</v>
      </c>
      <c r="C42" s="1">
        <f t="shared" si="2"/>
        <v>41442.460369857028</v>
      </c>
      <c r="D42" s="1">
        <f t="shared" si="0"/>
        <v>41923.730184928514</v>
      </c>
      <c r="N42" s="1">
        <f t="shared" si="1"/>
        <v>231620.63489894228</v>
      </c>
    </row>
    <row r="43" spans="1:14" x14ac:dyDescent="0.3">
      <c r="A43" s="55">
        <v>32</v>
      </c>
      <c r="B43" s="60">
        <v>41559</v>
      </c>
      <c r="C43" s="1">
        <f t="shared" si="2"/>
        <v>41923.730184928514</v>
      </c>
      <c r="D43" s="1">
        <f t="shared" si="0"/>
        <v>41741.365092464257</v>
      </c>
      <c r="N43" s="1">
        <f t="shared" si="1"/>
        <v>33257.02694949702</v>
      </c>
    </row>
    <row r="44" spans="1:14" x14ac:dyDescent="0.3">
      <c r="A44" s="55">
        <v>33</v>
      </c>
      <c r="B44" s="60">
        <v>42110</v>
      </c>
      <c r="C44" s="1">
        <f t="shared" si="2"/>
        <v>41741.365092464257</v>
      </c>
      <c r="D44" s="1">
        <f t="shared" si="0"/>
        <v>41925.682546232129</v>
      </c>
      <c r="N44" s="1">
        <f t="shared" si="1"/>
        <v>33972.923763471445</v>
      </c>
    </row>
    <row r="45" spans="1:14" x14ac:dyDescent="0.3">
      <c r="A45" s="55">
        <v>34</v>
      </c>
      <c r="B45" s="60">
        <v>5219</v>
      </c>
      <c r="C45" s="1">
        <f t="shared" si="2"/>
        <v>41925.682546232129</v>
      </c>
      <c r="D45" s="1">
        <f t="shared" si="0"/>
        <v>23572.341273116064</v>
      </c>
      <c r="N45" s="1">
        <f t="shared" si="1"/>
        <v>336845135.8874656</v>
      </c>
    </row>
    <row r="46" spans="1:14" x14ac:dyDescent="0.3">
      <c r="A46" s="55">
        <v>35</v>
      </c>
      <c r="B46" s="60">
        <v>58768</v>
      </c>
      <c r="C46" s="1">
        <f t="shared" si="2"/>
        <v>23572.341273116064</v>
      </c>
      <c r="D46" s="1">
        <f t="shared" si="0"/>
        <v>41170.170636558032</v>
      </c>
      <c r="N46" s="1">
        <f t="shared" si="1"/>
        <v>309683598.30482036</v>
      </c>
    </row>
    <row r="47" spans="1:14" x14ac:dyDescent="0.3">
      <c r="A47" s="55">
        <v>36</v>
      </c>
      <c r="B47" s="60">
        <v>45308</v>
      </c>
      <c r="C47" s="1">
        <f t="shared" si="2"/>
        <v>41170.170636558032</v>
      </c>
      <c r="D47" s="1">
        <f t="shared" si="0"/>
        <v>43239.085318279016</v>
      </c>
      <c r="N47" s="1">
        <f t="shared" si="1"/>
        <v>4280407.9602406407</v>
      </c>
    </row>
    <row r="48" spans="1:14" x14ac:dyDescent="0.3">
      <c r="A48" s="55">
        <v>37</v>
      </c>
      <c r="B48" s="60">
        <v>45011</v>
      </c>
      <c r="C48" s="1">
        <f t="shared" si="2"/>
        <v>43239.085318279016</v>
      </c>
      <c r="D48" s="1">
        <f t="shared" si="0"/>
        <v>44125.042659139508</v>
      </c>
      <c r="N48" s="1">
        <f t="shared" si="1"/>
        <v>784920.40982459392</v>
      </c>
    </row>
    <row r="49" spans="1:14" x14ac:dyDescent="0.3">
      <c r="A49" s="55">
        <v>38</v>
      </c>
      <c r="B49" s="60">
        <v>48176</v>
      </c>
      <c r="C49" s="1">
        <f t="shared" si="2"/>
        <v>44125.042659139508</v>
      </c>
      <c r="D49" s="1">
        <f t="shared" si="0"/>
        <v>46150.521329569754</v>
      </c>
      <c r="N49" s="1">
        <f t="shared" si="1"/>
        <v>4102563.8443678771</v>
      </c>
    </row>
    <row r="50" spans="1:14" x14ac:dyDescent="0.3">
      <c r="A50" s="55">
        <v>39</v>
      </c>
      <c r="B50" s="60">
        <v>64144</v>
      </c>
      <c r="C50" s="1">
        <f t="shared" si="2"/>
        <v>46150.521329569754</v>
      </c>
      <c r="D50" s="1">
        <f t="shared" si="0"/>
        <v>55147.260664784873</v>
      </c>
      <c r="N50" s="1">
        <f t="shared" si="1"/>
        <v>80941318.665807113</v>
      </c>
    </row>
    <row r="51" spans="1:14" x14ac:dyDescent="0.3">
      <c r="A51" s="55">
        <v>40</v>
      </c>
      <c r="B51" s="60">
        <v>10843</v>
      </c>
      <c r="C51" s="1">
        <f t="shared" si="2"/>
        <v>55147.260664784873</v>
      </c>
      <c r="D51" s="1">
        <f t="shared" si="0"/>
        <v>32995.130332392437</v>
      </c>
      <c r="N51" s="1">
        <f t="shared" si="1"/>
        <v>490716878.26330107</v>
      </c>
    </row>
    <row r="52" spans="1:14" x14ac:dyDescent="0.3">
      <c r="A52" s="55">
        <v>41</v>
      </c>
      <c r="B52" s="60">
        <v>1627</v>
      </c>
      <c r="C52" s="1">
        <f t="shared" si="2"/>
        <v>32995.130332392437</v>
      </c>
      <c r="D52" s="1">
        <f t="shared" si="0"/>
        <v>17311.065166196218</v>
      </c>
      <c r="N52" s="1">
        <f t="shared" si="1"/>
        <v>245989900.13748962</v>
      </c>
    </row>
    <row r="53" spans="1:14" x14ac:dyDescent="0.3">
      <c r="A53" s="55">
        <v>42</v>
      </c>
      <c r="B53" s="60">
        <v>6802</v>
      </c>
      <c r="C53" s="1">
        <f t="shared" si="2"/>
        <v>17311.065166196218</v>
      </c>
      <c r="D53" s="1">
        <f t="shared" si="0"/>
        <v>12056.532583098109</v>
      </c>
      <c r="N53" s="1">
        <f t="shared" si="1"/>
        <v>27610112.666839689</v>
      </c>
    </row>
    <row r="54" spans="1:14" x14ac:dyDescent="0.3">
      <c r="A54" s="55">
        <v>43</v>
      </c>
      <c r="B54" s="60">
        <v>74768</v>
      </c>
      <c r="C54" s="1">
        <f t="shared" si="2"/>
        <v>12056.532583098109</v>
      </c>
      <c r="D54" s="1">
        <f t="shared" si="0"/>
        <v>43412.266291549051</v>
      </c>
      <c r="N54" s="1">
        <f t="shared" si="1"/>
        <v>983182036.39528716</v>
      </c>
    </row>
    <row r="55" spans="1:14" x14ac:dyDescent="0.3">
      <c r="A55" s="55">
        <v>44</v>
      </c>
      <c r="B55" s="60">
        <v>45243</v>
      </c>
      <c r="C55" s="1">
        <f t="shared" si="2"/>
        <v>43412.266291549051</v>
      </c>
      <c r="D55" s="1">
        <f t="shared" si="0"/>
        <v>44327.633145774525</v>
      </c>
      <c r="N55" s="1">
        <f t="shared" si="1"/>
        <v>837896.47781464108</v>
      </c>
    </row>
    <row r="56" spans="1:14" x14ac:dyDescent="0.3">
      <c r="A56" s="55">
        <v>45</v>
      </c>
      <c r="B56" s="60">
        <v>45951</v>
      </c>
      <c r="C56" s="1">
        <f t="shared" si="2"/>
        <v>44327.633145774525</v>
      </c>
      <c r="D56" s="1">
        <f t="shared" si="0"/>
        <v>45139.316572887263</v>
      </c>
      <c r="N56" s="1">
        <f t="shared" si="1"/>
        <v>658829.98584947828</v>
      </c>
    </row>
    <row r="57" spans="1:14" x14ac:dyDescent="0.3">
      <c r="A57" s="55">
        <v>46</v>
      </c>
      <c r="B57" s="60">
        <v>49919</v>
      </c>
      <c r="C57" s="1">
        <f t="shared" si="2"/>
        <v>45139.316572887263</v>
      </c>
      <c r="D57" s="1">
        <f t="shared" si="0"/>
        <v>47529.158286443635</v>
      </c>
      <c r="N57" s="1">
        <f t="shared" si="1"/>
        <v>5711343.4158540228</v>
      </c>
    </row>
    <row r="58" spans="1:14" x14ac:dyDescent="0.3">
      <c r="A58" s="55">
        <v>47</v>
      </c>
      <c r="B58" s="60">
        <v>43892</v>
      </c>
      <c r="C58" s="1">
        <f t="shared" si="2"/>
        <v>47529.158286443635</v>
      </c>
      <c r="D58" s="1">
        <f t="shared" si="0"/>
        <v>45710.579143221818</v>
      </c>
      <c r="N58" s="1">
        <f t="shared" si="1"/>
        <v>3307230.1001613997</v>
      </c>
    </row>
    <row r="59" spans="1:14" x14ac:dyDescent="0.3">
      <c r="A59" s="55">
        <v>48</v>
      </c>
      <c r="B59" s="60">
        <v>5635</v>
      </c>
      <c r="C59" s="1">
        <f t="shared" si="2"/>
        <v>45710.579143221818</v>
      </c>
      <c r="D59" s="1">
        <f t="shared" si="0"/>
        <v>25672.789571610909</v>
      </c>
      <c r="N59" s="1">
        <f t="shared" si="1"/>
        <v>401513010.91615891</v>
      </c>
    </row>
    <row r="60" spans="1:14" x14ac:dyDescent="0.3">
      <c r="A60" s="55">
        <v>49</v>
      </c>
      <c r="B60" s="60">
        <v>66466</v>
      </c>
      <c r="C60" s="1">
        <f t="shared" si="2"/>
        <v>25672.789571610909</v>
      </c>
      <c r="D60" s="1">
        <f t="shared" si="0"/>
        <v>46069.394785805453</v>
      </c>
      <c r="N60" s="1">
        <f t="shared" si="1"/>
        <v>416021504.26370817</v>
      </c>
    </row>
    <row r="61" spans="1:14" x14ac:dyDescent="0.3">
      <c r="A61" s="55">
        <v>50</v>
      </c>
      <c r="B61" s="60">
        <v>47180</v>
      </c>
      <c r="C61" s="1">
        <f t="shared" si="2"/>
        <v>46069.394785805453</v>
      </c>
      <c r="D61" s="1">
        <f t="shared" si="0"/>
        <v>46624.69739290273</v>
      </c>
      <c r="N61" s="1">
        <f t="shared" si="1"/>
        <v>308360.98544902512</v>
      </c>
    </row>
    <row r="62" spans="1:14" x14ac:dyDescent="0.3">
      <c r="A62" s="55">
        <v>51</v>
      </c>
      <c r="B62" s="60">
        <v>46125</v>
      </c>
      <c r="C62" s="1">
        <f t="shared" si="2"/>
        <v>46624.69739290273</v>
      </c>
      <c r="D62" s="1">
        <f t="shared" si="0"/>
        <v>46374.848696451365</v>
      </c>
      <c r="N62" s="1">
        <f t="shared" si="1"/>
        <v>62424.37111844631</v>
      </c>
    </row>
    <row r="63" spans="1:14" x14ac:dyDescent="0.3">
      <c r="A63" s="55">
        <v>52</v>
      </c>
      <c r="B63" s="60">
        <v>47858</v>
      </c>
      <c r="C63" s="1">
        <f t="shared" si="2"/>
        <v>46374.848696451365</v>
      </c>
      <c r="D63" s="1">
        <f t="shared" si="0"/>
        <v>47116.424348225686</v>
      </c>
      <c r="N63" s="1">
        <f t="shared" si="1"/>
        <v>549934.4473044984</v>
      </c>
    </row>
    <row r="64" spans="1:14" x14ac:dyDescent="0.3">
      <c r="A64" s="55">
        <v>53</v>
      </c>
      <c r="B64" s="60">
        <v>50338</v>
      </c>
      <c r="C64" s="1">
        <f t="shared" si="2"/>
        <v>47116.424348225686</v>
      </c>
      <c r="D64" s="1">
        <f t="shared" si="0"/>
        <v>48727.212174112843</v>
      </c>
      <c r="N64" s="1">
        <f t="shared" si="1"/>
        <v>2594637.4200262739</v>
      </c>
    </row>
    <row r="65" spans="1:14" x14ac:dyDescent="0.3">
      <c r="A65" s="55">
        <v>54</v>
      </c>
      <c r="B65" s="60">
        <v>42808</v>
      </c>
      <c r="C65" s="1">
        <f t="shared" si="2"/>
        <v>48727.212174112843</v>
      </c>
      <c r="D65" s="1">
        <f t="shared" si="0"/>
        <v>45767.606087056425</v>
      </c>
      <c r="N65" s="1">
        <f t="shared" si="1"/>
        <v>8759268.1905414443</v>
      </c>
    </row>
    <row r="66" spans="1:14" x14ac:dyDescent="0.3">
      <c r="A66" s="55">
        <v>55</v>
      </c>
      <c r="B66" s="60">
        <v>5487</v>
      </c>
      <c r="C66" s="1">
        <f t="shared" si="2"/>
        <v>45767.606087056425</v>
      </c>
      <c r="D66" s="1">
        <f t="shared" si="0"/>
        <v>25627.303043528213</v>
      </c>
      <c r="N66" s="1">
        <f t="shared" si="1"/>
        <v>405631806.68515176</v>
      </c>
    </row>
    <row r="67" spans="1:14" x14ac:dyDescent="0.3">
      <c r="A67" s="55">
        <v>56</v>
      </c>
      <c r="B67" s="60">
        <v>67819</v>
      </c>
      <c r="C67" s="1">
        <f t="shared" si="2"/>
        <v>25627.303043528213</v>
      </c>
      <c r="D67" s="1">
        <f t="shared" si="0"/>
        <v>46723.151521764106</v>
      </c>
      <c r="N67" s="1">
        <f t="shared" si="1"/>
        <v>445034823.01668769</v>
      </c>
    </row>
    <row r="68" spans="1:14" x14ac:dyDescent="0.3">
      <c r="A68" s="55">
        <v>57</v>
      </c>
      <c r="B68" s="60">
        <v>48122</v>
      </c>
      <c r="C68" s="1">
        <f t="shared" si="2"/>
        <v>46723.151521764106</v>
      </c>
      <c r="D68" s="1">
        <f t="shared" si="0"/>
        <v>47422.575760882057</v>
      </c>
      <c r="N68" s="1">
        <f t="shared" si="1"/>
        <v>489194.26626571378</v>
      </c>
    </row>
    <row r="69" spans="1:14" x14ac:dyDescent="0.3">
      <c r="A69" s="55">
        <v>58</v>
      </c>
      <c r="B69" s="60">
        <v>48824</v>
      </c>
      <c r="C69" s="1">
        <f t="shared" si="2"/>
        <v>47422.575760882057</v>
      </c>
      <c r="D69" s="1">
        <f t="shared" si="0"/>
        <v>48123.287880441028</v>
      </c>
      <c r="N69" s="1">
        <f t="shared" si="1"/>
        <v>490997.47449682653</v>
      </c>
    </row>
    <row r="70" spans="1:14" x14ac:dyDescent="0.3">
      <c r="A70" s="55">
        <v>59</v>
      </c>
      <c r="B70" s="60">
        <v>54852</v>
      </c>
      <c r="C70" s="1">
        <f t="shared" si="2"/>
        <v>48123.287880441028</v>
      </c>
      <c r="D70" s="1">
        <f t="shared" si="0"/>
        <v>51487.643940220514</v>
      </c>
      <c r="N70" s="1">
        <f t="shared" si="1"/>
        <v>11318891.696974946</v>
      </c>
    </row>
    <row r="71" spans="1:14" x14ac:dyDescent="0.3">
      <c r="A71" s="55">
        <v>60</v>
      </c>
      <c r="B71" s="60">
        <v>15198</v>
      </c>
      <c r="C71" s="1">
        <f t="shared" si="2"/>
        <v>51487.643940220514</v>
      </c>
      <c r="D71" s="1">
        <f t="shared" si="0"/>
        <v>33342.821970110257</v>
      </c>
      <c r="N71" s="1">
        <f t="shared" si="1"/>
        <v>329234564.32699585</v>
      </c>
    </row>
    <row r="72" spans="1:14" x14ac:dyDescent="0.3">
      <c r="A72" s="55">
        <v>61</v>
      </c>
      <c r="B72" s="60">
        <v>50287</v>
      </c>
      <c r="C72" s="1">
        <f t="shared" si="2"/>
        <v>33342.821970110257</v>
      </c>
      <c r="D72" s="1">
        <f t="shared" si="0"/>
        <v>41814.910985055132</v>
      </c>
      <c r="N72" s="1">
        <f t="shared" si="1"/>
        <v>71776292.277149498</v>
      </c>
    </row>
    <row r="73" spans="1:14" x14ac:dyDescent="0.3">
      <c r="A73" s="55">
        <v>62</v>
      </c>
      <c r="B73" s="60">
        <v>5911</v>
      </c>
      <c r="C73" s="1">
        <f t="shared" si="2"/>
        <v>41814.910985055132</v>
      </c>
      <c r="D73" s="1">
        <f t="shared" si="0"/>
        <v>23862.955492527566</v>
      </c>
      <c r="N73" s="1">
        <f t="shared" si="1"/>
        <v>322272706.00569063</v>
      </c>
    </row>
    <row r="74" spans="1:14" x14ac:dyDescent="0.3">
      <c r="A74" s="55">
        <v>63</v>
      </c>
      <c r="B74" s="60">
        <v>65832</v>
      </c>
      <c r="C74" s="1">
        <f t="shared" si="2"/>
        <v>23862.955492527566</v>
      </c>
      <c r="D74" s="1">
        <f t="shared" si="0"/>
        <v>44847.477746263787</v>
      </c>
      <c r="N74" s="1">
        <f t="shared" si="1"/>
        <v>440350174.21755034</v>
      </c>
    </row>
    <row r="75" spans="1:14" x14ac:dyDescent="0.3">
      <c r="A75" s="55">
        <v>64</v>
      </c>
      <c r="B75" s="60">
        <v>44494</v>
      </c>
      <c r="C75" s="1">
        <f t="shared" si="2"/>
        <v>44847.477746263787</v>
      </c>
      <c r="D75" s="1">
        <f t="shared" si="0"/>
        <v>44670.738873131893</v>
      </c>
      <c r="N75" s="1">
        <f t="shared" si="1"/>
        <v>31236.629275931489</v>
      </c>
    </row>
    <row r="76" spans="1:14" x14ac:dyDescent="0.3">
      <c r="A76" s="55">
        <v>65</v>
      </c>
      <c r="B76" s="60">
        <v>43708</v>
      </c>
      <c r="C76" s="1">
        <f t="shared" si="2"/>
        <v>44670.738873131893</v>
      </c>
      <c r="D76" s="1">
        <f t="shared" si="0"/>
        <v>44189.369436565947</v>
      </c>
      <c r="N76" s="1">
        <f t="shared" si="1"/>
        <v>231716.53445981696</v>
      </c>
    </row>
    <row r="77" spans="1:14" x14ac:dyDescent="0.3">
      <c r="A77" s="55">
        <v>66</v>
      </c>
      <c r="B77" s="60">
        <v>42988</v>
      </c>
      <c r="C77" s="1">
        <f t="shared" si="2"/>
        <v>44189.369436565947</v>
      </c>
      <c r="D77" s="1">
        <f t="shared" ref="D77:D140" si="3">$B$8*B77+(1-$B$8)*C77</f>
        <v>43588.684718282973</v>
      </c>
      <c r="N77" s="1">
        <f t="shared" ref="N77:N140" si="4">POWER(D77-B77,2)</f>
        <v>360822.13077869505</v>
      </c>
    </row>
    <row r="78" spans="1:14" x14ac:dyDescent="0.3">
      <c r="A78" s="55">
        <v>67</v>
      </c>
      <c r="B78" s="60">
        <v>46632</v>
      </c>
      <c r="C78" s="1">
        <f t="shared" ref="C78:C141" si="5">D77</f>
        <v>43588.684718282973</v>
      </c>
      <c r="D78" s="1">
        <f t="shared" si="3"/>
        <v>45110.34235914149</v>
      </c>
      <c r="N78" s="1">
        <f t="shared" si="4"/>
        <v>2315441.9759830851</v>
      </c>
    </row>
    <row r="79" spans="1:14" x14ac:dyDescent="0.3">
      <c r="A79" s="55">
        <v>68</v>
      </c>
      <c r="B79" s="60">
        <v>42632</v>
      </c>
      <c r="C79" s="1">
        <f t="shared" si="5"/>
        <v>45110.34235914149</v>
      </c>
      <c r="D79" s="1">
        <f t="shared" si="3"/>
        <v>43871.171179570745</v>
      </c>
      <c r="N79" s="1">
        <f t="shared" si="4"/>
        <v>1535545.2122787519</v>
      </c>
    </row>
    <row r="80" spans="1:14" x14ac:dyDescent="0.3">
      <c r="A80" s="55">
        <v>69</v>
      </c>
      <c r="B80" s="60">
        <v>5476</v>
      </c>
      <c r="C80" s="1">
        <f t="shared" si="5"/>
        <v>43871.171179570745</v>
      </c>
      <c r="D80" s="1">
        <f t="shared" si="3"/>
        <v>24673.585589785373</v>
      </c>
      <c r="N80" s="1">
        <f t="shared" si="4"/>
        <v>368547292.477135</v>
      </c>
    </row>
    <row r="81" spans="1:14" x14ac:dyDescent="0.3">
      <c r="A81" s="55">
        <v>70</v>
      </c>
      <c r="B81" s="60">
        <v>63973</v>
      </c>
      <c r="C81" s="1">
        <f t="shared" si="5"/>
        <v>24673.585589785373</v>
      </c>
      <c r="D81" s="1">
        <f t="shared" si="3"/>
        <v>44323.292794892688</v>
      </c>
      <c r="N81" s="1">
        <f t="shared" si="4"/>
        <v>386110993.24644619</v>
      </c>
    </row>
    <row r="82" spans="1:14" x14ac:dyDescent="0.3">
      <c r="A82" s="55">
        <v>71</v>
      </c>
      <c r="B82" s="60">
        <v>44565</v>
      </c>
      <c r="C82" s="1">
        <f t="shared" si="5"/>
        <v>44323.292794892688</v>
      </c>
      <c r="D82" s="1">
        <f t="shared" si="3"/>
        <v>44444.14639744634</v>
      </c>
      <c r="N82" s="1">
        <f t="shared" si="4"/>
        <v>14605.593250197915</v>
      </c>
    </row>
    <row r="83" spans="1:14" x14ac:dyDescent="0.3">
      <c r="A83" s="55">
        <v>72</v>
      </c>
      <c r="B83" s="60">
        <v>45318</v>
      </c>
      <c r="C83" s="1">
        <f t="shared" si="5"/>
        <v>44444.14639744634</v>
      </c>
      <c r="D83" s="1">
        <f t="shared" si="3"/>
        <v>44881.07319872317</v>
      </c>
      <c r="N83" s="1">
        <f t="shared" si="4"/>
        <v>190905.02967400232</v>
      </c>
    </row>
    <row r="84" spans="1:14" x14ac:dyDescent="0.3">
      <c r="A84" s="55">
        <v>73</v>
      </c>
      <c r="B84" s="60">
        <v>46927</v>
      </c>
      <c r="C84" s="1">
        <f t="shared" si="5"/>
        <v>44881.07319872317</v>
      </c>
      <c r="D84" s="1">
        <f t="shared" si="3"/>
        <v>45904.036599361585</v>
      </c>
      <c r="N84" s="1">
        <f t="shared" si="4"/>
        <v>1046454.1190457102</v>
      </c>
    </row>
    <row r="85" spans="1:14" x14ac:dyDescent="0.3">
      <c r="A85" s="55">
        <v>74</v>
      </c>
      <c r="B85" s="60">
        <v>49776</v>
      </c>
      <c r="C85" s="1">
        <f t="shared" si="5"/>
        <v>45904.036599361585</v>
      </c>
      <c r="D85" s="1">
        <f t="shared" si="3"/>
        <v>47840.018299680793</v>
      </c>
      <c r="N85" s="1">
        <f t="shared" si="4"/>
        <v>3748025.1439708495</v>
      </c>
    </row>
    <row r="86" spans="1:14" x14ac:dyDescent="0.3">
      <c r="A86" s="55">
        <v>75</v>
      </c>
      <c r="B86" s="60">
        <v>47220</v>
      </c>
      <c r="C86" s="1">
        <f t="shared" si="5"/>
        <v>47840.018299680793</v>
      </c>
      <c r="D86" s="1">
        <f t="shared" si="3"/>
        <v>47530.009149840393</v>
      </c>
      <c r="N86" s="1">
        <f t="shared" si="4"/>
        <v>96105.672984763019</v>
      </c>
    </row>
    <row r="87" spans="1:14" x14ac:dyDescent="0.3">
      <c r="A87" s="55">
        <v>76</v>
      </c>
      <c r="B87" s="60">
        <v>6630</v>
      </c>
      <c r="C87" s="1">
        <f t="shared" si="5"/>
        <v>47530.009149840393</v>
      </c>
      <c r="D87" s="1">
        <f t="shared" si="3"/>
        <v>27080.004574920196</v>
      </c>
      <c r="N87" s="1">
        <f t="shared" si="4"/>
        <v>418202687.11425698</v>
      </c>
    </row>
    <row r="88" spans="1:14" x14ac:dyDescent="0.3">
      <c r="A88" s="55">
        <v>77</v>
      </c>
      <c r="B88" s="60">
        <v>70323</v>
      </c>
      <c r="C88" s="1">
        <f t="shared" si="5"/>
        <v>27080.004574920196</v>
      </c>
      <c r="D88" s="1">
        <f t="shared" si="3"/>
        <v>48701.502287460098</v>
      </c>
      <c r="N88" s="1">
        <f t="shared" si="4"/>
        <v>467489163.33336818</v>
      </c>
    </row>
    <row r="89" spans="1:14" x14ac:dyDescent="0.3">
      <c r="A89" s="55">
        <v>78</v>
      </c>
      <c r="B89" s="60">
        <v>49443</v>
      </c>
      <c r="C89" s="1">
        <f t="shared" si="5"/>
        <v>48701.502287460098</v>
      </c>
      <c r="D89" s="1">
        <f t="shared" si="3"/>
        <v>49072.251143730049</v>
      </c>
      <c r="N89" s="1">
        <f t="shared" si="4"/>
        <v>137454.71442547673</v>
      </c>
    </row>
    <row r="90" spans="1:14" x14ac:dyDescent="0.3">
      <c r="A90" s="55">
        <v>79</v>
      </c>
      <c r="B90" s="60">
        <v>49002</v>
      </c>
      <c r="C90" s="1">
        <f t="shared" si="5"/>
        <v>49072.251143730049</v>
      </c>
      <c r="D90" s="1">
        <f t="shared" si="3"/>
        <v>49037.125571865021</v>
      </c>
      <c r="N90" s="1">
        <f t="shared" si="4"/>
        <v>1233.8057988447479</v>
      </c>
    </row>
    <row r="91" spans="1:14" x14ac:dyDescent="0.3">
      <c r="A91" s="55">
        <v>80</v>
      </c>
      <c r="B91" s="60">
        <v>50609</v>
      </c>
      <c r="C91" s="1">
        <f t="shared" si="5"/>
        <v>49037.125571865021</v>
      </c>
      <c r="D91" s="1">
        <f t="shared" si="3"/>
        <v>49823.06278593251</v>
      </c>
      <c r="N91" s="1">
        <f t="shared" si="4"/>
        <v>617697.30445616692</v>
      </c>
    </row>
    <row r="92" spans="1:14" x14ac:dyDescent="0.3">
      <c r="A92" s="55">
        <v>81</v>
      </c>
      <c r="B92" s="60">
        <v>54344</v>
      </c>
      <c r="C92" s="1">
        <f t="shared" si="5"/>
        <v>49823.06278593251</v>
      </c>
      <c r="D92" s="1">
        <f t="shared" si="3"/>
        <v>52083.531392966252</v>
      </c>
      <c r="N92" s="1">
        <f t="shared" si="4"/>
        <v>5109718.3233850952</v>
      </c>
    </row>
    <row r="93" spans="1:14" x14ac:dyDescent="0.3">
      <c r="A93" s="55">
        <v>82</v>
      </c>
      <c r="B93" s="60">
        <v>50736</v>
      </c>
      <c r="C93" s="1">
        <f t="shared" si="5"/>
        <v>52083.531392966252</v>
      </c>
      <c r="D93" s="1">
        <f t="shared" si="3"/>
        <v>51409.765696483126</v>
      </c>
      <c r="N93" s="1">
        <f t="shared" si="4"/>
        <v>453960.21375739161</v>
      </c>
    </row>
    <row r="94" spans="1:14" x14ac:dyDescent="0.3">
      <c r="A94" s="55">
        <v>83</v>
      </c>
      <c r="B94" s="60">
        <v>6960</v>
      </c>
      <c r="C94" s="1">
        <f t="shared" si="5"/>
        <v>51409.765696483126</v>
      </c>
      <c r="D94" s="1">
        <f t="shared" si="3"/>
        <v>29184.882848241563</v>
      </c>
      <c r="N94" s="1">
        <f t="shared" si="4"/>
        <v>493945417.61806202</v>
      </c>
    </row>
    <row r="95" spans="1:14" x14ac:dyDescent="0.3">
      <c r="A95" s="55">
        <v>84</v>
      </c>
      <c r="B95" s="60">
        <v>75441</v>
      </c>
      <c r="C95" s="1">
        <f t="shared" si="5"/>
        <v>29184.882848241563</v>
      </c>
      <c r="D95" s="1">
        <f t="shared" si="3"/>
        <v>52312.941424120785</v>
      </c>
      <c r="N95" s="1">
        <f t="shared" si="4"/>
        <v>534907093.48930007</v>
      </c>
    </row>
    <row r="96" spans="1:14" x14ac:dyDescent="0.3">
      <c r="A96" s="55">
        <v>85</v>
      </c>
      <c r="B96" s="60">
        <v>51888</v>
      </c>
      <c r="C96" s="1">
        <f t="shared" si="5"/>
        <v>52312.941424120785</v>
      </c>
      <c r="D96" s="1">
        <f t="shared" si="3"/>
        <v>52100.470712060393</v>
      </c>
      <c r="N96" s="1">
        <f t="shared" si="4"/>
        <v>45143.80348345024</v>
      </c>
    </row>
    <row r="97" spans="1:14" x14ac:dyDescent="0.3">
      <c r="A97" s="55">
        <v>86</v>
      </c>
      <c r="B97" s="60">
        <v>50786</v>
      </c>
      <c r="C97" s="1">
        <f t="shared" si="5"/>
        <v>52100.470712060393</v>
      </c>
      <c r="D97" s="1">
        <f t="shared" si="3"/>
        <v>51443.2353560302</v>
      </c>
      <c r="N97" s="1">
        <f t="shared" si="4"/>
        <v>431958.31321614364</v>
      </c>
    </row>
    <row r="98" spans="1:14" x14ac:dyDescent="0.3">
      <c r="A98" s="55">
        <v>87</v>
      </c>
      <c r="B98" s="60">
        <v>51354</v>
      </c>
      <c r="C98" s="1">
        <f t="shared" si="5"/>
        <v>51443.2353560302</v>
      </c>
      <c r="D98" s="1">
        <f t="shared" si="3"/>
        <v>51398.6176780151</v>
      </c>
      <c r="N98" s="1">
        <f t="shared" si="4"/>
        <v>1990.7371914591338</v>
      </c>
    </row>
    <row r="99" spans="1:14" x14ac:dyDescent="0.3">
      <c r="A99" s="55">
        <v>88</v>
      </c>
      <c r="B99" s="60">
        <v>54848</v>
      </c>
      <c r="C99" s="1">
        <f t="shared" si="5"/>
        <v>51398.6176780151</v>
      </c>
      <c r="D99" s="1">
        <f t="shared" si="3"/>
        <v>53123.30883900755</v>
      </c>
      <c r="N99" s="1">
        <f t="shared" si="4"/>
        <v>2974559.6008054852</v>
      </c>
    </row>
    <row r="100" spans="1:14" x14ac:dyDescent="0.3">
      <c r="A100" s="55">
        <v>89</v>
      </c>
      <c r="B100" s="60">
        <v>51530</v>
      </c>
      <c r="C100" s="1">
        <f t="shared" si="5"/>
        <v>53123.30883900755</v>
      </c>
      <c r="D100" s="1">
        <f t="shared" si="3"/>
        <v>52326.654419503771</v>
      </c>
      <c r="N100" s="1">
        <f t="shared" si="4"/>
        <v>634658.26411489095</v>
      </c>
    </row>
    <row r="101" spans="1:14" x14ac:dyDescent="0.3">
      <c r="A101" s="55">
        <v>90</v>
      </c>
      <c r="B101" s="60">
        <v>6689</v>
      </c>
      <c r="C101" s="1">
        <f t="shared" si="5"/>
        <v>52326.654419503771</v>
      </c>
      <c r="D101" s="1">
        <f t="shared" si="3"/>
        <v>29507.827209751886</v>
      </c>
      <c r="N101" s="1">
        <f t="shared" si="4"/>
        <v>520698875.228513</v>
      </c>
    </row>
    <row r="102" spans="1:14" x14ac:dyDescent="0.3">
      <c r="A102" s="55">
        <v>91</v>
      </c>
      <c r="B102" s="60">
        <v>76432</v>
      </c>
      <c r="C102" s="1">
        <f t="shared" si="5"/>
        <v>29507.827209751886</v>
      </c>
      <c r="D102" s="1">
        <f t="shared" si="3"/>
        <v>52969.913604875939</v>
      </c>
      <c r="N102" s="1">
        <f t="shared" si="4"/>
        <v>550469498.01226556</v>
      </c>
    </row>
    <row r="103" spans="1:14" x14ac:dyDescent="0.3">
      <c r="A103" s="55">
        <v>92</v>
      </c>
      <c r="B103" s="60">
        <v>49881</v>
      </c>
      <c r="C103" s="1">
        <f t="shared" si="5"/>
        <v>52969.913604875939</v>
      </c>
      <c r="D103" s="1">
        <f t="shared" si="3"/>
        <v>51425.45680243797</v>
      </c>
      <c r="N103" s="1">
        <f t="shared" si="4"/>
        <v>2385346.8145969175</v>
      </c>
    </row>
    <row r="104" spans="1:14" x14ac:dyDescent="0.3">
      <c r="A104" s="55">
        <v>93</v>
      </c>
      <c r="B104" s="60">
        <v>50656</v>
      </c>
      <c r="C104" s="1">
        <f t="shared" si="5"/>
        <v>51425.45680243797</v>
      </c>
      <c r="D104" s="1">
        <f t="shared" si="3"/>
        <v>51040.728401218985</v>
      </c>
      <c r="N104" s="1">
        <f t="shared" si="4"/>
        <v>148015.94270451614</v>
      </c>
    </row>
    <row r="105" spans="1:14" x14ac:dyDescent="0.3">
      <c r="A105" s="55">
        <v>94</v>
      </c>
      <c r="B105" s="60">
        <v>50146</v>
      </c>
      <c r="C105" s="1">
        <f t="shared" si="5"/>
        <v>51040.728401218985</v>
      </c>
      <c r="D105" s="1">
        <f t="shared" si="3"/>
        <v>50593.364200609489</v>
      </c>
      <c r="N105" s="1">
        <f t="shared" si="4"/>
        <v>200134.7279869669</v>
      </c>
    </row>
    <row r="106" spans="1:14" x14ac:dyDescent="0.3">
      <c r="A106" s="55">
        <v>95</v>
      </c>
      <c r="B106" s="60">
        <v>52888</v>
      </c>
      <c r="C106" s="1">
        <f t="shared" si="5"/>
        <v>50593.364200609489</v>
      </c>
      <c r="D106" s="1">
        <f t="shared" si="3"/>
        <v>51740.682100304744</v>
      </c>
      <c r="N106" s="1">
        <f t="shared" si="4"/>
        <v>1316338.3629611325</v>
      </c>
    </row>
    <row r="107" spans="1:14" x14ac:dyDescent="0.3">
      <c r="A107" s="55">
        <v>96</v>
      </c>
      <c r="B107" s="60">
        <v>46700</v>
      </c>
      <c r="C107" s="1">
        <f t="shared" si="5"/>
        <v>51740.682100304744</v>
      </c>
      <c r="D107" s="1">
        <f t="shared" si="3"/>
        <v>49220.341050152376</v>
      </c>
      <c r="N107" s="1">
        <f t="shared" si="4"/>
        <v>6352119.0090831807</v>
      </c>
    </row>
    <row r="108" spans="1:14" x14ac:dyDescent="0.3">
      <c r="A108" s="55">
        <v>97</v>
      </c>
      <c r="B108" s="60">
        <v>6765</v>
      </c>
      <c r="C108" s="1">
        <f t="shared" si="5"/>
        <v>49220.341050152376</v>
      </c>
      <c r="D108" s="1">
        <f t="shared" si="3"/>
        <v>27992.670525076188</v>
      </c>
      <c r="N108" s="1">
        <f t="shared" si="4"/>
        <v>450613995.92118835</v>
      </c>
    </row>
    <row r="109" spans="1:14" x14ac:dyDescent="0.3">
      <c r="A109" s="55">
        <v>98</v>
      </c>
      <c r="B109" s="60">
        <v>71937</v>
      </c>
      <c r="C109" s="1">
        <f t="shared" si="5"/>
        <v>27992.670525076188</v>
      </c>
      <c r="D109" s="1">
        <f t="shared" si="3"/>
        <v>49964.835262538094</v>
      </c>
      <c r="N109" s="1">
        <f t="shared" si="4"/>
        <v>482776023.25016445</v>
      </c>
    </row>
    <row r="110" spans="1:14" x14ac:dyDescent="0.3">
      <c r="A110" s="55">
        <v>99</v>
      </c>
      <c r="B110" s="60">
        <v>48111</v>
      </c>
      <c r="C110" s="1">
        <f t="shared" si="5"/>
        <v>49964.835262538094</v>
      </c>
      <c r="D110" s="1">
        <f t="shared" si="3"/>
        <v>49037.917631269047</v>
      </c>
      <c r="N110" s="1">
        <f t="shared" si="4"/>
        <v>859176.29515742091</v>
      </c>
    </row>
    <row r="111" spans="1:14" x14ac:dyDescent="0.3">
      <c r="A111" s="55">
        <v>100</v>
      </c>
      <c r="B111" s="60">
        <v>48277</v>
      </c>
      <c r="C111" s="1">
        <f t="shared" si="5"/>
        <v>49037.917631269047</v>
      </c>
      <c r="D111" s="1">
        <f t="shared" si="3"/>
        <v>48657.458815634527</v>
      </c>
      <c r="N111" s="1">
        <f t="shared" si="4"/>
        <v>144748.9103940271</v>
      </c>
    </row>
    <row r="112" spans="1:14" x14ac:dyDescent="0.3">
      <c r="A112" s="55">
        <v>101</v>
      </c>
      <c r="B112" s="60">
        <v>49325</v>
      </c>
      <c r="C112" s="1">
        <f t="shared" si="5"/>
        <v>48657.458815634527</v>
      </c>
      <c r="D112" s="1">
        <f t="shared" si="3"/>
        <v>48991.229407817264</v>
      </c>
      <c r="N112" s="1">
        <f t="shared" si="4"/>
        <v>111402.80820601457</v>
      </c>
    </row>
    <row r="113" spans="1:14" x14ac:dyDescent="0.3">
      <c r="A113" s="55">
        <v>102</v>
      </c>
      <c r="B113" s="60">
        <v>52047</v>
      </c>
      <c r="C113" s="1">
        <f t="shared" si="5"/>
        <v>48991.229407817264</v>
      </c>
      <c r="D113" s="1">
        <f t="shared" si="3"/>
        <v>50519.114703908635</v>
      </c>
      <c r="N113" s="1">
        <f t="shared" si="4"/>
        <v>2334433.4780121967</v>
      </c>
    </row>
    <row r="114" spans="1:14" x14ac:dyDescent="0.3">
      <c r="A114" s="55">
        <v>103</v>
      </c>
      <c r="B114" s="60">
        <v>45449</v>
      </c>
      <c r="C114" s="1">
        <f t="shared" si="5"/>
        <v>50519.114703908635</v>
      </c>
      <c r="D114" s="1">
        <f t="shared" si="3"/>
        <v>47984.057351954318</v>
      </c>
      <c r="N114" s="1">
        <f t="shared" si="4"/>
        <v>6426515.7776976377</v>
      </c>
    </row>
    <row r="115" spans="1:14" x14ac:dyDescent="0.3">
      <c r="A115" s="55">
        <v>104</v>
      </c>
      <c r="B115" s="60">
        <v>5768</v>
      </c>
      <c r="C115" s="1">
        <f t="shared" si="5"/>
        <v>47984.057351954318</v>
      </c>
      <c r="D115" s="1">
        <f t="shared" si="3"/>
        <v>26876.028675977159</v>
      </c>
      <c r="N115" s="1">
        <f t="shared" si="4"/>
        <v>445548874.58587402</v>
      </c>
    </row>
    <row r="116" spans="1:14" x14ac:dyDescent="0.3">
      <c r="A116" s="55">
        <v>105</v>
      </c>
      <c r="B116" s="60">
        <v>68882</v>
      </c>
      <c r="C116" s="1">
        <f t="shared" si="5"/>
        <v>26876.028675977159</v>
      </c>
      <c r="D116" s="1">
        <f t="shared" si="3"/>
        <v>47879.014337988578</v>
      </c>
      <c r="N116" s="1">
        <f t="shared" si="4"/>
        <v>441125406.71865737</v>
      </c>
    </row>
    <row r="117" spans="1:14" x14ac:dyDescent="0.3">
      <c r="A117" s="55">
        <v>106</v>
      </c>
      <c r="B117" s="60">
        <v>45795</v>
      </c>
      <c r="C117" s="1">
        <f t="shared" si="5"/>
        <v>47879.014337988578</v>
      </c>
      <c r="D117" s="1">
        <f t="shared" si="3"/>
        <v>46837.007168994285</v>
      </c>
      <c r="N117" s="1">
        <f t="shared" si="4"/>
        <v>1085778.9402354849</v>
      </c>
    </row>
    <row r="118" spans="1:14" x14ac:dyDescent="0.3">
      <c r="A118" s="55">
        <v>107</v>
      </c>
      <c r="B118" s="60">
        <v>44969</v>
      </c>
      <c r="C118" s="1">
        <f t="shared" si="5"/>
        <v>46837.007168994285</v>
      </c>
      <c r="D118" s="1">
        <f t="shared" si="3"/>
        <v>45903.003584497143</v>
      </c>
      <c r="N118" s="1">
        <f t="shared" si="4"/>
        <v>872362.69585351099</v>
      </c>
    </row>
    <row r="119" spans="1:14" x14ac:dyDescent="0.3">
      <c r="A119" s="55">
        <v>108</v>
      </c>
      <c r="B119" s="60">
        <v>45410</v>
      </c>
      <c r="C119" s="1">
        <f t="shared" si="5"/>
        <v>45903.003584497143</v>
      </c>
      <c r="D119" s="1">
        <f t="shared" si="3"/>
        <v>45656.501792248571</v>
      </c>
      <c r="N119" s="1">
        <f t="shared" si="4"/>
        <v>60763.1335817578</v>
      </c>
    </row>
    <row r="120" spans="1:14" x14ac:dyDescent="0.3">
      <c r="A120" s="55">
        <v>109</v>
      </c>
      <c r="B120" s="60">
        <v>48037</v>
      </c>
      <c r="C120" s="1">
        <f t="shared" si="5"/>
        <v>45656.501792248571</v>
      </c>
      <c r="D120" s="1">
        <f t="shared" si="3"/>
        <v>46846.750896124286</v>
      </c>
      <c r="N120" s="1">
        <f t="shared" si="4"/>
        <v>1416692.9292769411</v>
      </c>
    </row>
    <row r="121" spans="1:14" x14ac:dyDescent="0.3">
      <c r="A121" s="55">
        <v>110</v>
      </c>
      <c r="B121" s="60">
        <v>41996</v>
      </c>
      <c r="C121" s="1">
        <f t="shared" si="5"/>
        <v>46846.750896124286</v>
      </c>
      <c r="D121" s="1">
        <f t="shared" si="3"/>
        <v>44421.375448062143</v>
      </c>
      <c r="N121" s="1">
        <f t="shared" si="4"/>
        <v>5882446.0640626401</v>
      </c>
    </row>
    <row r="122" spans="1:14" x14ac:dyDescent="0.3">
      <c r="A122" s="55">
        <v>111</v>
      </c>
      <c r="B122" s="60">
        <v>5720</v>
      </c>
      <c r="C122" s="1">
        <f t="shared" si="5"/>
        <v>44421.375448062143</v>
      </c>
      <c r="D122" s="1">
        <f t="shared" si="3"/>
        <v>25070.687724031071</v>
      </c>
      <c r="N122" s="1">
        <f t="shared" si="4"/>
        <v>374449115.39296681</v>
      </c>
    </row>
    <row r="123" spans="1:14" x14ac:dyDescent="0.3">
      <c r="A123" s="55">
        <v>112</v>
      </c>
      <c r="B123" s="60">
        <v>64282</v>
      </c>
      <c r="C123" s="1">
        <f t="shared" si="5"/>
        <v>25070.687724031071</v>
      </c>
      <c r="D123" s="1">
        <f t="shared" si="3"/>
        <v>44676.343862015536</v>
      </c>
      <c r="N123" s="1">
        <f t="shared" si="4"/>
        <v>384381752.60088789</v>
      </c>
    </row>
    <row r="124" spans="1:14" x14ac:dyDescent="0.3">
      <c r="A124" s="55">
        <v>113</v>
      </c>
      <c r="B124" s="60">
        <v>41803</v>
      </c>
      <c r="C124" s="1">
        <f t="shared" si="5"/>
        <v>44676.343862015536</v>
      </c>
      <c r="D124" s="1">
        <f t="shared" si="3"/>
        <v>43239.671931007768</v>
      </c>
      <c r="N124" s="1">
        <f t="shared" si="4"/>
        <v>2064026.2373455884</v>
      </c>
    </row>
    <row r="125" spans="1:14" x14ac:dyDescent="0.3">
      <c r="A125" s="55">
        <v>114</v>
      </c>
      <c r="B125" s="60">
        <v>45085</v>
      </c>
      <c r="C125" s="1">
        <f t="shared" si="5"/>
        <v>43239.671931007768</v>
      </c>
      <c r="D125" s="1">
        <f t="shared" si="3"/>
        <v>44162.33596550388</v>
      </c>
      <c r="N125" s="1">
        <f t="shared" si="4"/>
        <v>851308.92055265675</v>
      </c>
    </row>
    <row r="126" spans="1:14" x14ac:dyDescent="0.3">
      <c r="A126" s="55">
        <v>115</v>
      </c>
      <c r="B126" s="60">
        <v>43572</v>
      </c>
      <c r="C126" s="1">
        <f t="shared" si="5"/>
        <v>44162.33596550388</v>
      </c>
      <c r="D126" s="1">
        <f t="shared" si="3"/>
        <v>43867.16798275194</v>
      </c>
      <c r="N126" s="1">
        <f t="shared" si="4"/>
        <v>87124.138041849641</v>
      </c>
    </row>
    <row r="127" spans="1:14" x14ac:dyDescent="0.3">
      <c r="A127" s="55">
        <v>116</v>
      </c>
      <c r="B127" s="60">
        <v>47321</v>
      </c>
      <c r="C127" s="1">
        <f t="shared" si="5"/>
        <v>43867.16798275194</v>
      </c>
      <c r="D127" s="1">
        <f t="shared" si="3"/>
        <v>45594.08399137597</v>
      </c>
      <c r="N127" s="1">
        <f t="shared" si="4"/>
        <v>2982238.9008419504</v>
      </c>
    </row>
    <row r="128" spans="1:14" x14ac:dyDescent="0.3">
      <c r="A128" s="55">
        <v>117</v>
      </c>
      <c r="B128" s="60">
        <v>41607</v>
      </c>
      <c r="C128" s="1">
        <f t="shared" si="5"/>
        <v>45594.08399137597</v>
      </c>
      <c r="D128" s="1">
        <f t="shared" si="3"/>
        <v>43600.541995687985</v>
      </c>
      <c r="N128" s="1">
        <f t="shared" si="4"/>
        <v>3974209.6885716342</v>
      </c>
    </row>
    <row r="129" spans="1:14" x14ac:dyDescent="0.3">
      <c r="A129" s="55">
        <v>118</v>
      </c>
      <c r="B129" s="60">
        <v>5546</v>
      </c>
      <c r="C129" s="1">
        <f t="shared" si="5"/>
        <v>43600.541995687985</v>
      </c>
      <c r="D129" s="1">
        <f t="shared" si="3"/>
        <v>24573.270997843993</v>
      </c>
      <c r="N129" s="1">
        <f t="shared" si="4"/>
        <v>362037041.62539512</v>
      </c>
    </row>
    <row r="130" spans="1:14" x14ac:dyDescent="0.3">
      <c r="A130" s="55">
        <v>119</v>
      </c>
      <c r="B130" s="60">
        <v>61347</v>
      </c>
      <c r="C130" s="1">
        <f t="shared" si="5"/>
        <v>24573.270997843993</v>
      </c>
      <c r="D130" s="1">
        <f t="shared" si="3"/>
        <v>42960.135498921998</v>
      </c>
      <c r="N130" s="1">
        <f t="shared" si="4"/>
        <v>338076786.18100238</v>
      </c>
    </row>
    <row r="131" spans="1:14" x14ac:dyDescent="0.3">
      <c r="A131" s="55">
        <v>120</v>
      </c>
      <c r="B131" s="60">
        <v>42492</v>
      </c>
      <c r="C131" s="1">
        <f t="shared" si="5"/>
        <v>42960.135498921998</v>
      </c>
      <c r="D131" s="1">
        <f t="shared" si="3"/>
        <v>42726.067749460999</v>
      </c>
      <c r="N131" s="1">
        <f t="shared" si="4"/>
        <v>54787.711337737019</v>
      </c>
    </row>
    <row r="132" spans="1:14" x14ac:dyDescent="0.3">
      <c r="A132" s="55">
        <v>121</v>
      </c>
      <c r="B132" s="60">
        <v>41319</v>
      </c>
      <c r="C132" s="1">
        <f t="shared" si="5"/>
        <v>42726.067749460999</v>
      </c>
      <c r="D132" s="1">
        <f t="shared" si="3"/>
        <v>42022.5338747305</v>
      </c>
      <c r="N132" s="1">
        <f t="shared" si="4"/>
        <v>494959.91289331019</v>
      </c>
    </row>
    <row r="133" spans="1:14" x14ac:dyDescent="0.3">
      <c r="A133" s="55">
        <v>122</v>
      </c>
      <c r="B133" s="60">
        <v>45254</v>
      </c>
      <c r="C133" s="1">
        <f t="shared" si="5"/>
        <v>42022.5338747305</v>
      </c>
      <c r="D133" s="1">
        <f t="shared" si="3"/>
        <v>43638.266937365246</v>
      </c>
      <c r="N133" s="1">
        <f t="shared" si="4"/>
        <v>2610593.3296910813</v>
      </c>
    </row>
    <row r="134" spans="1:14" x14ac:dyDescent="0.3">
      <c r="A134" s="55">
        <v>123</v>
      </c>
      <c r="B134" s="60">
        <v>45596</v>
      </c>
      <c r="C134" s="1">
        <f t="shared" si="5"/>
        <v>43638.266937365246</v>
      </c>
      <c r="D134" s="1">
        <f t="shared" si="3"/>
        <v>44617.133468682623</v>
      </c>
      <c r="N134" s="1">
        <f t="shared" si="4"/>
        <v>958179.68613331334</v>
      </c>
    </row>
    <row r="135" spans="1:14" x14ac:dyDescent="0.3">
      <c r="A135" s="55">
        <v>124</v>
      </c>
      <c r="B135" s="60">
        <v>40386</v>
      </c>
      <c r="C135" s="1">
        <f t="shared" si="5"/>
        <v>44617.133468682623</v>
      </c>
      <c r="D135" s="1">
        <f t="shared" si="3"/>
        <v>42501.566734341308</v>
      </c>
      <c r="N135" s="1">
        <f t="shared" si="4"/>
        <v>4475622.607451546</v>
      </c>
    </row>
    <row r="136" spans="1:14" x14ac:dyDescent="0.3">
      <c r="A136" s="55">
        <v>125</v>
      </c>
      <c r="B136" s="60">
        <v>4540</v>
      </c>
      <c r="C136" s="1">
        <f t="shared" si="5"/>
        <v>42501.566734341308</v>
      </c>
      <c r="D136" s="1">
        <f t="shared" si="3"/>
        <v>23520.783367170654</v>
      </c>
      <c r="N136" s="1">
        <f t="shared" si="4"/>
        <v>360270137.23146212</v>
      </c>
    </row>
    <row r="137" spans="1:14" x14ac:dyDescent="0.3">
      <c r="A137" s="55">
        <v>126</v>
      </c>
      <c r="B137" s="60">
        <v>62446</v>
      </c>
      <c r="C137" s="1">
        <f t="shared" si="5"/>
        <v>23520.783367170654</v>
      </c>
      <c r="D137" s="1">
        <f t="shared" si="3"/>
        <v>42983.391683585331</v>
      </c>
      <c r="N137" s="1">
        <f t="shared" si="4"/>
        <v>378793122.47817343</v>
      </c>
    </row>
    <row r="138" spans="1:14" x14ac:dyDescent="0.3">
      <c r="A138" s="55">
        <v>127</v>
      </c>
      <c r="B138" s="60">
        <v>43236</v>
      </c>
      <c r="C138" s="1">
        <f t="shared" si="5"/>
        <v>42983.391683585331</v>
      </c>
      <c r="D138" s="1">
        <f t="shared" si="3"/>
        <v>43109.695841792665</v>
      </c>
      <c r="N138" s="1">
        <f t="shared" si="4"/>
        <v>15952.740380463432</v>
      </c>
    </row>
    <row r="139" spans="1:14" x14ac:dyDescent="0.3">
      <c r="A139" s="55">
        <v>128</v>
      </c>
      <c r="B139" s="60">
        <v>42804</v>
      </c>
      <c r="C139" s="1">
        <f t="shared" si="5"/>
        <v>43109.695841792665</v>
      </c>
      <c r="D139" s="1">
        <f t="shared" si="3"/>
        <v>42956.847920896333</v>
      </c>
      <c r="N139" s="1">
        <f t="shared" si="4"/>
        <v>23362.486922331565</v>
      </c>
    </row>
    <row r="140" spans="1:14" x14ac:dyDescent="0.3">
      <c r="A140" s="55">
        <v>129</v>
      </c>
      <c r="B140" s="60">
        <v>44980</v>
      </c>
      <c r="C140" s="1">
        <f t="shared" si="5"/>
        <v>42956.847920896333</v>
      </c>
      <c r="D140" s="1">
        <f t="shared" si="3"/>
        <v>43968.42396044817</v>
      </c>
      <c r="N140" s="1">
        <f t="shared" si="4"/>
        <v>1023286.0837953656</v>
      </c>
    </row>
    <row r="141" spans="1:14" x14ac:dyDescent="0.3">
      <c r="A141" s="55">
        <v>130</v>
      </c>
      <c r="B141" s="60">
        <v>46996</v>
      </c>
      <c r="C141" s="1">
        <f t="shared" si="5"/>
        <v>43968.42396044817</v>
      </c>
      <c r="D141" s="1">
        <f t="shared" ref="D141:D204" si="6">$B$8*B141+(1-$B$8)*C141</f>
        <v>45482.211980224085</v>
      </c>
      <c r="N141" s="1">
        <f t="shared" ref="N141:N204" si="7">POWER(D141-B141,2)</f>
        <v>2291554.1688170861</v>
      </c>
    </row>
    <row r="142" spans="1:14" x14ac:dyDescent="0.3">
      <c r="A142" s="55">
        <v>131</v>
      </c>
      <c r="B142" s="60">
        <v>40221</v>
      </c>
      <c r="C142" s="1">
        <f t="shared" ref="C142:C205" si="8">D141</f>
        <v>45482.211980224085</v>
      </c>
      <c r="D142" s="1">
        <f t="shared" si="6"/>
        <v>42851.605990112046</v>
      </c>
      <c r="N142" s="1">
        <f t="shared" si="7"/>
        <v>6920087.8752133781</v>
      </c>
    </row>
    <row r="143" spans="1:14" x14ac:dyDescent="0.3">
      <c r="A143" s="55">
        <v>132</v>
      </c>
      <c r="B143" s="60">
        <v>5426</v>
      </c>
      <c r="C143" s="1">
        <f t="shared" si="8"/>
        <v>42851.605990112046</v>
      </c>
      <c r="D143" s="1">
        <f t="shared" si="6"/>
        <v>24138.802995056023</v>
      </c>
      <c r="N143" s="1">
        <f t="shared" si="7"/>
        <v>350168995.93177766</v>
      </c>
    </row>
    <row r="144" spans="1:14" x14ac:dyDescent="0.3">
      <c r="A144" s="55">
        <v>133</v>
      </c>
      <c r="B144" s="60">
        <v>61343</v>
      </c>
      <c r="C144" s="1">
        <f t="shared" si="8"/>
        <v>24138.802995056023</v>
      </c>
      <c r="D144" s="1">
        <f t="shared" si="6"/>
        <v>42740.901497528015</v>
      </c>
      <c r="N144" s="1">
        <f t="shared" si="7"/>
        <v>346038068.69567049</v>
      </c>
    </row>
    <row r="145" spans="1:14" x14ac:dyDescent="0.3">
      <c r="A145" s="55">
        <v>134</v>
      </c>
      <c r="B145" s="60">
        <v>42440</v>
      </c>
      <c r="C145" s="1">
        <f t="shared" si="8"/>
        <v>42740.901497528015</v>
      </c>
      <c r="D145" s="1">
        <f t="shared" si="6"/>
        <v>42590.450748764008</v>
      </c>
      <c r="N145" s="1">
        <f t="shared" si="7"/>
        <v>22635.427803650531</v>
      </c>
    </row>
    <row r="146" spans="1:14" x14ac:dyDescent="0.3">
      <c r="A146" s="55">
        <v>135</v>
      </c>
      <c r="B146" s="60">
        <v>43601</v>
      </c>
      <c r="C146" s="1">
        <f t="shared" si="8"/>
        <v>42590.450748764008</v>
      </c>
      <c r="D146" s="1">
        <f t="shared" si="6"/>
        <v>43095.725374382004</v>
      </c>
      <c r="N146" s="1">
        <f t="shared" si="7"/>
        <v>255302.44729340624</v>
      </c>
    </row>
    <row r="147" spans="1:14" x14ac:dyDescent="0.3">
      <c r="A147" s="55">
        <v>136</v>
      </c>
      <c r="B147" s="60">
        <v>50092</v>
      </c>
      <c r="C147" s="1">
        <f t="shared" si="8"/>
        <v>43095.725374382004</v>
      </c>
      <c r="D147" s="1">
        <f t="shared" si="6"/>
        <v>46593.862687191002</v>
      </c>
      <c r="N147" s="1">
        <f t="shared" si="7"/>
        <v>12236964.659266558</v>
      </c>
    </row>
    <row r="148" spans="1:14" x14ac:dyDescent="0.3">
      <c r="A148" s="55">
        <v>137</v>
      </c>
      <c r="B148" s="60">
        <v>11250</v>
      </c>
      <c r="C148" s="1">
        <f t="shared" si="8"/>
        <v>46593.862687191002</v>
      </c>
      <c r="D148" s="1">
        <f t="shared" si="6"/>
        <v>28921.931343595501</v>
      </c>
      <c r="N148" s="1">
        <f t="shared" si="7"/>
        <v>312297157.41275311</v>
      </c>
    </row>
    <row r="149" spans="1:14" x14ac:dyDescent="0.3">
      <c r="A149" s="55">
        <v>138</v>
      </c>
      <c r="B149" s="60">
        <v>44318</v>
      </c>
      <c r="C149" s="1">
        <f t="shared" si="8"/>
        <v>28921.931343595501</v>
      </c>
      <c r="D149" s="1">
        <f t="shared" si="6"/>
        <v>36619.965671797749</v>
      </c>
      <c r="N149" s="1">
        <f t="shared" si="7"/>
        <v>59259732.518180288</v>
      </c>
    </row>
    <row r="150" spans="1:14" x14ac:dyDescent="0.3">
      <c r="A150" s="55">
        <v>139</v>
      </c>
      <c r="B150" s="60">
        <v>6029</v>
      </c>
      <c r="C150" s="1">
        <f t="shared" si="8"/>
        <v>36619.965671797749</v>
      </c>
      <c r="D150" s="1">
        <f t="shared" si="6"/>
        <v>21324.482835898874</v>
      </c>
      <c r="N150" s="1">
        <f t="shared" si="7"/>
        <v>233951795.18327707</v>
      </c>
    </row>
    <row r="151" spans="1:14" x14ac:dyDescent="0.3">
      <c r="A151" s="55">
        <v>140</v>
      </c>
      <c r="B151" s="60">
        <v>63001</v>
      </c>
      <c r="C151" s="1">
        <f t="shared" si="8"/>
        <v>21324.482835898874</v>
      </c>
      <c r="D151" s="1">
        <f t="shared" si="6"/>
        <v>42162.741417949437</v>
      </c>
      <c r="N151" s="1">
        <f t="shared" si="7"/>
        <v>434233020.73240393</v>
      </c>
    </row>
    <row r="152" spans="1:14" x14ac:dyDescent="0.3">
      <c r="A152" s="55">
        <v>141</v>
      </c>
      <c r="B152" s="60">
        <v>39775</v>
      </c>
      <c r="C152" s="1">
        <f t="shared" si="8"/>
        <v>42162.741417949437</v>
      </c>
      <c r="D152" s="1">
        <f t="shared" si="6"/>
        <v>40968.870708974719</v>
      </c>
      <c r="N152" s="1">
        <f t="shared" si="7"/>
        <v>1425327.2697477972</v>
      </c>
    </row>
    <row r="153" spans="1:14" x14ac:dyDescent="0.3">
      <c r="A153" s="55">
        <v>142</v>
      </c>
      <c r="B153" s="60">
        <v>39425</v>
      </c>
      <c r="C153" s="1">
        <f t="shared" si="8"/>
        <v>40968.870708974719</v>
      </c>
      <c r="D153" s="1">
        <f t="shared" si="6"/>
        <v>40196.935354487359</v>
      </c>
      <c r="N153" s="1">
        <f t="shared" si="7"/>
        <v>595884.19150752504</v>
      </c>
    </row>
    <row r="154" spans="1:14" x14ac:dyDescent="0.3">
      <c r="A154" s="55">
        <v>143</v>
      </c>
      <c r="B154" s="60">
        <v>38213</v>
      </c>
      <c r="C154" s="1">
        <f t="shared" si="8"/>
        <v>40196.935354487359</v>
      </c>
      <c r="D154" s="1">
        <f t="shared" si="6"/>
        <v>39204.96767724368</v>
      </c>
      <c r="N154" s="1">
        <f t="shared" si="7"/>
        <v>983999.87269622099</v>
      </c>
    </row>
    <row r="155" spans="1:14" x14ac:dyDescent="0.3">
      <c r="A155" s="55">
        <v>144</v>
      </c>
      <c r="B155" s="60">
        <v>40353</v>
      </c>
      <c r="C155" s="1">
        <f t="shared" si="8"/>
        <v>39204.96767724368</v>
      </c>
      <c r="D155" s="1">
        <f t="shared" si="6"/>
        <v>39778.98383862184</v>
      </c>
      <c r="N155" s="1">
        <f t="shared" si="7"/>
        <v>329494.55352331803</v>
      </c>
    </row>
    <row r="156" spans="1:14" x14ac:dyDescent="0.3">
      <c r="A156" s="55">
        <v>145</v>
      </c>
      <c r="B156" s="60">
        <v>35041</v>
      </c>
      <c r="C156" s="1">
        <f t="shared" si="8"/>
        <v>39778.98383862184</v>
      </c>
      <c r="D156" s="1">
        <f t="shared" si="6"/>
        <v>37409.991919310924</v>
      </c>
      <c r="N156" s="1">
        <f t="shared" si="7"/>
        <v>5612122.7137604533</v>
      </c>
    </row>
    <row r="157" spans="1:14" x14ac:dyDescent="0.3">
      <c r="A157" s="55">
        <v>146</v>
      </c>
      <c r="B157" s="60">
        <v>4717</v>
      </c>
      <c r="C157" s="1">
        <f t="shared" si="8"/>
        <v>37409.991919310924</v>
      </c>
      <c r="D157" s="1">
        <f t="shared" si="6"/>
        <v>21063.495959655462</v>
      </c>
      <c r="N157" s="1">
        <f t="shared" si="7"/>
        <v>267207930.15903234</v>
      </c>
    </row>
    <row r="158" spans="1:14" x14ac:dyDescent="0.3">
      <c r="A158" s="55">
        <v>147</v>
      </c>
      <c r="B158" s="60">
        <v>51033</v>
      </c>
      <c r="C158" s="1">
        <f t="shared" si="8"/>
        <v>21063.495959655462</v>
      </c>
      <c r="D158" s="1">
        <f t="shared" si="6"/>
        <v>36048.247979827735</v>
      </c>
      <c r="N158" s="1">
        <f t="shared" si="7"/>
        <v>224542793.10605678</v>
      </c>
    </row>
    <row r="159" spans="1:14" x14ac:dyDescent="0.3">
      <c r="A159" s="55">
        <v>148</v>
      </c>
      <c r="B159" s="60">
        <v>38298</v>
      </c>
      <c r="C159" s="1">
        <f t="shared" si="8"/>
        <v>36048.247979827735</v>
      </c>
      <c r="D159" s="1">
        <f t="shared" si="6"/>
        <v>37173.123989913867</v>
      </c>
      <c r="N159" s="1">
        <f t="shared" si="7"/>
        <v>1265346.0380672973</v>
      </c>
    </row>
    <row r="160" spans="1:14" x14ac:dyDescent="0.3">
      <c r="A160" s="55">
        <v>149</v>
      </c>
      <c r="B160" s="60">
        <v>37705</v>
      </c>
      <c r="C160" s="1">
        <f t="shared" si="8"/>
        <v>37173.123989913867</v>
      </c>
      <c r="D160" s="1">
        <f t="shared" si="6"/>
        <v>37439.061994956937</v>
      </c>
      <c r="N160" s="1">
        <f t="shared" si="7"/>
        <v>70723.022526284054</v>
      </c>
    </row>
    <row r="161" spans="1:14" x14ac:dyDescent="0.3">
      <c r="A161" s="55">
        <v>150</v>
      </c>
      <c r="B161" s="60">
        <v>37069</v>
      </c>
      <c r="C161" s="1">
        <f t="shared" si="8"/>
        <v>37439.061994956937</v>
      </c>
      <c r="D161" s="1">
        <f t="shared" si="6"/>
        <v>37254.030997478469</v>
      </c>
      <c r="N161" s="1">
        <f t="shared" si="7"/>
        <v>34236.470027877069</v>
      </c>
    </row>
    <row r="162" spans="1:14" x14ac:dyDescent="0.3">
      <c r="A162" s="55">
        <v>151</v>
      </c>
      <c r="B162" s="60">
        <v>38845</v>
      </c>
      <c r="C162" s="1">
        <f t="shared" si="8"/>
        <v>37254.030997478469</v>
      </c>
      <c r="D162" s="1">
        <f t="shared" si="6"/>
        <v>38049.515498739231</v>
      </c>
      <c r="N162" s="1">
        <f t="shared" si="7"/>
        <v>632795.59174609487</v>
      </c>
    </row>
    <row r="163" spans="1:14" x14ac:dyDescent="0.3">
      <c r="A163" s="55">
        <v>152</v>
      </c>
      <c r="B163" s="60">
        <v>37424</v>
      </c>
      <c r="C163" s="1">
        <f t="shared" si="8"/>
        <v>38049.515498739231</v>
      </c>
      <c r="D163" s="1">
        <f t="shared" si="6"/>
        <v>37736.757749369615</v>
      </c>
      <c r="N163" s="1">
        <f t="shared" si="7"/>
        <v>97817.40979074713</v>
      </c>
    </row>
    <row r="164" spans="1:14" x14ac:dyDescent="0.3">
      <c r="A164" s="55">
        <v>153</v>
      </c>
      <c r="B164" s="60">
        <v>4915</v>
      </c>
      <c r="C164" s="1">
        <f t="shared" si="8"/>
        <v>37736.757749369615</v>
      </c>
      <c r="D164" s="1">
        <f t="shared" si="6"/>
        <v>21325.878874684808</v>
      </c>
      <c r="N164" s="1">
        <f t="shared" si="7"/>
        <v>269316945.43957609</v>
      </c>
    </row>
    <row r="165" spans="1:14" x14ac:dyDescent="0.3">
      <c r="A165" s="55">
        <v>154</v>
      </c>
      <c r="B165" s="60">
        <v>53260</v>
      </c>
      <c r="C165" s="1">
        <f t="shared" si="8"/>
        <v>21325.878874684808</v>
      </c>
      <c r="D165" s="1">
        <f t="shared" si="6"/>
        <v>37292.9394373424</v>
      </c>
      <c r="N165" s="1">
        <f t="shared" si="7"/>
        <v>254947023.01157564</v>
      </c>
    </row>
    <row r="166" spans="1:14" x14ac:dyDescent="0.3">
      <c r="A166" s="55">
        <v>155</v>
      </c>
      <c r="B166" s="60">
        <v>36151</v>
      </c>
      <c r="C166" s="1">
        <f t="shared" si="8"/>
        <v>37292.9394373424</v>
      </c>
      <c r="D166" s="1">
        <f t="shared" si="6"/>
        <v>36721.9697186712</v>
      </c>
      <c r="N166" s="1">
        <f t="shared" si="7"/>
        <v>326006.41963946942</v>
      </c>
    </row>
    <row r="167" spans="1:14" x14ac:dyDescent="0.3">
      <c r="A167" s="55">
        <v>156</v>
      </c>
      <c r="B167" s="60">
        <v>39983</v>
      </c>
      <c r="C167" s="1">
        <f t="shared" si="8"/>
        <v>36721.9697186712</v>
      </c>
      <c r="D167" s="1">
        <f t="shared" si="6"/>
        <v>38352.4848593356</v>
      </c>
      <c r="N167" s="1">
        <f t="shared" si="7"/>
        <v>2658579.623935848</v>
      </c>
    </row>
    <row r="168" spans="1:14" x14ac:dyDescent="0.3">
      <c r="A168" s="55">
        <v>157</v>
      </c>
      <c r="B168" s="60">
        <v>9014</v>
      </c>
      <c r="C168" s="1">
        <f t="shared" si="8"/>
        <v>38352.4848593356</v>
      </c>
      <c r="D168" s="1">
        <f t="shared" si="6"/>
        <v>23683.2424296678</v>
      </c>
      <c r="N168" s="1">
        <f t="shared" si="7"/>
        <v>215186673.46036607</v>
      </c>
    </row>
    <row r="169" spans="1:14" x14ac:dyDescent="0.3">
      <c r="A169" s="55">
        <v>158</v>
      </c>
      <c r="B169" s="60">
        <v>48312</v>
      </c>
      <c r="C169" s="1">
        <f t="shared" si="8"/>
        <v>23683.2424296678</v>
      </c>
      <c r="D169" s="1">
        <f t="shared" si="6"/>
        <v>35997.621214833896</v>
      </c>
      <c r="N169" s="1">
        <f t="shared" si="7"/>
        <v>151643924.86454901</v>
      </c>
    </row>
    <row r="170" spans="1:14" x14ac:dyDescent="0.3">
      <c r="A170" s="55">
        <v>159</v>
      </c>
      <c r="B170" s="60">
        <v>30797</v>
      </c>
      <c r="C170" s="1">
        <f t="shared" si="8"/>
        <v>35997.621214833896</v>
      </c>
      <c r="D170" s="1">
        <f t="shared" si="6"/>
        <v>33397.310607416948</v>
      </c>
      <c r="N170" s="1">
        <f t="shared" si="7"/>
        <v>6761615.2550450983</v>
      </c>
    </row>
    <row r="171" spans="1:14" x14ac:dyDescent="0.3">
      <c r="A171" s="55">
        <v>160</v>
      </c>
      <c r="B171" s="60">
        <v>4258</v>
      </c>
      <c r="C171" s="1">
        <f t="shared" si="8"/>
        <v>33397.310607416948</v>
      </c>
      <c r="D171" s="1">
        <f t="shared" si="6"/>
        <v>18827.655303708474</v>
      </c>
      <c r="N171" s="1">
        <f t="shared" si="7"/>
        <v>212274855.66888046</v>
      </c>
    </row>
    <row r="172" spans="1:14" x14ac:dyDescent="0.3">
      <c r="A172" s="55">
        <v>161</v>
      </c>
      <c r="B172" s="60">
        <v>48591</v>
      </c>
      <c r="C172" s="1">
        <f t="shared" si="8"/>
        <v>18827.655303708474</v>
      </c>
      <c r="D172" s="1">
        <f t="shared" si="6"/>
        <v>33709.327651854241</v>
      </c>
      <c r="N172" s="1">
        <f t="shared" si="7"/>
        <v>221464171.87756613</v>
      </c>
    </row>
    <row r="173" spans="1:14" x14ac:dyDescent="0.3">
      <c r="A173" s="55">
        <v>162</v>
      </c>
      <c r="B173" s="60">
        <v>32910</v>
      </c>
      <c r="C173" s="1">
        <f t="shared" si="8"/>
        <v>33709.327651854241</v>
      </c>
      <c r="D173" s="1">
        <f t="shared" si="6"/>
        <v>33309.66382592712</v>
      </c>
      <c r="N173" s="1">
        <f t="shared" si="7"/>
        <v>159731.17375470354</v>
      </c>
    </row>
    <row r="174" spans="1:14" x14ac:dyDescent="0.3">
      <c r="A174" s="55">
        <v>163</v>
      </c>
      <c r="B174" s="60">
        <v>33240</v>
      </c>
      <c r="C174" s="1">
        <f t="shared" si="8"/>
        <v>33309.66382592712</v>
      </c>
      <c r="D174" s="1">
        <f t="shared" si="6"/>
        <v>33274.831912963564</v>
      </c>
      <c r="N174" s="1">
        <f t="shared" si="7"/>
        <v>1213.2621607012845</v>
      </c>
    </row>
    <row r="175" spans="1:14" x14ac:dyDescent="0.3">
      <c r="A175" s="55">
        <v>164</v>
      </c>
      <c r="B175" s="60">
        <v>31947</v>
      </c>
      <c r="C175" s="1">
        <f t="shared" si="8"/>
        <v>33274.831912963564</v>
      </c>
      <c r="D175" s="1">
        <f t="shared" si="6"/>
        <v>32610.915956481782</v>
      </c>
      <c r="N175" s="1">
        <f t="shared" si="7"/>
        <v>440784.39727111935</v>
      </c>
    </row>
    <row r="176" spans="1:14" x14ac:dyDescent="0.3">
      <c r="A176" s="55">
        <v>165</v>
      </c>
      <c r="B176" s="60">
        <v>33514</v>
      </c>
      <c r="C176" s="1">
        <f t="shared" si="8"/>
        <v>32610.915956481782</v>
      </c>
      <c r="D176" s="1">
        <f t="shared" si="6"/>
        <v>33062.457978240891</v>
      </c>
      <c r="N176" s="1">
        <f t="shared" si="7"/>
        <v>203890.19741430372</v>
      </c>
    </row>
    <row r="177" spans="1:14" x14ac:dyDescent="0.3">
      <c r="A177" s="55">
        <v>166</v>
      </c>
      <c r="B177" s="60">
        <v>28450</v>
      </c>
      <c r="C177" s="1">
        <f t="shared" si="8"/>
        <v>33062.457978240891</v>
      </c>
      <c r="D177" s="1">
        <f t="shared" si="6"/>
        <v>30756.228989120445</v>
      </c>
      <c r="N177" s="1">
        <f t="shared" si="7"/>
        <v>5318692.1502595115</v>
      </c>
    </row>
    <row r="178" spans="1:14" x14ac:dyDescent="0.3">
      <c r="A178" s="55">
        <v>167</v>
      </c>
      <c r="B178" s="60">
        <v>3762</v>
      </c>
      <c r="C178" s="1">
        <f t="shared" si="8"/>
        <v>30756.228989120445</v>
      </c>
      <c r="D178" s="1">
        <f t="shared" si="6"/>
        <v>17259.114494560221</v>
      </c>
      <c r="N178" s="1">
        <f t="shared" si="7"/>
        <v>182172099.67926762</v>
      </c>
    </row>
    <row r="179" spans="1:14" x14ac:dyDescent="0.3">
      <c r="A179" s="55">
        <v>168</v>
      </c>
      <c r="B179" s="60">
        <v>43794</v>
      </c>
      <c r="C179" s="1">
        <f t="shared" si="8"/>
        <v>17259.114494560221</v>
      </c>
      <c r="D179" s="1">
        <f t="shared" si="6"/>
        <v>30526.55724728011</v>
      </c>
      <c r="N179" s="1">
        <f t="shared" si="7"/>
        <v>176025037.19669953</v>
      </c>
    </row>
    <row r="180" spans="1:14" x14ac:dyDescent="0.3">
      <c r="A180" s="55">
        <v>169</v>
      </c>
      <c r="B180" s="60">
        <v>28298</v>
      </c>
      <c r="C180" s="1">
        <f t="shared" si="8"/>
        <v>30526.55724728011</v>
      </c>
      <c r="D180" s="1">
        <f t="shared" si="6"/>
        <v>29412.278623640057</v>
      </c>
      <c r="N180" s="1">
        <f t="shared" si="7"/>
        <v>1241616.8511011798</v>
      </c>
    </row>
    <row r="181" spans="1:14" x14ac:dyDescent="0.3">
      <c r="A181" s="55">
        <v>170</v>
      </c>
      <c r="B181" s="60">
        <v>30153</v>
      </c>
      <c r="C181" s="1">
        <f t="shared" si="8"/>
        <v>29412.278623640057</v>
      </c>
      <c r="D181" s="1">
        <f t="shared" si="6"/>
        <v>29782.639311820029</v>
      </c>
      <c r="N181" s="1">
        <f t="shared" si="7"/>
        <v>137167.03934914205</v>
      </c>
    </row>
    <row r="182" spans="1:14" x14ac:dyDescent="0.3">
      <c r="A182" s="55">
        <v>171</v>
      </c>
      <c r="B182" s="60">
        <v>28584</v>
      </c>
      <c r="C182" s="1">
        <f t="shared" si="8"/>
        <v>29782.639311820029</v>
      </c>
      <c r="D182" s="1">
        <f t="shared" si="6"/>
        <v>29183.319655910014</v>
      </c>
      <c r="N182" s="1">
        <f t="shared" si="7"/>
        <v>359184.04996009788</v>
      </c>
    </row>
    <row r="183" spans="1:14" x14ac:dyDescent="0.3">
      <c r="A183" s="55">
        <v>172</v>
      </c>
      <c r="B183" s="60">
        <v>30647</v>
      </c>
      <c r="C183" s="1">
        <f t="shared" si="8"/>
        <v>29183.319655910014</v>
      </c>
      <c r="D183" s="1">
        <f t="shared" si="6"/>
        <v>29915.159827955009</v>
      </c>
      <c r="N183" s="1">
        <f t="shared" si="7"/>
        <v>535590.03741884208</v>
      </c>
    </row>
    <row r="184" spans="1:14" x14ac:dyDescent="0.3">
      <c r="A184" s="55">
        <v>173</v>
      </c>
      <c r="B184" s="60">
        <v>26697</v>
      </c>
      <c r="C184" s="1">
        <f t="shared" si="8"/>
        <v>29915.159827955009</v>
      </c>
      <c r="D184" s="1">
        <f t="shared" si="6"/>
        <v>28306.079913977504</v>
      </c>
      <c r="N184" s="1">
        <f t="shared" si="7"/>
        <v>2589138.1695658532</v>
      </c>
    </row>
    <row r="185" spans="1:14" x14ac:dyDescent="0.3">
      <c r="A185" s="55">
        <v>174</v>
      </c>
      <c r="B185" s="60">
        <v>3511</v>
      </c>
      <c r="C185" s="1">
        <f t="shared" si="8"/>
        <v>28306.079913977504</v>
      </c>
      <c r="D185" s="1">
        <f t="shared" si="6"/>
        <v>15908.539956988752</v>
      </c>
      <c r="N185" s="1">
        <f t="shared" si="7"/>
        <v>153698996.98513266</v>
      </c>
    </row>
    <row r="186" spans="1:14" x14ac:dyDescent="0.3">
      <c r="A186" s="55">
        <v>175</v>
      </c>
      <c r="B186" s="60">
        <v>41619</v>
      </c>
      <c r="C186" s="1">
        <f t="shared" si="8"/>
        <v>15908.539956988752</v>
      </c>
      <c r="D186" s="1">
        <f t="shared" si="6"/>
        <v>28763.769978494376</v>
      </c>
      <c r="N186" s="1">
        <f t="shared" si="7"/>
        <v>165256938.90581948</v>
      </c>
    </row>
    <row r="187" spans="1:14" x14ac:dyDescent="0.3">
      <c r="A187" s="55">
        <v>176</v>
      </c>
      <c r="B187" s="60">
        <v>28682</v>
      </c>
      <c r="C187" s="1">
        <f t="shared" si="8"/>
        <v>28763.769978494376</v>
      </c>
      <c r="D187" s="1">
        <f t="shared" si="6"/>
        <v>28722.884989247188</v>
      </c>
      <c r="N187" s="1">
        <f t="shared" si="7"/>
        <v>1671.5823457426832</v>
      </c>
    </row>
    <row r="188" spans="1:14" x14ac:dyDescent="0.3">
      <c r="A188" s="55">
        <v>177</v>
      </c>
      <c r="B188" s="60">
        <v>29284</v>
      </c>
      <c r="C188" s="1">
        <f t="shared" si="8"/>
        <v>28722.884989247188</v>
      </c>
      <c r="D188" s="1">
        <f t="shared" si="6"/>
        <v>29003.442494623596</v>
      </c>
      <c r="N188" s="1">
        <f t="shared" si="7"/>
        <v>78712.51382303104</v>
      </c>
    </row>
    <row r="189" spans="1:14" x14ac:dyDescent="0.3">
      <c r="A189" s="55">
        <v>178</v>
      </c>
      <c r="B189" s="60">
        <v>28637</v>
      </c>
      <c r="C189" s="1">
        <f t="shared" si="8"/>
        <v>29003.442494623596</v>
      </c>
      <c r="D189" s="1">
        <f t="shared" si="6"/>
        <v>28820.221247311798</v>
      </c>
      <c r="N189" s="1">
        <f t="shared" si="7"/>
        <v>33570.025466491017</v>
      </c>
    </row>
    <row r="190" spans="1:14" x14ac:dyDescent="0.3">
      <c r="A190" s="55">
        <v>179</v>
      </c>
      <c r="B190" s="60">
        <v>29921</v>
      </c>
      <c r="C190" s="1">
        <f t="shared" si="8"/>
        <v>28820.221247311798</v>
      </c>
      <c r="D190" s="1">
        <f t="shared" si="6"/>
        <v>29370.610623655899</v>
      </c>
      <c r="N190" s="1">
        <f t="shared" si="7"/>
        <v>302928.46559244848</v>
      </c>
    </row>
    <row r="191" spans="1:14" x14ac:dyDescent="0.3">
      <c r="A191" s="55">
        <v>180</v>
      </c>
      <c r="B191" s="60">
        <v>25512</v>
      </c>
      <c r="C191" s="1">
        <f t="shared" si="8"/>
        <v>29370.610623655899</v>
      </c>
      <c r="D191" s="1">
        <f t="shared" si="6"/>
        <v>27441.305311827949</v>
      </c>
      <c r="N191" s="1">
        <f t="shared" si="7"/>
        <v>3722218.9862475414</v>
      </c>
    </row>
    <row r="192" spans="1:14" x14ac:dyDescent="0.3">
      <c r="A192" s="55">
        <v>181</v>
      </c>
      <c r="B192" s="60">
        <v>3543</v>
      </c>
      <c r="C192" s="1">
        <f t="shared" si="8"/>
        <v>27441.305311827949</v>
      </c>
      <c r="D192" s="1">
        <f t="shared" si="6"/>
        <v>15492.152655913975</v>
      </c>
      <c r="N192" s="1">
        <f t="shared" si="7"/>
        <v>142782249.194336</v>
      </c>
    </row>
    <row r="193" spans="1:14" x14ac:dyDescent="0.3">
      <c r="A193" s="55">
        <v>182</v>
      </c>
      <c r="B193" s="60">
        <v>41270</v>
      </c>
      <c r="C193" s="1">
        <f t="shared" si="8"/>
        <v>15492.152655913975</v>
      </c>
      <c r="D193" s="1">
        <f t="shared" si="6"/>
        <v>28381.076327956987</v>
      </c>
      <c r="N193" s="1">
        <f t="shared" si="7"/>
        <v>166124353.42375073</v>
      </c>
    </row>
    <row r="194" spans="1:14" x14ac:dyDescent="0.3">
      <c r="A194" s="55">
        <v>183</v>
      </c>
      <c r="B194" s="60">
        <v>25523</v>
      </c>
      <c r="C194" s="1">
        <f t="shared" si="8"/>
        <v>28381.076327956987</v>
      </c>
      <c r="D194" s="1">
        <f t="shared" si="6"/>
        <v>26952.038163978494</v>
      </c>
      <c r="N194" s="1">
        <f t="shared" si="7"/>
        <v>2042150.0741070241</v>
      </c>
    </row>
    <row r="195" spans="1:14" x14ac:dyDescent="0.3">
      <c r="A195" s="55">
        <v>184</v>
      </c>
      <c r="B195" s="60">
        <v>26263</v>
      </c>
      <c r="C195" s="1">
        <f t="shared" si="8"/>
        <v>26952.038163978494</v>
      </c>
      <c r="D195" s="1">
        <f t="shared" si="6"/>
        <v>26607.519081989245</v>
      </c>
      <c r="N195" s="1">
        <f t="shared" si="7"/>
        <v>118693.39785471214</v>
      </c>
    </row>
    <row r="196" spans="1:14" x14ac:dyDescent="0.3">
      <c r="A196" s="55">
        <v>185</v>
      </c>
      <c r="B196" s="60">
        <v>25784</v>
      </c>
      <c r="C196" s="1">
        <f t="shared" si="8"/>
        <v>26607.519081989245</v>
      </c>
      <c r="D196" s="1">
        <f t="shared" si="6"/>
        <v>26195.759540994623</v>
      </c>
      <c r="N196" s="1">
        <f t="shared" si="7"/>
        <v>169545.91960010221</v>
      </c>
    </row>
    <row r="197" spans="1:14" x14ac:dyDescent="0.3">
      <c r="A197" s="55">
        <v>186</v>
      </c>
      <c r="B197" s="60">
        <v>27005</v>
      </c>
      <c r="C197" s="1">
        <f t="shared" si="8"/>
        <v>26195.759540994623</v>
      </c>
      <c r="D197" s="1">
        <f t="shared" si="6"/>
        <v>26600.379770497311</v>
      </c>
      <c r="N197" s="1">
        <f t="shared" si="7"/>
        <v>163717.5301228085</v>
      </c>
    </row>
    <row r="198" spans="1:14" x14ac:dyDescent="0.3">
      <c r="A198" s="55">
        <v>187</v>
      </c>
      <c r="B198" s="60">
        <v>24187</v>
      </c>
      <c r="C198" s="1">
        <f t="shared" si="8"/>
        <v>26600.379770497311</v>
      </c>
      <c r="D198" s="1">
        <f t="shared" si="6"/>
        <v>25393.689885248656</v>
      </c>
      <c r="N198" s="1">
        <f t="shared" si="7"/>
        <v>1456100.4791614136</v>
      </c>
    </row>
    <row r="199" spans="1:14" x14ac:dyDescent="0.3">
      <c r="A199" s="55">
        <v>188</v>
      </c>
      <c r="B199" s="60">
        <v>3113</v>
      </c>
      <c r="C199" s="1">
        <f t="shared" si="8"/>
        <v>25393.689885248656</v>
      </c>
      <c r="D199" s="1">
        <f t="shared" si="6"/>
        <v>14253.344942624328</v>
      </c>
      <c r="N199" s="1">
        <f t="shared" si="7"/>
        <v>124107285.44065544</v>
      </c>
    </row>
    <row r="200" spans="1:14" x14ac:dyDescent="0.3">
      <c r="A200" s="55">
        <v>189</v>
      </c>
      <c r="B200" s="60">
        <v>35017</v>
      </c>
      <c r="C200" s="1">
        <f t="shared" si="8"/>
        <v>14253.344942624328</v>
      </c>
      <c r="D200" s="1">
        <f t="shared" si="6"/>
        <v>24635.172471312166</v>
      </c>
      <c r="N200" s="1">
        <f t="shared" si="7"/>
        <v>107782342.83542055</v>
      </c>
    </row>
    <row r="201" spans="1:14" x14ac:dyDescent="0.3">
      <c r="A201" s="55">
        <v>190</v>
      </c>
      <c r="B201" s="60">
        <v>25947</v>
      </c>
      <c r="C201" s="1">
        <f t="shared" si="8"/>
        <v>24635.172471312166</v>
      </c>
      <c r="D201" s="1">
        <f t="shared" si="6"/>
        <v>25291.086235656083</v>
      </c>
      <c r="N201" s="1">
        <f t="shared" si="7"/>
        <v>430222.86625580769</v>
      </c>
    </row>
    <row r="202" spans="1:14" x14ac:dyDescent="0.3">
      <c r="A202" s="55">
        <v>191</v>
      </c>
      <c r="B202" s="60">
        <v>24745</v>
      </c>
      <c r="C202" s="1">
        <f t="shared" si="8"/>
        <v>25291.086235656083</v>
      </c>
      <c r="D202" s="1">
        <f t="shared" si="6"/>
        <v>25018.043117828041</v>
      </c>
      <c r="N202" s="1">
        <f t="shared" si="7"/>
        <v>74552.544193257723</v>
      </c>
    </row>
    <row r="203" spans="1:14" x14ac:dyDescent="0.3">
      <c r="A203" s="55">
        <v>192</v>
      </c>
      <c r="B203" s="60">
        <v>24015</v>
      </c>
      <c r="C203" s="1">
        <f t="shared" si="8"/>
        <v>25018.043117828041</v>
      </c>
      <c r="D203" s="1">
        <f t="shared" si="6"/>
        <v>24516.521558914021</v>
      </c>
      <c r="N203" s="1">
        <f t="shared" si="7"/>
        <v>251523.87405554956</v>
      </c>
    </row>
    <row r="204" spans="1:14" x14ac:dyDescent="0.3">
      <c r="A204" s="55">
        <v>193</v>
      </c>
      <c r="B204" s="60">
        <v>25848</v>
      </c>
      <c r="C204" s="1">
        <f t="shared" si="8"/>
        <v>24516.521558914021</v>
      </c>
      <c r="D204" s="1">
        <f t="shared" si="6"/>
        <v>25182.26077945701</v>
      </c>
      <c r="N204" s="1">
        <f t="shared" si="7"/>
        <v>443208.70976918738</v>
      </c>
    </row>
    <row r="205" spans="1:14" x14ac:dyDescent="0.3">
      <c r="A205" s="55">
        <v>194</v>
      </c>
      <c r="B205" s="60">
        <v>21801</v>
      </c>
      <c r="C205" s="1">
        <f t="shared" si="8"/>
        <v>25182.26077945701</v>
      </c>
      <c r="D205" s="1">
        <f t="shared" ref="D205:D268" si="9">$B$8*B205+(1-$B$8)*C205</f>
        <v>23491.630389728503</v>
      </c>
      <c r="N205" s="1">
        <f t="shared" ref="N205:N268" si="10">POWER(D205-B205,2)</f>
        <v>2858231.1146735512</v>
      </c>
    </row>
    <row r="206" spans="1:14" x14ac:dyDescent="0.3">
      <c r="A206" s="55">
        <v>195</v>
      </c>
      <c r="B206" s="60">
        <v>2928</v>
      </c>
      <c r="C206" s="1">
        <f t="shared" ref="C206:C269" si="11">D205</f>
        <v>23491.630389728503</v>
      </c>
      <c r="D206" s="1">
        <f t="shared" si="9"/>
        <v>13209.815194864252</v>
      </c>
      <c r="N206" s="1">
        <f t="shared" si="10"/>
        <v>105715723.70134141</v>
      </c>
    </row>
    <row r="207" spans="1:14" x14ac:dyDescent="0.3">
      <c r="A207" s="55">
        <v>196</v>
      </c>
      <c r="B207" s="60">
        <v>34925</v>
      </c>
      <c r="C207" s="1">
        <f t="shared" si="11"/>
        <v>13209.815194864252</v>
      </c>
      <c r="D207" s="1">
        <f t="shared" si="9"/>
        <v>24067.407597432124</v>
      </c>
      <c r="N207" s="1">
        <f t="shared" si="10"/>
        <v>117887312.78029966</v>
      </c>
    </row>
    <row r="208" spans="1:14" x14ac:dyDescent="0.3">
      <c r="A208" s="55">
        <v>197</v>
      </c>
      <c r="B208" s="60">
        <v>24261</v>
      </c>
      <c r="C208" s="1">
        <f t="shared" si="11"/>
        <v>24067.407597432124</v>
      </c>
      <c r="D208" s="1">
        <f t="shared" si="9"/>
        <v>24164.203798716062</v>
      </c>
      <c r="N208" s="1">
        <f t="shared" si="10"/>
        <v>9369.5045830006384</v>
      </c>
    </row>
    <row r="209" spans="1:14" x14ac:dyDescent="0.3">
      <c r="A209" s="55">
        <v>198</v>
      </c>
      <c r="B209" s="60">
        <v>23842</v>
      </c>
      <c r="C209" s="1">
        <f t="shared" si="11"/>
        <v>24164.203798716062</v>
      </c>
      <c r="D209" s="1">
        <f t="shared" si="9"/>
        <v>24003.101899358029</v>
      </c>
      <c r="N209" s="1">
        <f t="shared" si="10"/>
        <v>25953.821976764564</v>
      </c>
    </row>
    <row r="210" spans="1:14" x14ac:dyDescent="0.3">
      <c r="A210" s="55">
        <v>199</v>
      </c>
      <c r="B210" s="60">
        <v>24026</v>
      </c>
      <c r="C210" s="1">
        <f t="shared" si="11"/>
        <v>24003.101899358029</v>
      </c>
      <c r="D210" s="1">
        <f t="shared" si="9"/>
        <v>24014.550949679015</v>
      </c>
      <c r="N210" s="1">
        <f t="shared" si="10"/>
        <v>131.08075325245605</v>
      </c>
    </row>
    <row r="211" spans="1:14" x14ac:dyDescent="0.3">
      <c r="A211" s="55">
        <v>200</v>
      </c>
      <c r="B211" s="60">
        <v>25266</v>
      </c>
      <c r="C211" s="1">
        <f t="shared" si="11"/>
        <v>24014.550949679015</v>
      </c>
      <c r="D211" s="1">
        <f t="shared" si="9"/>
        <v>24640.275474839509</v>
      </c>
      <c r="N211" s="1">
        <f t="shared" si="10"/>
        <v>391531.18138732179</v>
      </c>
    </row>
    <row r="212" spans="1:14" x14ac:dyDescent="0.3">
      <c r="A212" s="55">
        <v>201</v>
      </c>
      <c r="B212" s="60">
        <v>21313</v>
      </c>
      <c r="C212" s="1">
        <f t="shared" si="11"/>
        <v>24640.275474839509</v>
      </c>
      <c r="D212" s="1">
        <f t="shared" si="9"/>
        <v>22976.637737419755</v>
      </c>
      <c r="N212" s="1">
        <f t="shared" si="10"/>
        <v>2767690.5213671201</v>
      </c>
    </row>
    <row r="213" spans="1:14" x14ac:dyDescent="0.3">
      <c r="A213" s="55">
        <v>202</v>
      </c>
      <c r="B213" s="60">
        <v>3103</v>
      </c>
      <c r="C213" s="1">
        <f t="shared" si="11"/>
        <v>22976.637737419755</v>
      </c>
      <c r="D213" s="1">
        <f t="shared" si="9"/>
        <v>13039.818868709877</v>
      </c>
      <c r="N213" s="1">
        <f t="shared" si="10"/>
        <v>98740369.229548648</v>
      </c>
    </row>
    <row r="214" spans="1:14" x14ac:dyDescent="0.3">
      <c r="A214" s="55">
        <v>203</v>
      </c>
      <c r="B214" s="60">
        <v>33375</v>
      </c>
      <c r="C214" s="1">
        <f t="shared" si="11"/>
        <v>13039.818868709877</v>
      </c>
      <c r="D214" s="1">
        <f t="shared" si="9"/>
        <v>23207.409434354937</v>
      </c>
      <c r="N214" s="1">
        <f t="shared" si="10"/>
        <v>103379897.91059449</v>
      </c>
    </row>
    <row r="215" spans="1:14" x14ac:dyDescent="0.3">
      <c r="A215" s="55">
        <v>204</v>
      </c>
      <c r="B215" s="60">
        <v>22658</v>
      </c>
      <c r="C215" s="1">
        <f t="shared" si="11"/>
        <v>23207.409434354937</v>
      </c>
      <c r="D215" s="1">
        <f t="shared" si="9"/>
        <v>22932.704717177468</v>
      </c>
      <c r="N215" s="1">
        <f t="shared" si="10"/>
        <v>75462.681639552902</v>
      </c>
    </row>
    <row r="216" spans="1:14" x14ac:dyDescent="0.3">
      <c r="A216" s="55">
        <v>205</v>
      </c>
      <c r="B216" s="60">
        <v>24729</v>
      </c>
      <c r="C216" s="1">
        <f t="shared" si="11"/>
        <v>22932.704717177468</v>
      </c>
      <c r="D216" s="1">
        <f t="shared" si="9"/>
        <v>23830.852358588734</v>
      </c>
      <c r="N216" s="1">
        <f t="shared" si="10"/>
        <v>806669.18577261968</v>
      </c>
    </row>
    <row r="217" spans="1:14" x14ac:dyDescent="0.3">
      <c r="A217" s="55">
        <v>206</v>
      </c>
      <c r="B217" s="60">
        <v>24653</v>
      </c>
      <c r="C217" s="1">
        <f t="shared" si="11"/>
        <v>23830.852358588734</v>
      </c>
      <c r="D217" s="1">
        <f t="shared" si="9"/>
        <v>24241.926179294365</v>
      </c>
      <c r="N217" s="1">
        <f t="shared" si="10"/>
        <v>168981.68606952831</v>
      </c>
    </row>
    <row r="218" spans="1:14" x14ac:dyDescent="0.3">
      <c r="A218" s="55">
        <v>207</v>
      </c>
      <c r="B218" s="60">
        <v>26797</v>
      </c>
      <c r="C218" s="1">
        <f t="shared" si="11"/>
        <v>24241.926179294365</v>
      </c>
      <c r="D218" s="1">
        <f t="shared" si="9"/>
        <v>25519.463089647183</v>
      </c>
      <c r="N218" s="1">
        <f t="shared" si="10"/>
        <v>1632100.5573138224</v>
      </c>
    </row>
    <row r="219" spans="1:14" x14ac:dyDescent="0.3">
      <c r="A219" s="55">
        <v>208</v>
      </c>
      <c r="B219" s="60">
        <v>22225</v>
      </c>
      <c r="C219" s="1">
        <f t="shared" si="11"/>
        <v>25519.463089647183</v>
      </c>
      <c r="D219" s="1">
        <f t="shared" si="9"/>
        <v>23872.23154482359</v>
      </c>
      <c r="N219" s="1">
        <f t="shared" si="10"/>
        <v>2713371.762261909</v>
      </c>
    </row>
    <row r="220" spans="1:14" x14ac:dyDescent="0.3">
      <c r="A220" s="55">
        <v>209</v>
      </c>
      <c r="B220" s="60">
        <v>3052</v>
      </c>
      <c r="C220" s="1">
        <f t="shared" si="11"/>
        <v>23872.23154482359</v>
      </c>
      <c r="D220" s="1">
        <f t="shared" si="9"/>
        <v>13462.115772411795</v>
      </c>
      <c r="N220" s="1">
        <f t="shared" si="10"/>
        <v>108370510.39501682</v>
      </c>
    </row>
    <row r="221" spans="1:14" x14ac:dyDescent="0.3">
      <c r="A221" s="55">
        <v>210</v>
      </c>
      <c r="B221" s="60">
        <v>35507</v>
      </c>
      <c r="C221" s="1">
        <f t="shared" si="11"/>
        <v>13462.115772411795</v>
      </c>
      <c r="D221" s="1">
        <f t="shared" si="9"/>
        <v>24484.557886205897</v>
      </c>
      <c r="N221" s="1">
        <f t="shared" si="10"/>
        <v>121494230.15194181</v>
      </c>
    </row>
    <row r="222" spans="1:14" x14ac:dyDescent="0.3">
      <c r="A222" s="55">
        <v>211</v>
      </c>
      <c r="B222" s="60">
        <v>24875</v>
      </c>
      <c r="C222" s="1">
        <f t="shared" si="11"/>
        <v>24484.557886205897</v>
      </c>
      <c r="D222" s="1">
        <f t="shared" si="9"/>
        <v>24679.778943102949</v>
      </c>
      <c r="N222" s="1">
        <f t="shared" si="10"/>
        <v>38111.261056001749</v>
      </c>
    </row>
    <row r="223" spans="1:14" x14ac:dyDescent="0.3">
      <c r="A223" s="55">
        <v>212</v>
      </c>
      <c r="B223" s="60">
        <v>25480</v>
      </c>
      <c r="C223" s="1">
        <f t="shared" si="11"/>
        <v>24679.778943102949</v>
      </c>
      <c r="D223" s="1">
        <f t="shared" si="9"/>
        <v>25079.889471551476</v>
      </c>
      <c r="N223" s="1">
        <f t="shared" si="10"/>
        <v>160088.434975357</v>
      </c>
    </row>
    <row r="224" spans="1:14" x14ac:dyDescent="0.3">
      <c r="A224" s="55">
        <v>213</v>
      </c>
      <c r="B224" s="60">
        <v>24502</v>
      </c>
      <c r="C224" s="1">
        <f t="shared" si="11"/>
        <v>25079.889471551476</v>
      </c>
      <c r="D224" s="1">
        <f t="shared" si="9"/>
        <v>24790.944735775738</v>
      </c>
      <c r="N224" s="1">
        <f t="shared" si="10"/>
        <v>83489.060332511101</v>
      </c>
    </row>
    <row r="225" spans="1:14" x14ac:dyDescent="0.3">
      <c r="A225" s="55">
        <v>214</v>
      </c>
      <c r="B225" s="60">
        <v>23586</v>
      </c>
      <c r="C225" s="1">
        <f t="shared" si="11"/>
        <v>24790.944735775738</v>
      </c>
      <c r="D225" s="1">
        <f t="shared" si="9"/>
        <v>24188.472367887869</v>
      </c>
      <c r="N225" s="1">
        <f t="shared" si="10"/>
        <v>362972.9540684158</v>
      </c>
    </row>
    <row r="226" spans="1:14" x14ac:dyDescent="0.3">
      <c r="A226" s="55">
        <v>215</v>
      </c>
      <c r="B226" s="60">
        <v>16979</v>
      </c>
      <c r="C226" s="1">
        <f t="shared" si="11"/>
        <v>24188.472367887869</v>
      </c>
      <c r="D226" s="1">
        <f t="shared" si="9"/>
        <v>20583.736183943933</v>
      </c>
      <c r="N226" s="1">
        <f t="shared" si="10"/>
        <v>12994122.955834666</v>
      </c>
    </row>
    <row r="227" spans="1:14" x14ac:dyDescent="0.3">
      <c r="A227" s="55">
        <v>216</v>
      </c>
      <c r="B227" s="60">
        <v>2939</v>
      </c>
      <c r="C227" s="1">
        <f t="shared" si="11"/>
        <v>20583.736183943933</v>
      </c>
      <c r="D227" s="1">
        <f t="shared" si="9"/>
        <v>11761.368091971966</v>
      </c>
      <c r="N227" s="1">
        <f t="shared" si="10"/>
        <v>77834178.750245079</v>
      </c>
    </row>
    <row r="228" spans="1:14" x14ac:dyDescent="0.3">
      <c r="A228" s="55">
        <v>217</v>
      </c>
      <c r="B228" s="60">
        <v>34329</v>
      </c>
      <c r="C228" s="1">
        <f t="shared" si="11"/>
        <v>11761.368091971966</v>
      </c>
      <c r="D228" s="1">
        <f t="shared" si="9"/>
        <v>23045.184045985981</v>
      </c>
      <c r="N228" s="1">
        <f t="shared" si="10"/>
        <v>127324502.4840613</v>
      </c>
    </row>
    <row r="229" spans="1:14" x14ac:dyDescent="0.3">
      <c r="A229" s="55">
        <v>218</v>
      </c>
      <c r="B229" s="60">
        <v>22717</v>
      </c>
      <c r="C229" s="1">
        <f t="shared" si="11"/>
        <v>23045.184045985981</v>
      </c>
      <c r="D229" s="1">
        <f t="shared" si="9"/>
        <v>22881.092022992991</v>
      </c>
      <c r="N229" s="1">
        <f t="shared" si="10"/>
        <v>26926.19200993218</v>
      </c>
    </row>
    <row r="230" spans="1:14" x14ac:dyDescent="0.3">
      <c r="A230" s="55">
        <v>219</v>
      </c>
      <c r="B230" s="60">
        <v>23390</v>
      </c>
      <c r="C230" s="1">
        <f t="shared" si="11"/>
        <v>22881.092022992991</v>
      </c>
      <c r="D230" s="1">
        <f t="shared" si="9"/>
        <v>23135.546011496495</v>
      </c>
      <c r="N230" s="1">
        <f t="shared" si="10"/>
        <v>64746.832265341684</v>
      </c>
    </row>
    <row r="231" spans="1:14" x14ac:dyDescent="0.3">
      <c r="A231" s="55">
        <v>220</v>
      </c>
      <c r="B231" s="60">
        <v>22418</v>
      </c>
      <c r="C231" s="1">
        <f t="shared" si="11"/>
        <v>23135.546011496495</v>
      </c>
      <c r="D231" s="1">
        <f t="shared" si="9"/>
        <v>22776.773005748248</v>
      </c>
      <c r="N231" s="1">
        <f t="shared" si="10"/>
        <v>128718.06965363215</v>
      </c>
    </row>
    <row r="232" spans="1:14" x14ac:dyDescent="0.3">
      <c r="A232" s="55">
        <v>221</v>
      </c>
      <c r="B232" s="60">
        <v>23773</v>
      </c>
      <c r="C232" s="1">
        <f t="shared" si="11"/>
        <v>22776.773005748248</v>
      </c>
      <c r="D232" s="1">
        <f t="shared" si="9"/>
        <v>23274.886502874124</v>
      </c>
      <c r="N232" s="1">
        <f t="shared" si="10"/>
        <v>248117.05601897024</v>
      </c>
    </row>
    <row r="233" spans="1:14" x14ac:dyDescent="0.3">
      <c r="A233" s="55">
        <v>222</v>
      </c>
      <c r="B233" s="60">
        <v>18807</v>
      </c>
      <c r="C233" s="1">
        <f t="shared" si="11"/>
        <v>23274.886502874124</v>
      </c>
      <c r="D233" s="1">
        <f t="shared" si="9"/>
        <v>21040.943251437064</v>
      </c>
      <c r="N233" s="1">
        <f t="shared" si="10"/>
        <v>4990502.4506411999</v>
      </c>
    </row>
    <row r="234" spans="1:14" x14ac:dyDescent="0.3">
      <c r="A234" s="55">
        <v>223</v>
      </c>
      <c r="B234" s="60">
        <v>2659</v>
      </c>
      <c r="C234" s="1">
        <f t="shared" si="11"/>
        <v>21040.943251437064</v>
      </c>
      <c r="D234" s="1">
        <f t="shared" si="9"/>
        <v>11849.971625718532</v>
      </c>
      <c r="N234" s="1">
        <f t="shared" si="10"/>
        <v>84473959.424763158</v>
      </c>
    </row>
    <row r="235" spans="1:14" x14ac:dyDescent="0.3">
      <c r="A235" s="55">
        <v>224</v>
      </c>
      <c r="B235" s="60">
        <v>31619</v>
      </c>
      <c r="C235" s="1">
        <f t="shared" si="11"/>
        <v>11849.971625718532</v>
      </c>
      <c r="D235" s="1">
        <f t="shared" si="9"/>
        <v>21734.485812859268</v>
      </c>
      <c r="N235" s="1">
        <f t="shared" si="10"/>
        <v>97703620.715786412</v>
      </c>
    </row>
    <row r="236" spans="1:14" x14ac:dyDescent="0.3">
      <c r="A236" s="55">
        <v>225</v>
      </c>
      <c r="B236" s="60">
        <v>23034</v>
      </c>
      <c r="C236" s="1">
        <f t="shared" si="11"/>
        <v>21734.485812859268</v>
      </c>
      <c r="D236" s="1">
        <f t="shared" si="9"/>
        <v>22384.242906429634</v>
      </c>
      <c r="N236" s="1">
        <f t="shared" si="10"/>
        <v>422184.28064500954</v>
      </c>
    </row>
    <row r="237" spans="1:14" x14ac:dyDescent="0.3">
      <c r="A237" s="55">
        <v>226</v>
      </c>
      <c r="B237" s="60">
        <v>25249</v>
      </c>
      <c r="C237" s="1">
        <f t="shared" si="11"/>
        <v>22384.242906429634</v>
      </c>
      <c r="D237" s="1">
        <f t="shared" si="9"/>
        <v>23816.621453214815</v>
      </c>
      <c r="N237" s="1">
        <f t="shared" si="10"/>
        <v>2051708.301290438</v>
      </c>
    </row>
    <row r="238" spans="1:14" x14ac:dyDescent="0.3">
      <c r="A238" s="55">
        <v>227</v>
      </c>
      <c r="B238" s="60">
        <v>5415</v>
      </c>
      <c r="C238" s="1">
        <f t="shared" si="11"/>
        <v>23816.621453214815</v>
      </c>
      <c r="D238" s="1">
        <f t="shared" si="9"/>
        <v>14615.810726607408</v>
      </c>
      <c r="N238" s="1">
        <f t="shared" si="10"/>
        <v>84654918.026853934</v>
      </c>
    </row>
    <row r="239" spans="1:14" x14ac:dyDescent="0.3">
      <c r="A239" s="55">
        <v>228</v>
      </c>
      <c r="B239" s="60">
        <v>30839</v>
      </c>
      <c r="C239" s="1">
        <f t="shared" si="11"/>
        <v>14615.810726607408</v>
      </c>
      <c r="D239" s="1">
        <f t="shared" si="9"/>
        <v>22727.405363303704</v>
      </c>
      <c r="N239" s="1">
        <f t="shared" si="10"/>
        <v>65797967.550080121</v>
      </c>
    </row>
    <row r="240" spans="1:14" x14ac:dyDescent="0.3">
      <c r="A240" s="55">
        <v>229</v>
      </c>
      <c r="B240" s="60">
        <v>19256</v>
      </c>
      <c r="C240" s="1">
        <f t="shared" si="11"/>
        <v>22727.405363303704</v>
      </c>
      <c r="D240" s="1">
        <f t="shared" si="9"/>
        <v>20991.702681651852</v>
      </c>
      <c r="N240" s="1">
        <f t="shared" si="10"/>
        <v>3012663.7990934299</v>
      </c>
    </row>
    <row r="241" spans="1:14" x14ac:dyDescent="0.3">
      <c r="A241" s="55">
        <v>230</v>
      </c>
      <c r="B241" s="60">
        <v>3371</v>
      </c>
      <c r="C241" s="1">
        <f t="shared" si="11"/>
        <v>20991.702681651852</v>
      </c>
      <c r="D241" s="1">
        <f t="shared" si="9"/>
        <v>12181.351340825926</v>
      </c>
      <c r="N241" s="1">
        <f t="shared" si="10"/>
        <v>77622290.748793185</v>
      </c>
    </row>
    <row r="242" spans="1:14" x14ac:dyDescent="0.3">
      <c r="A242" s="55">
        <v>231</v>
      </c>
      <c r="B242" s="60">
        <v>36030</v>
      </c>
      <c r="C242" s="1">
        <f t="shared" si="11"/>
        <v>12181.351340825926</v>
      </c>
      <c r="D242" s="1">
        <f t="shared" si="9"/>
        <v>24105.675670412962</v>
      </c>
      <c r="N242" s="1">
        <f t="shared" si="10"/>
        <v>142189510.71718135</v>
      </c>
    </row>
    <row r="243" spans="1:14" x14ac:dyDescent="0.3">
      <c r="A243" s="55">
        <v>232</v>
      </c>
      <c r="B243" s="60">
        <v>24966</v>
      </c>
      <c r="C243" s="1">
        <f t="shared" si="11"/>
        <v>24105.675670412962</v>
      </c>
      <c r="D243" s="1">
        <f t="shared" si="9"/>
        <v>24535.837835206483</v>
      </c>
      <c r="N243" s="1">
        <f t="shared" si="10"/>
        <v>185039.48801984501</v>
      </c>
    </row>
    <row r="244" spans="1:14" x14ac:dyDescent="0.3">
      <c r="A244" s="55">
        <v>233</v>
      </c>
      <c r="B244" s="60">
        <v>25764</v>
      </c>
      <c r="C244" s="1">
        <f t="shared" si="11"/>
        <v>24535.837835206483</v>
      </c>
      <c r="D244" s="1">
        <f t="shared" si="9"/>
        <v>25149.918917603241</v>
      </c>
      <c r="N244" s="1">
        <f t="shared" si="10"/>
        <v>377095.57575757458</v>
      </c>
    </row>
    <row r="245" spans="1:14" x14ac:dyDescent="0.3">
      <c r="A245" s="55">
        <v>234</v>
      </c>
      <c r="B245" s="60">
        <v>25794</v>
      </c>
      <c r="C245" s="1">
        <f t="shared" si="11"/>
        <v>25149.918917603241</v>
      </c>
      <c r="D245" s="1">
        <f t="shared" si="9"/>
        <v>25471.959458801619</v>
      </c>
      <c r="N245" s="1">
        <f t="shared" si="10"/>
        <v>103710.1101753462</v>
      </c>
    </row>
    <row r="246" spans="1:14" x14ac:dyDescent="0.3">
      <c r="A246" s="55">
        <v>235</v>
      </c>
      <c r="B246" s="60">
        <v>27327</v>
      </c>
      <c r="C246" s="1">
        <f t="shared" si="11"/>
        <v>25471.959458801619</v>
      </c>
      <c r="D246" s="1">
        <f t="shared" si="9"/>
        <v>26399.479729400809</v>
      </c>
      <c r="N246" s="1">
        <f t="shared" si="10"/>
        <v>860293.85237239569</v>
      </c>
    </row>
    <row r="247" spans="1:14" x14ac:dyDescent="0.3">
      <c r="A247" s="55">
        <v>236</v>
      </c>
      <c r="B247" s="60">
        <v>24637</v>
      </c>
      <c r="C247" s="1">
        <f t="shared" si="11"/>
        <v>26399.479729400809</v>
      </c>
      <c r="D247" s="1">
        <f t="shared" si="9"/>
        <v>25518.239864700405</v>
      </c>
      <c r="N247" s="1">
        <f t="shared" si="10"/>
        <v>776583.69913718768</v>
      </c>
    </row>
    <row r="248" spans="1:14" x14ac:dyDescent="0.3">
      <c r="A248" s="55">
        <v>237</v>
      </c>
      <c r="B248" s="60">
        <v>3638</v>
      </c>
      <c r="C248" s="1">
        <f t="shared" si="11"/>
        <v>25518.239864700405</v>
      </c>
      <c r="D248" s="1">
        <f t="shared" si="9"/>
        <v>14578.119932350202</v>
      </c>
      <c r="N248" s="1">
        <f t="shared" si="10"/>
        <v>119686224.13420619</v>
      </c>
    </row>
    <row r="249" spans="1:14" x14ac:dyDescent="0.3">
      <c r="A249" s="55">
        <v>238</v>
      </c>
      <c r="B249" s="60">
        <v>41271</v>
      </c>
      <c r="C249" s="1">
        <f t="shared" si="11"/>
        <v>14578.119932350202</v>
      </c>
      <c r="D249" s="1">
        <f t="shared" si="9"/>
        <v>27924.5599661751</v>
      </c>
      <c r="N249" s="1">
        <f t="shared" si="10"/>
        <v>178127461.57648399</v>
      </c>
    </row>
    <row r="250" spans="1:14" x14ac:dyDescent="0.3">
      <c r="A250" s="55">
        <v>239</v>
      </c>
      <c r="B250" s="60">
        <v>29061</v>
      </c>
      <c r="C250" s="1">
        <f t="shared" si="11"/>
        <v>27924.5599661751</v>
      </c>
      <c r="D250" s="1">
        <f t="shared" si="9"/>
        <v>28492.779983087552</v>
      </c>
      <c r="N250" s="1">
        <f t="shared" si="10"/>
        <v>322873.98761998274</v>
      </c>
    </row>
    <row r="251" spans="1:14" x14ac:dyDescent="0.3">
      <c r="A251" s="55">
        <v>240</v>
      </c>
      <c r="B251" s="60">
        <v>29526</v>
      </c>
      <c r="C251" s="1">
        <f t="shared" si="11"/>
        <v>28492.779983087552</v>
      </c>
      <c r="D251" s="1">
        <f t="shared" si="9"/>
        <v>29009.389991543776</v>
      </c>
      <c r="N251" s="1">
        <f t="shared" si="10"/>
        <v>266885.90083713987</v>
      </c>
    </row>
    <row r="252" spans="1:14" x14ac:dyDescent="0.3">
      <c r="A252" s="55">
        <v>241</v>
      </c>
      <c r="B252" s="60">
        <v>28879</v>
      </c>
      <c r="C252" s="1">
        <f t="shared" si="11"/>
        <v>29009.389991543776</v>
      </c>
      <c r="D252" s="1">
        <f t="shared" si="9"/>
        <v>28944.19499577189</v>
      </c>
      <c r="N252" s="1">
        <f t="shared" si="10"/>
        <v>4250.38747369673</v>
      </c>
    </row>
    <row r="253" spans="1:14" x14ac:dyDescent="0.3">
      <c r="A253" s="55">
        <v>242</v>
      </c>
      <c r="B253" s="60">
        <v>32524</v>
      </c>
      <c r="C253" s="1">
        <f t="shared" si="11"/>
        <v>28944.19499577189</v>
      </c>
      <c r="D253" s="1">
        <f t="shared" si="9"/>
        <v>30734.097497885945</v>
      </c>
      <c r="N253" s="1">
        <f t="shared" si="10"/>
        <v>3203750.9670741549</v>
      </c>
    </row>
    <row r="254" spans="1:14" x14ac:dyDescent="0.3">
      <c r="A254" s="55">
        <v>243</v>
      </c>
      <c r="B254" s="60">
        <v>29971</v>
      </c>
      <c r="C254" s="1">
        <f t="shared" si="11"/>
        <v>30734.097497885945</v>
      </c>
      <c r="D254" s="1">
        <f t="shared" si="9"/>
        <v>30352.548748942972</v>
      </c>
      <c r="N254" s="1">
        <f t="shared" si="10"/>
        <v>145579.44781994741</v>
      </c>
    </row>
    <row r="255" spans="1:14" x14ac:dyDescent="0.3">
      <c r="A255" s="55">
        <v>244</v>
      </c>
      <c r="B255" s="60">
        <v>6924</v>
      </c>
      <c r="C255" s="1">
        <f t="shared" si="11"/>
        <v>30352.548748942972</v>
      </c>
      <c r="D255" s="1">
        <f t="shared" si="9"/>
        <v>18638.274374471486</v>
      </c>
      <c r="N255" s="1">
        <f t="shared" si="10"/>
        <v>137224224.12039933</v>
      </c>
    </row>
    <row r="256" spans="1:14" x14ac:dyDescent="0.3">
      <c r="A256" s="55">
        <v>245</v>
      </c>
      <c r="B256" s="60">
        <v>49733</v>
      </c>
      <c r="C256" s="1">
        <f t="shared" si="11"/>
        <v>18638.274374471486</v>
      </c>
      <c r="D256" s="1">
        <f t="shared" si="9"/>
        <v>34185.637187235741</v>
      </c>
      <c r="N256" s="1">
        <f t="shared" si="10"/>
        <v>241720490.43172497</v>
      </c>
    </row>
    <row r="257" spans="1:14" x14ac:dyDescent="0.3">
      <c r="A257" s="55">
        <v>246</v>
      </c>
      <c r="B257" s="60">
        <v>35864</v>
      </c>
      <c r="C257" s="1">
        <f t="shared" si="11"/>
        <v>34185.637187235741</v>
      </c>
      <c r="D257" s="1">
        <f t="shared" si="9"/>
        <v>35024.818593617871</v>
      </c>
      <c r="N257" s="1">
        <f t="shared" si="10"/>
        <v>704225.43281748856</v>
      </c>
    </row>
    <row r="258" spans="1:14" x14ac:dyDescent="0.3">
      <c r="A258" s="55">
        <v>247</v>
      </c>
      <c r="B258" s="60">
        <v>35929</v>
      </c>
      <c r="C258" s="1">
        <f t="shared" si="11"/>
        <v>35024.818593617871</v>
      </c>
      <c r="D258" s="1">
        <f t="shared" si="9"/>
        <v>35476.909296808939</v>
      </c>
      <c r="N258" s="1">
        <f t="shared" si="10"/>
        <v>204386.00391178805</v>
      </c>
    </row>
    <row r="259" spans="1:14" x14ac:dyDescent="0.3">
      <c r="A259" s="55">
        <v>248</v>
      </c>
      <c r="B259" s="60">
        <v>36679</v>
      </c>
      <c r="C259" s="1">
        <f t="shared" si="11"/>
        <v>35476.909296808939</v>
      </c>
      <c r="D259" s="1">
        <f t="shared" si="9"/>
        <v>36077.954648404469</v>
      </c>
      <c r="N259" s="1">
        <f t="shared" si="10"/>
        <v>361255.51467459492</v>
      </c>
    </row>
    <row r="260" spans="1:14" x14ac:dyDescent="0.3">
      <c r="A260" s="55">
        <v>249</v>
      </c>
      <c r="B260" s="60">
        <v>38435</v>
      </c>
      <c r="C260" s="1">
        <f t="shared" si="11"/>
        <v>36077.954648404469</v>
      </c>
      <c r="D260" s="1">
        <f t="shared" si="9"/>
        <v>37256.477324202235</v>
      </c>
      <c r="N260" s="1">
        <f t="shared" si="10"/>
        <v>1388915.6973695245</v>
      </c>
    </row>
    <row r="261" spans="1:14" x14ac:dyDescent="0.3">
      <c r="A261" s="55">
        <v>250</v>
      </c>
      <c r="B261" s="60">
        <v>36474</v>
      </c>
      <c r="C261" s="1">
        <f t="shared" si="11"/>
        <v>37256.477324202235</v>
      </c>
      <c r="D261" s="1">
        <f t="shared" si="9"/>
        <v>36865.238662101117</v>
      </c>
      <c r="N261" s="1">
        <f t="shared" si="10"/>
        <v>153067.6907226723</v>
      </c>
    </row>
    <row r="262" spans="1:14" x14ac:dyDescent="0.3">
      <c r="A262" s="55">
        <v>251</v>
      </c>
      <c r="B262" s="60">
        <v>5004</v>
      </c>
      <c r="C262" s="1">
        <f t="shared" si="11"/>
        <v>36865.238662101117</v>
      </c>
      <c r="D262" s="1">
        <f t="shared" si="9"/>
        <v>20934.619331050559</v>
      </c>
      <c r="N262" s="1">
        <f t="shared" si="10"/>
        <v>253784632.27084175</v>
      </c>
    </row>
    <row r="263" spans="1:14" x14ac:dyDescent="0.3">
      <c r="A263" s="55">
        <v>252</v>
      </c>
      <c r="B263" s="60">
        <v>52907</v>
      </c>
      <c r="C263" s="1">
        <f t="shared" si="11"/>
        <v>20934.619331050559</v>
      </c>
      <c r="D263" s="1">
        <f t="shared" si="9"/>
        <v>36920.809665525281</v>
      </c>
      <c r="N263" s="1">
        <f t="shared" si="10"/>
        <v>255558281.41005293</v>
      </c>
    </row>
    <row r="264" spans="1:14" x14ac:dyDescent="0.3">
      <c r="A264" s="55">
        <v>253</v>
      </c>
      <c r="B264" s="60">
        <v>36291</v>
      </c>
      <c r="C264" s="1">
        <f t="shared" si="11"/>
        <v>36920.809665525281</v>
      </c>
      <c r="D264" s="1">
        <f t="shared" si="9"/>
        <v>36605.904832762637</v>
      </c>
      <c r="N264" s="1">
        <f t="shared" si="10"/>
        <v>99165.053697264346</v>
      </c>
    </row>
    <row r="265" spans="1:14" x14ac:dyDescent="0.3">
      <c r="A265" s="55">
        <v>254</v>
      </c>
      <c r="B265" s="60">
        <v>38103</v>
      </c>
      <c r="C265" s="1">
        <f t="shared" si="11"/>
        <v>36605.904832762637</v>
      </c>
      <c r="D265" s="1">
        <f t="shared" si="9"/>
        <v>37354.452416381318</v>
      </c>
      <c r="N265" s="1">
        <f t="shared" si="10"/>
        <v>560323.48494136706</v>
      </c>
    </row>
    <row r="266" spans="1:14" x14ac:dyDescent="0.3">
      <c r="A266" s="55">
        <v>255</v>
      </c>
      <c r="B266" s="60">
        <v>37869</v>
      </c>
      <c r="C266" s="1">
        <f t="shared" si="11"/>
        <v>37354.452416381318</v>
      </c>
      <c r="D266" s="1">
        <f t="shared" si="9"/>
        <v>37611.726208190659</v>
      </c>
      <c r="N266" s="1">
        <f t="shared" si="10"/>
        <v>66189.803951956012</v>
      </c>
    </row>
    <row r="267" spans="1:14" x14ac:dyDescent="0.3">
      <c r="A267" s="55">
        <v>256</v>
      </c>
      <c r="B267" s="60">
        <v>39917</v>
      </c>
      <c r="C267" s="1">
        <f t="shared" si="11"/>
        <v>37611.726208190659</v>
      </c>
      <c r="D267" s="1">
        <f t="shared" si="9"/>
        <v>38764.363104095333</v>
      </c>
      <c r="N267" s="1">
        <f t="shared" si="10"/>
        <v>1328571.8138007456</v>
      </c>
    </row>
    <row r="268" spans="1:14" x14ac:dyDescent="0.3">
      <c r="A268" s="55">
        <v>257</v>
      </c>
      <c r="B268" s="60">
        <v>38017</v>
      </c>
      <c r="C268" s="1">
        <f t="shared" si="11"/>
        <v>38764.363104095333</v>
      </c>
      <c r="D268" s="1">
        <f t="shared" si="9"/>
        <v>38390.681552047667</v>
      </c>
      <c r="N268" s="1">
        <f t="shared" si="10"/>
        <v>139637.90234075297</v>
      </c>
    </row>
    <row r="269" spans="1:14" x14ac:dyDescent="0.3">
      <c r="A269" s="55">
        <v>258</v>
      </c>
      <c r="B269" s="60">
        <v>5596</v>
      </c>
      <c r="C269" s="1">
        <f t="shared" si="11"/>
        <v>38390.681552047667</v>
      </c>
      <c r="D269" s="1">
        <f t="shared" ref="D269:D332" si="12">$B$8*B269+(1-$B$8)*C269</f>
        <v>21993.340776023833</v>
      </c>
      <c r="N269" s="1">
        <f t="shared" ref="N269:N332" si="13">POWER(D269-B269,2)</f>
        <v>268872784.52505386</v>
      </c>
    </row>
    <row r="270" spans="1:14" x14ac:dyDescent="0.3">
      <c r="A270" s="55">
        <v>259</v>
      </c>
      <c r="B270" s="60">
        <v>65987</v>
      </c>
      <c r="C270" s="1">
        <f t="shared" ref="C270:C333" si="14">D269</f>
        <v>21993.340776023833</v>
      </c>
      <c r="D270" s="1">
        <f t="shared" si="12"/>
        <v>43990.170388011917</v>
      </c>
      <c r="N270" s="1">
        <f t="shared" si="13"/>
        <v>483860512.97883582</v>
      </c>
    </row>
    <row r="271" spans="1:14" x14ac:dyDescent="0.3">
      <c r="A271" s="55">
        <v>260</v>
      </c>
      <c r="B271" s="60">
        <v>61837</v>
      </c>
      <c r="C271" s="1">
        <f t="shared" si="14"/>
        <v>43990.170388011917</v>
      </c>
      <c r="D271" s="1">
        <f t="shared" si="12"/>
        <v>52913.585194005958</v>
      </c>
      <c r="N271" s="1">
        <f t="shared" si="13"/>
        <v>79627331.799833685</v>
      </c>
    </row>
    <row r="272" spans="1:14" x14ac:dyDescent="0.3">
      <c r="A272" s="55">
        <v>261</v>
      </c>
      <c r="B272" s="60">
        <v>11976</v>
      </c>
      <c r="C272" s="1">
        <f t="shared" si="14"/>
        <v>52913.585194005958</v>
      </c>
      <c r="D272" s="1">
        <f t="shared" si="12"/>
        <v>32444.792597002979</v>
      </c>
      <c r="N272" s="1">
        <f t="shared" si="13"/>
        <v>418971470.37912399</v>
      </c>
    </row>
    <row r="273" spans="1:14" x14ac:dyDescent="0.3">
      <c r="A273" s="55">
        <v>262</v>
      </c>
      <c r="B273" s="60">
        <v>2311</v>
      </c>
      <c r="C273" s="1">
        <f t="shared" si="14"/>
        <v>32444.792597002979</v>
      </c>
      <c r="D273" s="1">
        <f t="shared" si="12"/>
        <v>17377.896298501488</v>
      </c>
      <c r="N273" s="1">
        <f t="shared" si="13"/>
        <v>227011364.06979784</v>
      </c>
    </row>
    <row r="274" spans="1:14" x14ac:dyDescent="0.3">
      <c r="A274" s="55">
        <v>263</v>
      </c>
      <c r="B274" s="60">
        <v>7041</v>
      </c>
      <c r="C274" s="1">
        <f t="shared" si="14"/>
        <v>17377.896298501488</v>
      </c>
      <c r="D274" s="1">
        <f t="shared" si="12"/>
        <v>12209.448149250744</v>
      </c>
      <c r="N274" s="1">
        <f t="shared" si="13"/>
        <v>26712856.271493439</v>
      </c>
    </row>
    <row r="275" spans="1:14" x14ac:dyDescent="0.3">
      <c r="A275" s="55">
        <v>264</v>
      </c>
      <c r="B275" s="60">
        <v>40664</v>
      </c>
      <c r="C275" s="1">
        <f t="shared" si="14"/>
        <v>12209.448149250744</v>
      </c>
      <c r="D275" s="1">
        <f t="shared" si="12"/>
        <v>26436.724074625374</v>
      </c>
      <c r="N275" s="1">
        <f t="shared" si="13"/>
        <v>202415380.25674441</v>
      </c>
    </row>
    <row r="276" spans="1:14" x14ac:dyDescent="0.3">
      <c r="A276" s="55">
        <v>265</v>
      </c>
      <c r="B276" s="60">
        <v>6335</v>
      </c>
      <c r="C276" s="1">
        <f t="shared" si="14"/>
        <v>26436.724074625374</v>
      </c>
      <c r="D276" s="1">
        <f t="shared" si="12"/>
        <v>16385.862037312687</v>
      </c>
      <c r="N276" s="1">
        <f t="shared" si="13"/>
        <v>101019827.69309333</v>
      </c>
    </row>
    <row r="277" spans="1:14" x14ac:dyDescent="0.3">
      <c r="A277" s="55">
        <v>266</v>
      </c>
      <c r="B277" s="60">
        <v>64710</v>
      </c>
      <c r="C277" s="1">
        <f t="shared" si="14"/>
        <v>16385.862037312687</v>
      </c>
      <c r="D277" s="1">
        <f t="shared" si="12"/>
        <v>40547.931018656345</v>
      </c>
      <c r="N277" s="1">
        <f t="shared" si="13"/>
        <v>583805577.4592092</v>
      </c>
    </row>
    <row r="278" spans="1:14" x14ac:dyDescent="0.3">
      <c r="A278" s="55">
        <v>267</v>
      </c>
      <c r="B278" s="60">
        <v>39280</v>
      </c>
      <c r="C278" s="1">
        <f t="shared" si="14"/>
        <v>40547.931018656345</v>
      </c>
      <c r="D278" s="1">
        <f t="shared" si="12"/>
        <v>39913.965509328176</v>
      </c>
      <c r="N278" s="1">
        <f t="shared" si="13"/>
        <v>401912.26701773395</v>
      </c>
    </row>
    <row r="279" spans="1:14" x14ac:dyDescent="0.3">
      <c r="A279" s="55">
        <v>268</v>
      </c>
      <c r="B279" s="60">
        <v>40044</v>
      </c>
      <c r="C279" s="1">
        <f t="shared" si="14"/>
        <v>39913.965509328176</v>
      </c>
      <c r="D279" s="1">
        <f t="shared" si="12"/>
        <v>39978.982754664088</v>
      </c>
      <c r="N279" s="1">
        <f t="shared" si="13"/>
        <v>4227.2421910701532</v>
      </c>
    </row>
    <row r="280" spans="1:14" x14ac:dyDescent="0.3">
      <c r="A280" s="55">
        <v>269</v>
      </c>
      <c r="B280" s="60">
        <v>40217</v>
      </c>
      <c r="C280" s="1">
        <f t="shared" si="14"/>
        <v>39978.982754664088</v>
      </c>
      <c r="D280" s="1">
        <f t="shared" si="12"/>
        <v>40097.991377332044</v>
      </c>
      <c r="N280" s="1">
        <f t="shared" si="13"/>
        <v>14163.052269323915</v>
      </c>
    </row>
    <row r="281" spans="1:14" x14ac:dyDescent="0.3">
      <c r="A281" s="55">
        <v>270</v>
      </c>
      <c r="B281" s="60">
        <v>43203</v>
      </c>
      <c r="C281" s="1">
        <f t="shared" si="14"/>
        <v>40097.991377332044</v>
      </c>
      <c r="D281" s="1">
        <f t="shared" si="12"/>
        <v>41650.495688666022</v>
      </c>
      <c r="N281" s="1">
        <f t="shared" si="13"/>
        <v>2410269.6367105893</v>
      </c>
    </row>
    <row r="282" spans="1:14" x14ac:dyDescent="0.3">
      <c r="A282" s="55">
        <v>271</v>
      </c>
      <c r="B282" s="60">
        <v>40303</v>
      </c>
      <c r="C282" s="1">
        <f t="shared" si="14"/>
        <v>41650.495688666022</v>
      </c>
      <c r="D282" s="1">
        <f t="shared" si="12"/>
        <v>40976.747844333011</v>
      </c>
      <c r="N282" s="1">
        <f t="shared" si="13"/>
        <v>453936.15774337924</v>
      </c>
    </row>
    <row r="283" spans="1:14" x14ac:dyDescent="0.3">
      <c r="A283" s="55">
        <v>272</v>
      </c>
      <c r="B283" s="60">
        <v>5219</v>
      </c>
      <c r="C283" s="1">
        <f t="shared" si="14"/>
        <v>40976.747844333011</v>
      </c>
      <c r="D283" s="1">
        <f t="shared" si="12"/>
        <v>23097.873922166506</v>
      </c>
      <c r="N283" s="1">
        <f t="shared" si="13"/>
        <v>319654132.72472554</v>
      </c>
    </row>
    <row r="284" spans="1:14" x14ac:dyDescent="0.3">
      <c r="A284" s="55">
        <v>273</v>
      </c>
      <c r="B284" s="60">
        <v>55172</v>
      </c>
      <c r="C284" s="1">
        <f t="shared" si="14"/>
        <v>23097.873922166506</v>
      </c>
      <c r="D284" s="1">
        <f t="shared" si="12"/>
        <v>39134.936961083251</v>
      </c>
      <c r="N284" s="1">
        <f t="shared" si="13"/>
        <v>257187390.91418973</v>
      </c>
    </row>
    <row r="285" spans="1:14" x14ac:dyDescent="0.3">
      <c r="A285" s="55">
        <v>274</v>
      </c>
      <c r="B285" s="60">
        <v>40643</v>
      </c>
      <c r="C285" s="1">
        <f t="shared" si="14"/>
        <v>39134.936961083251</v>
      </c>
      <c r="D285" s="1">
        <f t="shared" si="12"/>
        <v>39888.968480541625</v>
      </c>
      <c r="N285" s="1">
        <f t="shared" si="13"/>
        <v>568563.53233670502</v>
      </c>
    </row>
    <row r="286" spans="1:14" x14ac:dyDescent="0.3">
      <c r="A286" s="55">
        <v>275</v>
      </c>
      <c r="B286" s="60">
        <v>42345</v>
      </c>
      <c r="C286" s="1">
        <f t="shared" si="14"/>
        <v>39888.968480541625</v>
      </c>
      <c r="D286" s="1">
        <f t="shared" si="12"/>
        <v>41116.984240270816</v>
      </c>
      <c r="N286" s="1">
        <f t="shared" si="13"/>
        <v>1508022.7061432442</v>
      </c>
    </row>
    <row r="287" spans="1:14" x14ac:dyDescent="0.3">
      <c r="A287" s="55">
        <v>276</v>
      </c>
      <c r="B287" s="60">
        <v>11191</v>
      </c>
      <c r="C287" s="1">
        <f t="shared" si="14"/>
        <v>41116.984240270816</v>
      </c>
      <c r="D287" s="1">
        <f t="shared" si="12"/>
        <v>26153.992120135408</v>
      </c>
      <c r="N287" s="1">
        <f t="shared" si="13"/>
        <v>223891133.18723431</v>
      </c>
    </row>
    <row r="288" spans="1:14" x14ac:dyDescent="0.3">
      <c r="A288" s="55">
        <v>277</v>
      </c>
      <c r="B288" s="60">
        <v>56481</v>
      </c>
      <c r="C288" s="1">
        <f t="shared" si="14"/>
        <v>26153.992120135408</v>
      </c>
      <c r="D288" s="1">
        <f t="shared" si="12"/>
        <v>41317.4960600677</v>
      </c>
      <c r="N288" s="1">
        <f t="shared" si="13"/>
        <v>229931851.73634237</v>
      </c>
    </row>
    <row r="289" spans="1:14" x14ac:dyDescent="0.3">
      <c r="A289" s="55">
        <v>278</v>
      </c>
      <c r="B289" s="60">
        <v>39304</v>
      </c>
      <c r="C289" s="1">
        <f t="shared" si="14"/>
        <v>41317.4960600677</v>
      </c>
      <c r="D289" s="1">
        <f t="shared" si="12"/>
        <v>40310.74803003385</v>
      </c>
      <c r="N289" s="1">
        <f t="shared" si="13"/>
        <v>1013541.5959770381</v>
      </c>
    </row>
    <row r="290" spans="1:14" x14ac:dyDescent="0.3">
      <c r="A290" s="55">
        <v>279</v>
      </c>
      <c r="B290" s="60">
        <v>6160</v>
      </c>
      <c r="C290" s="1">
        <f t="shared" si="14"/>
        <v>40310.74803003385</v>
      </c>
      <c r="D290" s="1">
        <f t="shared" si="12"/>
        <v>23235.374015016925</v>
      </c>
      <c r="N290" s="1">
        <f t="shared" si="13"/>
        <v>291568397.75271523</v>
      </c>
    </row>
    <row r="291" spans="1:14" x14ac:dyDescent="0.3">
      <c r="A291" s="55">
        <v>280</v>
      </c>
      <c r="B291" s="60">
        <v>58627</v>
      </c>
      <c r="C291" s="1">
        <f t="shared" si="14"/>
        <v>23235.374015016925</v>
      </c>
      <c r="D291" s="1">
        <f t="shared" si="12"/>
        <v>40931.187007508459</v>
      </c>
      <c r="N291" s="1">
        <f t="shared" si="13"/>
        <v>313141797.46523243</v>
      </c>
    </row>
    <row r="292" spans="1:14" x14ac:dyDescent="0.3">
      <c r="A292" s="55">
        <v>281</v>
      </c>
      <c r="B292" s="60">
        <v>38044</v>
      </c>
      <c r="C292" s="1">
        <f t="shared" si="14"/>
        <v>40931.187007508459</v>
      </c>
      <c r="D292" s="1">
        <f t="shared" si="12"/>
        <v>39487.593503754229</v>
      </c>
      <c r="N292" s="1">
        <f t="shared" si="13"/>
        <v>2083962.2040814124</v>
      </c>
    </row>
    <row r="293" spans="1:14" x14ac:dyDescent="0.3">
      <c r="A293" s="55">
        <v>282</v>
      </c>
      <c r="B293" s="60">
        <v>14232</v>
      </c>
      <c r="C293" s="1">
        <f t="shared" si="14"/>
        <v>39487.593503754229</v>
      </c>
      <c r="D293" s="1">
        <f t="shared" si="12"/>
        <v>26859.796751877115</v>
      </c>
      <c r="N293" s="1">
        <f t="shared" si="13"/>
        <v>159461250.8067182</v>
      </c>
    </row>
    <row r="294" spans="1:14" x14ac:dyDescent="0.3">
      <c r="A294" s="55">
        <v>283</v>
      </c>
      <c r="B294" s="60">
        <v>49299</v>
      </c>
      <c r="C294" s="1">
        <f t="shared" si="14"/>
        <v>26859.796751877115</v>
      </c>
      <c r="D294" s="1">
        <f t="shared" si="12"/>
        <v>38079.398375938559</v>
      </c>
      <c r="N294" s="1">
        <f t="shared" si="13"/>
        <v>125879460.60264212</v>
      </c>
    </row>
    <row r="295" spans="1:14" x14ac:dyDescent="0.3">
      <c r="A295" s="55">
        <v>284</v>
      </c>
      <c r="B295" s="60">
        <v>41881</v>
      </c>
      <c r="C295" s="1">
        <f t="shared" si="14"/>
        <v>38079.398375938559</v>
      </c>
      <c r="D295" s="1">
        <f t="shared" si="12"/>
        <v>39980.19918796928</v>
      </c>
      <c r="N295" s="1">
        <f t="shared" si="13"/>
        <v>3613043.7270166459</v>
      </c>
    </row>
    <row r="296" spans="1:14" x14ac:dyDescent="0.3">
      <c r="A296" s="55">
        <v>285</v>
      </c>
      <c r="B296" s="60">
        <v>39953</v>
      </c>
      <c r="C296" s="1">
        <f t="shared" si="14"/>
        <v>39980.19918796928</v>
      </c>
      <c r="D296" s="1">
        <f t="shared" si="12"/>
        <v>39966.59959398464</v>
      </c>
      <c r="N296" s="1">
        <f t="shared" si="13"/>
        <v>184.94895654705093</v>
      </c>
    </row>
    <row r="297" spans="1:14" x14ac:dyDescent="0.3">
      <c r="A297" s="55">
        <v>286</v>
      </c>
      <c r="B297" s="60">
        <v>5432</v>
      </c>
      <c r="C297" s="1">
        <f t="shared" si="14"/>
        <v>39966.59959398464</v>
      </c>
      <c r="D297" s="1">
        <f t="shared" si="12"/>
        <v>22699.29979699232</v>
      </c>
      <c r="N297" s="1">
        <f t="shared" si="13"/>
        <v>298159642.27921098</v>
      </c>
    </row>
    <row r="298" spans="1:14" x14ac:dyDescent="0.3">
      <c r="A298" s="55">
        <v>287</v>
      </c>
      <c r="B298" s="60">
        <v>59544</v>
      </c>
      <c r="C298" s="1">
        <f t="shared" si="14"/>
        <v>22699.29979699232</v>
      </c>
      <c r="D298" s="1">
        <f t="shared" si="12"/>
        <v>41121.649898496158</v>
      </c>
      <c r="N298" s="1">
        <f t="shared" si="13"/>
        <v>339382983.26237863</v>
      </c>
    </row>
    <row r="299" spans="1:14" x14ac:dyDescent="0.3">
      <c r="A299" s="55">
        <v>288</v>
      </c>
      <c r="B299" s="60">
        <v>39973</v>
      </c>
      <c r="C299" s="1">
        <f t="shared" si="14"/>
        <v>41121.649898496158</v>
      </c>
      <c r="D299" s="1">
        <f t="shared" si="12"/>
        <v>40547.324949248083</v>
      </c>
      <c r="N299" s="1">
        <f t="shared" si="13"/>
        <v>329849.14732881275</v>
      </c>
    </row>
    <row r="300" spans="1:14" x14ac:dyDescent="0.3">
      <c r="A300" s="55">
        <v>289</v>
      </c>
      <c r="B300" s="60">
        <v>42524</v>
      </c>
      <c r="C300" s="1">
        <f t="shared" si="14"/>
        <v>40547.324949248083</v>
      </c>
      <c r="D300" s="1">
        <f t="shared" si="12"/>
        <v>41535.662474624041</v>
      </c>
      <c r="N300" s="1">
        <f t="shared" si="13"/>
        <v>976811.06406627374</v>
      </c>
    </row>
    <row r="301" spans="1:14" x14ac:dyDescent="0.3">
      <c r="A301" s="55">
        <v>290</v>
      </c>
      <c r="B301" s="60">
        <v>42393</v>
      </c>
      <c r="C301" s="1">
        <f t="shared" si="14"/>
        <v>41535.662474624041</v>
      </c>
      <c r="D301" s="1">
        <f t="shared" si="12"/>
        <v>41964.331237312021</v>
      </c>
      <c r="N301" s="1">
        <f t="shared" si="13"/>
        <v>183756.90810444314</v>
      </c>
    </row>
    <row r="302" spans="1:14" x14ac:dyDescent="0.3">
      <c r="A302" s="55">
        <v>291</v>
      </c>
      <c r="B302" s="60">
        <v>45274</v>
      </c>
      <c r="C302" s="1">
        <f t="shared" si="14"/>
        <v>41964.331237312021</v>
      </c>
      <c r="D302" s="1">
        <f t="shared" si="12"/>
        <v>43619.165618656014</v>
      </c>
      <c r="N302" s="1">
        <f t="shared" si="13"/>
        <v>2738476.8296781331</v>
      </c>
    </row>
    <row r="303" spans="1:14" x14ac:dyDescent="0.3">
      <c r="A303" s="55">
        <v>292</v>
      </c>
      <c r="B303" s="60">
        <v>42836</v>
      </c>
      <c r="C303" s="1">
        <f t="shared" si="14"/>
        <v>43619.165618656014</v>
      </c>
      <c r="D303" s="1">
        <f t="shared" si="12"/>
        <v>43227.582809328007</v>
      </c>
      <c r="N303" s="1">
        <f t="shared" si="13"/>
        <v>153337.09656121428</v>
      </c>
    </row>
    <row r="304" spans="1:14" x14ac:dyDescent="0.3">
      <c r="A304" s="55">
        <v>293</v>
      </c>
      <c r="B304" s="60">
        <v>6320</v>
      </c>
      <c r="C304" s="1">
        <f t="shared" si="14"/>
        <v>43227.582809328007</v>
      </c>
      <c r="D304" s="1">
        <f t="shared" si="12"/>
        <v>24773.791404664003</v>
      </c>
      <c r="N304" s="1">
        <f t="shared" si="13"/>
        <v>340542417.20685107</v>
      </c>
    </row>
    <row r="305" spans="1:14" x14ac:dyDescent="0.3">
      <c r="A305" s="55">
        <v>294</v>
      </c>
      <c r="B305" s="60">
        <v>62720</v>
      </c>
      <c r="C305" s="1">
        <f t="shared" si="14"/>
        <v>24773.791404664003</v>
      </c>
      <c r="D305" s="1">
        <f t="shared" si="12"/>
        <v>43746.895702332004</v>
      </c>
      <c r="N305" s="1">
        <f t="shared" si="13"/>
        <v>359978686.69018781</v>
      </c>
    </row>
    <row r="306" spans="1:14" x14ac:dyDescent="0.3">
      <c r="A306" s="55">
        <v>295</v>
      </c>
      <c r="B306" s="60">
        <v>43170</v>
      </c>
      <c r="C306" s="1">
        <f t="shared" si="14"/>
        <v>43746.895702332004</v>
      </c>
      <c r="D306" s="1">
        <f t="shared" si="12"/>
        <v>43458.447851165998</v>
      </c>
      <c r="N306" s="1">
        <f t="shared" si="13"/>
        <v>83202.162842281818</v>
      </c>
    </row>
    <row r="307" spans="1:14" x14ac:dyDescent="0.3">
      <c r="A307" s="55">
        <v>296</v>
      </c>
      <c r="B307" s="60">
        <v>43105</v>
      </c>
      <c r="C307" s="1">
        <f t="shared" si="14"/>
        <v>43458.447851165998</v>
      </c>
      <c r="D307" s="1">
        <f t="shared" si="12"/>
        <v>43281.723925582999</v>
      </c>
      <c r="N307" s="1">
        <f t="shared" si="13"/>
        <v>31231.345873465394</v>
      </c>
    </row>
    <row r="308" spans="1:14" x14ac:dyDescent="0.3">
      <c r="A308" s="55">
        <v>297</v>
      </c>
      <c r="B308" s="60">
        <v>44994</v>
      </c>
      <c r="C308" s="1">
        <f t="shared" si="14"/>
        <v>43281.723925582999</v>
      </c>
      <c r="D308" s="1">
        <f t="shared" si="12"/>
        <v>44137.861962791503</v>
      </c>
      <c r="N308" s="1">
        <f t="shared" si="13"/>
        <v>732972.3387552175</v>
      </c>
    </row>
    <row r="309" spans="1:14" x14ac:dyDescent="0.3">
      <c r="A309" s="55">
        <v>298</v>
      </c>
      <c r="B309" s="60">
        <v>48613</v>
      </c>
      <c r="C309" s="1">
        <f t="shared" si="14"/>
        <v>44137.861962791503</v>
      </c>
      <c r="D309" s="1">
        <f t="shared" si="12"/>
        <v>46375.430981395752</v>
      </c>
      <c r="N309" s="1">
        <f t="shared" si="13"/>
        <v>5006715.1130175795</v>
      </c>
    </row>
    <row r="310" spans="1:14" x14ac:dyDescent="0.3">
      <c r="A310" s="55">
        <v>299</v>
      </c>
      <c r="B310" s="60">
        <v>45389</v>
      </c>
      <c r="C310" s="1">
        <f t="shared" si="14"/>
        <v>46375.430981395752</v>
      </c>
      <c r="D310" s="1">
        <f t="shared" si="12"/>
        <v>45882.215490697876</v>
      </c>
      <c r="N310" s="1">
        <f t="shared" si="13"/>
        <v>243261.52026434641</v>
      </c>
    </row>
    <row r="311" spans="1:14" x14ac:dyDescent="0.3">
      <c r="A311" s="55">
        <v>300</v>
      </c>
      <c r="B311" s="60">
        <v>6208</v>
      </c>
      <c r="C311" s="1">
        <f t="shared" si="14"/>
        <v>45882.215490697876</v>
      </c>
      <c r="D311" s="1">
        <f t="shared" si="12"/>
        <v>26045.107745348938</v>
      </c>
      <c r="N311" s="1">
        <f t="shared" si="13"/>
        <v>393510843.7005828</v>
      </c>
    </row>
    <row r="312" spans="1:14" x14ac:dyDescent="0.3">
      <c r="A312" s="55">
        <v>301</v>
      </c>
      <c r="B312" s="60">
        <v>67379</v>
      </c>
      <c r="C312" s="1">
        <f t="shared" si="14"/>
        <v>26045.107745348938</v>
      </c>
      <c r="D312" s="1">
        <f t="shared" si="12"/>
        <v>46712.053872674471</v>
      </c>
      <c r="N312" s="1">
        <f t="shared" si="13"/>
        <v>427122662.22977567</v>
      </c>
    </row>
    <row r="313" spans="1:14" x14ac:dyDescent="0.3">
      <c r="A313" s="55">
        <v>302</v>
      </c>
      <c r="B313" s="60">
        <v>45557</v>
      </c>
      <c r="C313" s="1">
        <f t="shared" si="14"/>
        <v>46712.053872674471</v>
      </c>
      <c r="D313" s="1">
        <f t="shared" si="12"/>
        <v>46134.526936337235</v>
      </c>
      <c r="N313" s="1">
        <f t="shared" si="13"/>
        <v>333537.3621950731</v>
      </c>
    </row>
    <row r="314" spans="1:14" x14ac:dyDescent="0.3">
      <c r="A314" s="55">
        <v>303</v>
      </c>
      <c r="B314" s="60">
        <v>44974</v>
      </c>
      <c r="C314" s="1">
        <f t="shared" si="14"/>
        <v>46134.526936337235</v>
      </c>
      <c r="D314" s="1">
        <f t="shared" si="12"/>
        <v>45554.263468168618</v>
      </c>
      <c r="N314" s="1">
        <f t="shared" si="13"/>
        <v>336705.6924910724</v>
      </c>
    </row>
    <row r="315" spans="1:14" x14ac:dyDescent="0.3">
      <c r="A315" s="55">
        <v>304</v>
      </c>
      <c r="B315" s="60">
        <v>45086</v>
      </c>
      <c r="C315" s="1">
        <f t="shared" si="14"/>
        <v>45554.263468168618</v>
      </c>
      <c r="D315" s="1">
        <f t="shared" si="12"/>
        <v>45320.131734084309</v>
      </c>
      <c r="N315" s="1">
        <f t="shared" si="13"/>
        <v>54817.66890532551</v>
      </c>
    </row>
    <row r="316" spans="1:14" x14ac:dyDescent="0.3">
      <c r="A316" s="55">
        <v>305</v>
      </c>
      <c r="B316" s="60">
        <v>50532</v>
      </c>
      <c r="C316" s="1">
        <f t="shared" si="14"/>
        <v>45320.131734084309</v>
      </c>
      <c r="D316" s="1">
        <f t="shared" si="12"/>
        <v>47926.065867042154</v>
      </c>
      <c r="N316" s="1">
        <f t="shared" si="13"/>
        <v>6790892.7053147582</v>
      </c>
    </row>
    <row r="317" spans="1:14" x14ac:dyDescent="0.3">
      <c r="A317" s="55">
        <v>306</v>
      </c>
      <c r="B317" s="60">
        <v>43580</v>
      </c>
      <c r="C317" s="1">
        <f t="shared" si="14"/>
        <v>47926.065867042154</v>
      </c>
      <c r="D317" s="1">
        <f t="shared" si="12"/>
        <v>45753.032933521077</v>
      </c>
      <c r="N317" s="1">
        <f t="shared" si="13"/>
        <v>4722072.1301672179</v>
      </c>
    </row>
    <row r="318" spans="1:14" x14ac:dyDescent="0.3">
      <c r="A318" s="55">
        <v>307</v>
      </c>
      <c r="B318" s="60">
        <v>6447</v>
      </c>
      <c r="C318" s="1">
        <f t="shared" si="14"/>
        <v>45753.032933521077</v>
      </c>
      <c r="D318" s="1">
        <f t="shared" si="12"/>
        <v>26100.016466760539</v>
      </c>
      <c r="N318" s="1">
        <f t="shared" si="13"/>
        <v>386241056.2427609</v>
      </c>
    </row>
    <row r="319" spans="1:14" x14ac:dyDescent="0.3">
      <c r="A319" s="55">
        <v>308</v>
      </c>
      <c r="B319" s="60">
        <v>65138</v>
      </c>
      <c r="C319" s="1">
        <f t="shared" si="14"/>
        <v>26100.016466760539</v>
      </c>
      <c r="D319" s="1">
        <f t="shared" si="12"/>
        <v>45619.008233380271</v>
      </c>
      <c r="N319" s="1">
        <f t="shared" si="13"/>
        <v>380991039.58536875</v>
      </c>
    </row>
    <row r="320" spans="1:14" x14ac:dyDescent="0.3">
      <c r="A320" s="55">
        <v>309</v>
      </c>
      <c r="B320" s="60">
        <v>44618</v>
      </c>
      <c r="C320" s="1">
        <f t="shared" si="14"/>
        <v>45619.008233380271</v>
      </c>
      <c r="D320" s="1">
        <f t="shared" si="12"/>
        <v>45118.504116690136</v>
      </c>
      <c r="N320" s="1">
        <f t="shared" si="13"/>
        <v>250504.37082377283</v>
      </c>
    </row>
    <row r="321" spans="1:14" x14ac:dyDescent="0.3">
      <c r="A321" s="55">
        <v>310</v>
      </c>
      <c r="B321" s="60">
        <v>43330</v>
      </c>
      <c r="C321" s="1">
        <f t="shared" si="14"/>
        <v>45118.504116690136</v>
      </c>
      <c r="D321" s="1">
        <f t="shared" si="12"/>
        <v>44224.252058345068</v>
      </c>
      <c r="N321" s="1">
        <f t="shared" si="13"/>
        <v>799686.74385439046</v>
      </c>
    </row>
    <row r="322" spans="1:14" x14ac:dyDescent="0.3">
      <c r="A322" s="55">
        <v>311</v>
      </c>
      <c r="B322" s="60">
        <v>45486</v>
      </c>
      <c r="C322" s="1">
        <f t="shared" si="14"/>
        <v>44224.252058345068</v>
      </c>
      <c r="D322" s="1">
        <f t="shared" si="12"/>
        <v>44855.126029172534</v>
      </c>
      <c r="N322" s="1">
        <f t="shared" si="13"/>
        <v>398001.96706761455</v>
      </c>
    </row>
    <row r="323" spans="1:14" x14ac:dyDescent="0.3">
      <c r="A323" s="55">
        <v>312</v>
      </c>
      <c r="B323" s="60">
        <v>47634</v>
      </c>
      <c r="C323" s="1">
        <f t="shared" si="14"/>
        <v>44855.126029172534</v>
      </c>
      <c r="D323" s="1">
        <f t="shared" si="12"/>
        <v>46244.563014586267</v>
      </c>
      <c r="N323" s="1">
        <f t="shared" si="13"/>
        <v>1930535.1364356023</v>
      </c>
    </row>
    <row r="324" spans="1:14" x14ac:dyDescent="0.3">
      <c r="A324" s="55">
        <v>313</v>
      </c>
      <c r="B324" s="60">
        <v>43650</v>
      </c>
      <c r="C324" s="1">
        <f t="shared" si="14"/>
        <v>46244.563014586267</v>
      </c>
      <c r="D324" s="1">
        <f t="shared" si="12"/>
        <v>44947.281507293133</v>
      </c>
      <c r="N324" s="1">
        <f t="shared" si="13"/>
        <v>1682939.3091647443</v>
      </c>
    </row>
    <row r="325" spans="1:14" x14ac:dyDescent="0.3">
      <c r="A325" s="55">
        <v>314</v>
      </c>
      <c r="B325" s="60">
        <v>5869</v>
      </c>
      <c r="C325" s="1">
        <f t="shared" si="14"/>
        <v>44947.281507293133</v>
      </c>
      <c r="D325" s="1">
        <f t="shared" si="12"/>
        <v>25408.140753646567</v>
      </c>
      <c r="N325" s="1">
        <f t="shared" si="13"/>
        <v>381778021.3908121</v>
      </c>
    </row>
    <row r="326" spans="1:14" x14ac:dyDescent="0.3">
      <c r="A326" s="55">
        <v>315</v>
      </c>
      <c r="B326" s="60">
        <v>63553</v>
      </c>
      <c r="C326" s="1">
        <f t="shared" si="14"/>
        <v>25408.140753646567</v>
      </c>
      <c r="D326" s="1">
        <f t="shared" si="12"/>
        <v>44480.570376823285</v>
      </c>
      <c r="N326" s="1">
        <f t="shared" si="13"/>
        <v>363757571.73102868</v>
      </c>
    </row>
    <row r="327" spans="1:14" x14ac:dyDescent="0.3">
      <c r="A327" s="55">
        <v>316</v>
      </c>
      <c r="B327" s="60">
        <v>44147</v>
      </c>
      <c r="C327" s="1">
        <f t="shared" si="14"/>
        <v>44480.570376823285</v>
      </c>
      <c r="D327" s="1">
        <f t="shared" si="12"/>
        <v>44313.785188411639</v>
      </c>
      <c r="N327" s="1">
        <f t="shared" si="13"/>
        <v>27817.299073505907</v>
      </c>
    </row>
    <row r="328" spans="1:14" x14ac:dyDescent="0.3">
      <c r="A328" s="55">
        <v>317</v>
      </c>
      <c r="B328" s="60">
        <v>43387</v>
      </c>
      <c r="C328" s="1">
        <f t="shared" si="14"/>
        <v>44313.785188411639</v>
      </c>
      <c r="D328" s="1">
        <f t="shared" si="12"/>
        <v>43850.392594205819</v>
      </c>
      <c r="N328" s="1">
        <f t="shared" si="13"/>
        <v>214732.69636479928</v>
      </c>
    </row>
    <row r="329" spans="1:14" x14ac:dyDescent="0.3">
      <c r="A329" s="55">
        <v>318</v>
      </c>
      <c r="B329" s="60">
        <v>43300</v>
      </c>
      <c r="C329" s="1">
        <f t="shared" si="14"/>
        <v>43850.392594205819</v>
      </c>
      <c r="D329" s="1">
        <f t="shared" si="12"/>
        <v>43575.196297102913</v>
      </c>
      <c r="N329" s="1">
        <f t="shared" si="13"/>
        <v>75733.001939154972</v>
      </c>
    </row>
    <row r="330" spans="1:14" x14ac:dyDescent="0.3">
      <c r="A330" s="55">
        <v>319</v>
      </c>
      <c r="B330" s="60">
        <v>46378</v>
      </c>
      <c r="C330" s="1">
        <f t="shared" si="14"/>
        <v>43575.196297102913</v>
      </c>
      <c r="D330" s="1">
        <f t="shared" si="12"/>
        <v>44976.598148551457</v>
      </c>
      <c r="N330" s="1">
        <f t="shared" si="13"/>
        <v>1963927.1492434051</v>
      </c>
    </row>
    <row r="331" spans="1:14" x14ac:dyDescent="0.3">
      <c r="A331" s="55">
        <v>320</v>
      </c>
      <c r="B331" s="60">
        <v>42618</v>
      </c>
      <c r="C331" s="1">
        <f t="shared" si="14"/>
        <v>44976.598148551457</v>
      </c>
      <c r="D331" s="1">
        <f t="shared" si="12"/>
        <v>43797.299074275725</v>
      </c>
      <c r="N331" s="1">
        <f t="shared" si="13"/>
        <v>1390746.3065875813</v>
      </c>
    </row>
    <row r="332" spans="1:14" x14ac:dyDescent="0.3">
      <c r="A332" s="55">
        <v>321</v>
      </c>
      <c r="B332" s="60">
        <v>5878</v>
      </c>
      <c r="C332" s="1">
        <f t="shared" si="14"/>
        <v>43797.299074275725</v>
      </c>
      <c r="D332" s="1">
        <f t="shared" si="12"/>
        <v>24837.649537137862</v>
      </c>
      <c r="N332" s="1">
        <f t="shared" si="13"/>
        <v>359468310.57109195</v>
      </c>
    </row>
    <row r="333" spans="1:14" x14ac:dyDescent="0.3">
      <c r="A333" s="55">
        <v>322</v>
      </c>
      <c r="B333" s="60">
        <v>60614</v>
      </c>
      <c r="C333" s="1">
        <f t="shared" si="14"/>
        <v>24837.649537137862</v>
      </c>
      <c r="D333" s="1">
        <f t="shared" ref="D333:D368" si="15">$B$8*B333+(1-$B$8)*C333</f>
        <v>42725.824768568928</v>
      </c>
      <c r="N333" s="1">
        <f t="shared" ref="N333:N368" si="16">POWER(D333-B333,2)</f>
        <v>319986813.11038411</v>
      </c>
    </row>
    <row r="334" spans="1:14" x14ac:dyDescent="0.3">
      <c r="A334" s="55">
        <v>323</v>
      </c>
      <c r="B334" s="60">
        <v>43096</v>
      </c>
      <c r="C334" s="1">
        <f t="shared" ref="C334:C368" si="17">D333</f>
        <v>42725.824768568928</v>
      </c>
      <c r="D334" s="1">
        <f t="shared" si="15"/>
        <v>42910.912384284464</v>
      </c>
      <c r="N334" s="1">
        <f t="shared" si="16"/>
        <v>34257.425491262016</v>
      </c>
    </row>
    <row r="335" spans="1:14" x14ac:dyDescent="0.3">
      <c r="A335" s="55">
        <v>324</v>
      </c>
      <c r="B335" s="60">
        <v>41829</v>
      </c>
      <c r="C335" s="1">
        <f t="shared" si="17"/>
        <v>42910.912384284464</v>
      </c>
      <c r="D335" s="1">
        <f t="shared" si="15"/>
        <v>42369.956192142228</v>
      </c>
      <c r="N335" s="1">
        <f t="shared" si="16"/>
        <v>292633.60181701934</v>
      </c>
    </row>
    <row r="336" spans="1:14" x14ac:dyDescent="0.3">
      <c r="A336" s="55">
        <v>325</v>
      </c>
      <c r="B336" s="60">
        <v>41734</v>
      </c>
      <c r="C336" s="1">
        <f t="shared" si="17"/>
        <v>42369.956192142228</v>
      </c>
      <c r="D336" s="1">
        <f t="shared" si="15"/>
        <v>42051.978096071114</v>
      </c>
      <c r="N336" s="1">
        <f t="shared" si="16"/>
        <v>101110.06958101068</v>
      </c>
    </row>
    <row r="337" spans="1:14" x14ac:dyDescent="0.3">
      <c r="A337" s="55">
        <v>326</v>
      </c>
      <c r="B337" s="60">
        <v>44273</v>
      </c>
      <c r="C337" s="1">
        <f t="shared" si="17"/>
        <v>42051.978096071114</v>
      </c>
      <c r="D337" s="1">
        <f t="shared" si="15"/>
        <v>43162.489048035553</v>
      </c>
      <c r="N337" s="1">
        <f t="shared" si="16"/>
        <v>1233234.5744329814</v>
      </c>
    </row>
    <row r="338" spans="1:14" x14ac:dyDescent="0.3">
      <c r="A338" s="55">
        <v>327</v>
      </c>
      <c r="B338" s="60">
        <v>40935</v>
      </c>
      <c r="C338" s="1">
        <f t="shared" si="17"/>
        <v>43162.489048035553</v>
      </c>
      <c r="D338" s="1">
        <f t="shared" si="15"/>
        <v>42048.744524017777</v>
      </c>
      <c r="N338" s="1">
        <f t="shared" si="16"/>
        <v>1240426.8647795841</v>
      </c>
    </row>
    <row r="339" spans="1:14" x14ac:dyDescent="0.3">
      <c r="A339" s="55">
        <v>328</v>
      </c>
      <c r="B339" s="60">
        <v>5419</v>
      </c>
      <c r="C339" s="1">
        <f t="shared" si="17"/>
        <v>42048.744524017777</v>
      </c>
      <c r="D339" s="1">
        <f t="shared" si="15"/>
        <v>23733.872262008888</v>
      </c>
      <c r="N339" s="1">
        <f t="shared" si="16"/>
        <v>335434545.97370255</v>
      </c>
    </row>
    <row r="340" spans="1:14" x14ac:dyDescent="0.3">
      <c r="A340" s="55">
        <v>329</v>
      </c>
      <c r="B340" s="60">
        <v>58870</v>
      </c>
      <c r="C340" s="1">
        <f t="shared" si="17"/>
        <v>23733.872262008888</v>
      </c>
      <c r="D340" s="1">
        <f t="shared" si="15"/>
        <v>41301.936131004448</v>
      </c>
      <c r="N340" s="1">
        <f t="shared" si="16"/>
        <v>308636868.10510695</v>
      </c>
    </row>
    <row r="341" spans="1:14" x14ac:dyDescent="0.3">
      <c r="A341" s="55">
        <v>330</v>
      </c>
      <c r="B341" s="60">
        <v>42375</v>
      </c>
      <c r="C341" s="1">
        <f t="shared" si="17"/>
        <v>41301.936131004448</v>
      </c>
      <c r="D341" s="1">
        <f t="shared" si="15"/>
        <v>41838.468065502224</v>
      </c>
      <c r="N341" s="1">
        <f t="shared" si="16"/>
        <v>287866.51673592592</v>
      </c>
    </row>
    <row r="342" spans="1:14" x14ac:dyDescent="0.3">
      <c r="A342" s="55">
        <v>331</v>
      </c>
      <c r="B342" s="60">
        <v>39368</v>
      </c>
      <c r="C342" s="1">
        <f t="shared" si="17"/>
        <v>41838.468065502224</v>
      </c>
      <c r="D342" s="1">
        <f t="shared" si="15"/>
        <v>40603.234032751112</v>
      </c>
      <c r="N342" s="1">
        <f t="shared" si="16"/>
        <v>1525803.115666575</v>
      </c>
    </row>
    <row r="343" spans="1:14" x14ac:dyDescent="0.3">
      <c r="A343" s="55">
        <v>332</v>
      </c>
      <c r="B343" s="60">
        <v>39845</v>
      </c>
      <c r="C343" s="1">
        <f t="shared" si="17"/>
        <v>40603.234032751112</v>
      </c>
      <c r="D343" s="1">
        <f t="shared" si="15"/>
        <v>40224.11701637556</v>
      </c>
      <c r="N343" s="1">
        <f t="shared" si="16"/>
        <v>143729.71210550633</v>
      </c>
    </row>
    <row r="344" spans="1:14" x14ac:dyDescent="0.3">
      <c r="A344" s="55">
        <v>333</v>
      </c>
      <c r="B344" s="60">
        <v>44113</v>
      </c>
      <c r="C344" s="1">
        <f t="shared" si="17"/>
        <v>40224.11701637556</v>
      </c>
      <c r="D344" s="1">
        <f t="shared" si="15"/>
        <v>42168.55850818778</v>
      </c>
      <c r="N344" s="1">
        <f t="shared" si="16"/>
        <v>3780852.7150809322</v>
      </c>
    </row>
    <row r="345" spans="1:14" x14ac:dyDescent="0.3">
      <c r="A345" s="55">
        <v>334</v>
      </c>
      <c r="B345" s="60">
        <v>40832</v>
      </c>
      <c r="C345" s="1">
        <f t="shared" si="17"/>
        <v>42168.55850818778</v>
      </c>
      <c r="D345" s="1">
        <f t="shared" si="15"/>
        <v>41500.27925409389</v>
      </c>
      <c r="N345" s="1">
        <f t="shared" si="16"/>
        <v>446597.16145228589</v>
      </c>
    </row>
    <row r="346" spans="1:14" x14ac:dyDescent="0.3">
      <c r="A346" s="55">
        <v>335</v>
      </c>
      <c r="B346" s="60">
        <v>8148</v>
      </c>
      <c r="C346" s="1">
        <f t="shared" si="17"/>
        <v>41500.27925409389</v>
      </c>
      <c r="D346" s="1">
        <f t="shared" si="15"/>
        <v>24824.139627046945</v>
      </c>
      <c r="N346" s="1">
        <f t="shared" si="16"/>
        <v>278093632.8607654</v>
      </c>
    </row>
    <row r="347" spans="1:14" x14ac:dyDescent="0.3">
      <c r="A347" s="55">
        <v>336</v>
      </c>
      <c r="B347" s="60">
        <v>58320</v>
      </c>
      <c r="C347" s="1">
        <f t="shared" si="17"/>
        <v>24824.139627046945</v>
      </c>
      <c r="D347" s="1">
        <f t="shared" si="15"/>
        <v>41572.069813523471</v>
      </c>
      <c r="N347" s="1">
        <f t="shared" si="16"/>
        <v>280493165.53109175</v>
      </c>
    </row>
    <row r="348" spans="1:14" x14ac:dyDescent="0.3">
      <c r="A348" s="55">
        <v>337</v>
      </c>
      <c r="B348" s="60">
        <v>40992</v>
      </c>
      <c r="C348" s="1">
        <f t="shared" si="17"/>
        <v>41572.069813523471</v>
      </c>
      <c r="D348" s="1">
        <f t="shared" si="15"/>
        <v>41282.034906761735</v>
      </c>
      <c r="N348" s="1">
        <f t="shared" si="16"/>
        <v>84120.247140288498</v>
      </c>
    </row>
    <row r="349" spans="1:14" x14ac:dyDescent="0.3">
      <c r="A349" s="55">
        <v>338</v>
      </c>
      <c r="B349" s="60">
        <v>39200</v>
      </c>
      <c r="C349" s="1">
        <f t="shared" si="17"/>
        <v>41282.034906761735</v>
      </c>
      <c r="D349" s="1">
        <f t="shared" si="15"/>
        <v>40241.017453380868</v>
      </c>
      <c r="N349" s="1">
        <f t="shared" si="16"/>
        <v>1083717.3382435869</v>
      </c>
    </row>
    <row r="350" spans="1:14" x14ac:dyDescent="0.3">
      <c r="A350" s="55">
        <v>339</v>
      </c>
      <c r="B350" s="60">
        <v>40316</v>
      </c>
      <c r="C350" s="1">
        <f t="shared" si="17"/>
        <v>40241.017453380868</v>
      </c>
      <c r="D350" s="1">
        <f t="shared" si="15"/>
        <v>40278.50872669043</v>
      </c>
      <c r="N350" s="1">
        <f t="shared" si="16"/>
        <v>1405.5955743728614</v>
      </c>
    </row>
    <row r="351" spans="1:14" x14ac:dyDescent="0.3">
      <c r="A351" s="55">
        <v>340</v>
      </c>
      <c r="B351" s="60">
        <v>43357</v>
      </c>
      <c r="C351" s="1">
        <f t="shared" si="17"/>
        <v>40278.50872669043</v>
      </c>
      <c r="D351" s="1">
        <f t="shared" si="15"/>
        <v>41817.754363345215</v>
      </c>
      <c r="N351" s="1">
        <f t="shared" si="16"/>
        <v>2369277.129960794</v>
      </c>
    </row>
    <row r="352" spans="1:14" x14ac:dyDescent="0.3">
      <c r="A352" s="55">
        <v>341</v>
      </c>
      <c r="B352" s="60">
        <v>40034</v>
      </c>
      <c r="C352" s="1">
        <f t="shared" si="17"/>
        <v>41817.754363345215</v>
      </c>
      <c r="D352" s="1">
        <f t="shared" si="15"/>
        <v>40925.877181672608</v>
      </c>
      <c r="N352" s="1">
        <f t="shared" si="16"/>
        <v>795444.90718827338</v>
      </c>
    </row>
    <row r="353" spans="1:14" x14ac:dyDescent="0.3">
      <c r="A353" s="55">
        <v>342</v>
      </c>
      <c r="B353" s="60">
        <v>5062</v>
      </c>
      <c r="C353" s="1">
        <f t="shared" si="17"/>
        <v>40925.877181672608</v>
      </c>
      <c r="D353" s="1">
        <f t="shared" si="15"/>
        <v>22993.938590836304</v>
      </c>
      <c r="N353" s="1">
        <f t="shared" si="16"/>
        <v>321554421.62552428</v>
      </c>
    </row>
    <row r="354" spans="1:14" x14ac:dyDescent="0.3">
      <c r="A354" s="55">
        <v>343</v>
      </c>
      <c r="B354" s="60">
        <v>52784</v>
      </c>
      <c r="C354" s="1">
        <f t="shared" si="17"/>
        <v>22993.938590836304</v>
      </c>
      <c r="D354" s="1">
        <f t="shared" si="15"/>
        <v>37888.969295418152</v>
      </c>
      <c r="N354" s="1">
        <f t="shared" si="16"/>
        <v>221861939.69043604</v>
      </c>
    </row>
    <row r="355" spans="1:14" x14ac:dyDescent="0.3">
      <c r="A355" s="55">
        <v>344</v>
      </c>
      <c r="B355" s="60">
        <v>41780</v>
      </c>
      <c r="C355" s="1">
        <f t="shared" si="17"/>
        <v>37888.969295418152</v>
      </c>
      <c r="D355" s="1">
        <f t="shared" si="15"/>
        <v>39834.484647709076</v>
      </c>
      <c r="N355" s="1">
        <f t="shared" si="16"/>
        <v>3785029.9859996783</v>
      </c>
    </row>
    <row r="356" spans="1:14" x14ac:dyDescent="0.3">
      <c r="A356" s="55">
        <v>345</v>
      </c>
      <c r="B356" s="60">
        <v>35977</v>
      </c>
      <c r="C356" s="1">
        <f t="shared" si="17"/>
        <v>39834.484647709076</v>
      </c>
      <c r="D356" s="1">
        <f t="shared" si="15"/>
        <v>37905.742323854538</v>
      </c>
      <c r="N356" s="1">
        <f t="shared" si="16"/>
        <v>3720046.9518278036</v>
      </c>
    </row>
    <row r="357" spans="1:14" x14ac:dyDescent="0.3">
      <c r="A357" s="55">
        <v>346</v>
      </c>
      <c r="B357" s="60">
        <v>36069</v>
      </c>
      <c r="C357" s="1">
        <f t="shared" si="17"/>
        <v>37905.742323854538</v>
      </c>
      <c r="D357" s="1">
        <f t="shared" si="15"/>
        <v>36987.371161927265</v>
      </c>
      <c r="N357" s="1">
        <f t="shared" si="16"/>
        <v>843405.59105963539</v>
      </c>
    </row>
    <row r="358" spans="1:14" x14ac:dyDescent="0.3">
      <c r="A358" s="55">
        <v>347</v>
      </c>
      <c r="B358" s="60">
        <v>39770</v>
      </c>
      <c r="C358" s="1">
        <f t="shared" si="17"/>
        <v>36987.371161927265</v>
      </c>
      <c r="D358" s="1">
        <f t="shared" si="15"/>
        <v>38378.685580963633</v>
      </c>
      <c r="N358" s="1">
        <f t="shared" si="16"/>
        <v>1935755.8126185043</v>
      </c>
    </row>
    <row r="359" spans="1:14" x14ac:dyDescent="0.3">
      <c r="A359" s="55">
        <v>348</v>
      </c>
      <c r="B359" s="60">
        <v>37526</v>
      </c>
      <c r="C359" s="1">
        <f t="shared" si="17"/>
        <v>38378.685580963633</v>
      </c>
      <c r="D359" s="1">
        <f t="shared" si="15"/>
        <v>37952.342790481816</v>
      </c>
      <c r="N359" s="1">
        <f t="shared" si="16"/>
        <v>181768.17499582193</v>
      </c>
    </row>
    <row r="360" spans="1:14" x14ac:dyDescent="0.3">
      <c r="A360" s="55">
        <v>349</v>
      </c>
      <c r="B360" s="60">
        <v>4949</v>
      </c>
      <c r="C360" s="1">
        <f t="shared" si="17"/>
        <v>37952.342790481816</v>
      </c>
      <c r="D360" s="1">
        <f t="shared" si="15"/>
        <v>21450.671395240908</v>
      </c>
      <c r="N360" s="1">
        <f t="shared" si="16"/>
        <v>272305158.83651203</v>
      </c>
    </row>
    <row r="361" spans="1:14" x14ac:dyDescent="0.3">
      <c r="A361" s="55">
        <v>350</v>
      </c>
      <c r="B361" s="60">
        <v>53859</v>
      </c>
      <c r="C361" s="1">
        <f t="shared" si="17"/>
        <v>21450.671395240908</v>
      </c>
      <c r="D361" s="1">
        <f t="shared" si="15"/>
        <v>37654.835697620452</v>
      </c>
      <c r="N361" s="1">
        <f t="shared" si="16"/>
        <v>262574940.73851165</v>
      </c>
    </row>
    <row r="362" spans="1:14" x14ac:dyDescent="0.3">
      <c r="A362" s="55">
        <v>351</v>
      </c>
      <c r="B362" s="60">
        <v>38679</v>
      </c>
      <c r="C362" s="1">
        <f t="shared" si="17"/>
        <v>37654.835697620452</v>
      </c>
      <c r="D362" s="1">
        <f t="shared" si="15"/>
        <v>38166.917848810226</v>
      </c>
      <c r="N362" s="1">
        <f t="shared" si="16"/>
        <v>262228.12956714642</v>
      </c>
    </row>
    <row r="363" spans="1:14" x14ac:dyDescent="0.3">
      <c r="A363" s="55">
        <v>352</v>
      </c>
      <c r="B363" s="60">
        <v>37702</v>
      </c>
      <c r="C363" s="1">
        <f t="shared" si="17"/>
        <v>38166.917848810226</v>
      </c>
      <c r="D363" s="1">
        <f t="shared" si="15"/>
        <v>37934.458924405117</v>
      </c>
      <c r="N363" s="1">
        <f t="shared" si="16"/>
        <v>54037.151535583762</v>
      </c>
    </row>
    <row r="364" spans="1:14" x14ac:dyDescent="0.3">
      <c r="A364" s="55">
        <v>353</v>
      </c>
      <c r="B364" s="60">
        <v>34580</v>
      </c>
      <c r="C364" s="1">
        <f t="shared" si="17"/>
        <v>37934.458924405117</v>
      </c>
      <c r="D364" s="1">
        <f t="shared" si="15"/>
        <v>36257.229462202558</v>
      </c>
      <c r="N364" s="1">
        <f t="shared" si="16"/>
        <v>2813098.6688802829</v>
      </c>
    </row>
    <row r="365" spans="1:14" x14ac:dyDescent="0.3">
      <c r="A365" s="55">
        <v>354</v>
      </c>
      <c r="B365" s="60">
        <v>37445</v>
      </c>
      <c r="C365" s="1">
        <f t="shared" si="17"/>
        <v>36257.229462202558</v>
      </c>
      <c r="D365" s="1">
        <f t="shared" si="15"/>
        <v>36851.114731101276</v>
      </c>
      <c r="N365" s="1">
        <f t="shared" si="16"/>
        <v>352699.71261491027</v>
      </c>
    </row>
    <row r="366" spans="1:14" x14ac:dyDescent="0.3">
      <c r="A366" s="55">
        <v>355</v>
      </c>
      <c r="B366" s="60">
        <v>36268</v>
      </c>
      <c r="C366" s="1">
        <f t="shared" si="17"/>
        <v>36851.114731101276</v>
      </c>
      <c r="D366" s="1">
        <f t="shared" si="15"/>
        <v>36559.557365550638</v>
      </c>
      <c r="N366" s="1">
        <f t="shared" si="16"/>
        <v>85005.697406828214</v>
      </c>
    </row>
    <row r="367" spans="1:14" x14ac:dyDescent="0.3">
      <c r="A367" s="55">
        <v>356</v>
      </c>
      <c r="B367" s="60">
        <v>4477</v>
      </c>
      <c r="C367" s="1">
        <f t="shared" si="17"/>
        <v>36559.557365550638</v>
      </c>
      <c r="D367" s="1">
        <f t="shared" si="15"/>
        <v>20518.278682775319</v>
      </c>
      <c r="N367" s="1">
        <f t="shared" si="16"/>
        <v>257322621.77846187</v>
      </c>
    </row>
    <row r="368" spans="1:14" x14ac:dyDescent="0.3">
      <c r="A368" s="55">
        <v>357</v>
      </c>
      <c r="B368" s="60">
        <v>53095</v>
      </c>
      <c r="C368" s="1">
        <f t="shared" si="17"/>
        <v>20518.278682775319</v>
      </c>
      <c r="D368" s="1">
        <f t="shared" si="15"/>
        <v>36806.639341387658</v>
      </c>
      <c r="N368" s="1">
        <f t="shared" si="16"/>
        <v>265310692.9450303</v>
      </c>
    </row>
  </sheetData>
  <phoneticPr fontId="1" type="noConversion"/>
  <hyperlinks>
    <hyperlink ref="B1" r:id="rId1" xr:uid="{00000000-0004-0000-0600-000000000000}"/>
  </hyperlinks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366"/>
  <sheetViews>
    <sheetView topLeftCell="A3" zoomScale="115" zoomScaleNormal="115" workbookViewId="0">
      <selection activeCell="D8" sqref="D8"/>
    </sheetView>
  </sheetViews>
  <sheetFormatPr defaultColWidth="8.875" defaultRowHeight="16.5" x14ac:dyDescent="0.3"/>
  <cols>
    <col min="3" max="3" width="27.625" bestFit="1" customWidth="1"/>
    <col min="4" max="4" width="28.625" bestFit="1" customWidth="1"/>
  </cols>
  <sheetData>
    <row r="1" spans="1:5" x14ac:dyDescent="0.3">
      <c r="A1" t="s">
        <v>86</v>
      </c>
    </row>
    <row r="2" spans="1:5" x14ac:dyDescent="0.3">
      <c r="A2" t="s">
        <v>140</v>
      </c>
    </row>
    <row r="4" spans="1:5" x14ac:dyDescent="0.3">
      <c r="A4" t="s">
        <v>85</v>
      </c>
      <c r="B4" t="s">
        <v>91</v>
      </c>
    </row>
    <row r="5" spans="1:5" x14ac:dyDescent="0.3">
      <c r="A5" s="54" t="s">
        <v>83</v>
      </c>
      <c r="B5" s="54">
        <v>0.5</v>
      </c>
      <c r="C5" t="s">
        <v>150</v>
      </c>
    </row>
    <row r="6" spans="1:5" x14ac:dyDescent="0.3">
      <c r="A6" s="54" t="s">
        <v>84</v>
      </c>
      <c r="B6" s="54">
        <v>0.5</v>
      </c>
      <c r="C6" t="s">
        <v>151</v>
      </c>
    </row>
    <row r="8" spans="1:5" x14ac:dyDescent="0.3">
      <c r="C8" t="s">
        <v>89</v>
      </c>
      <c r="D8" t="s">
        <v>90</v>
      </c>
      <c r="E8" t="s">
        <v>102</v>
      </c>
    </row>
    <row r="9" spans="1:5" x14ac:dyDescent="0.3">
      <c r="A9" s="55" t="s">
        <v>4</v>
      </c>
      <c r="B9" s="1" t="s">
        <v>87</v>
      </c>
      <c r="C9" s="1" t="s">
        <v>92</v>
      </c>
      <c r="D9" s="1" t="s">
        <v>93</v>
      </c>
      <c r="E9" s="1" t="s">
        <v>88</v>
      </c>
    </row>
    <row r="10" spans="1:5" x14ac:dyDescent="0.3">
      <c r="A10" s="55">
        <v>1</v>
      </c>
      <c r="B10" s="60">
        <v>8074</v>
      </c>
      <c r="C10" s="58">
        <f>B10</f>
        <v>8074</v>
      </c>
      <c r="D10" s="58">
        <f>B11-B10</f>
        <v>42060</v>
      </c>
      <c r="E10" s="1">
        <f>C10+D10</f>
        <v>50134</v>
      </c>
    </row>
    <row r="11" spans="1:5" x14ac:dyDescent="0.3">
      <c r="A11" s="55">
        <v>2</v>
      </c>
      <c r="B11" s="60">
        <v>50134</v>
      </c>
      <c r="C11" s="1">
        <f t="shared" ref="C11:C74" si="0">$B$5*B10+(1-$B$5)*(C10+D10)</f>
        <v>29104</v>
      </c>
      <c r="D11" s="1">
        <f t="shared" ref="D11:D74" si="1">$B$6*(C11-C10)+(1-$B$6)*D10</f>
        <v>31545</v>
      </c>
      <c r="E11" s="1">
        <f t="shared" ref="E11:E74" si="2">C11+D11</f>
        <v>60649</v>
      </c>
    </row>
    <row r="12" spans="1:5" x14ac:dyDescent="0.3">
      <c r="A12" s="55">
        <v>3</v>
      </c>
      <c r="B12" s="60">
        <v>38309</v>
      </c>
      <c r="C12" s="1">
        <f t="shared" si="0"/>
        <v>55391.5</v>
      </c>
      <c r="D12" s="1">
        <f t="shared" si="1"/>
        <v>28916.25</v>
      </c>
      <c r="E12" s="1">
        <f t="shared" si="2"/>
        <v>84307.75</v>
      </c>
    </row>
    <row r="13" spans="1:5" x14ac:dyDescent="0.3">
      <c r="A13" s="55">
        <v>4</v>
      </c>
      <c r="B13" s="60">
        <v>42135</v>
      </c>
      <c r="C13" s="1">
        <f t="shared" si="0"/>
        <v>61308.375</v>
      </c>
      <c r="D13" s="1">
        <f t="shared" si="1"/>
        <v>17416.5625</v>
      </c>
      <c r="E13" s="1">
        <f t="shared" si="2"/>
        <v>78724.9375</v>
      </c>
    </row>
    <row r="14" spans="1:5" x14ac:dyDescent="0.3">
      <c r="A14" s="55">
        <v>5</v>
      </c>
      <c r="B14" s="60">
        <v>36690</v>
      </c>
      <c r="C14" s="1">
        <f t="shared" si="0"/>
        <v>60429.96875</v>
      </c>
      <c r="D14" s="1">
        <f t="shared" si="1"/>
        <v>8269.078125</v>
      </c>
      <c r="E14" s="1">
        <f t="shared" si="2"/>
        <v>68699.046875</v>
      </c>
    </row>
    <row r="15" spans="1:5" x14ac:dyDescent="0.3">
      <c r="A15" s="55">
        <v>6</v>
      </c>
      <c r="B15" s="60">
        <v>4124</v>
      </c>
      <c r="C15" s="1">
        <f t="shared" si="0"/>
        <v>52694.5234375</v>
      </c>
      <c r="D15" s="1">
        <f t="shared" si="1"/>
        <v>266.81640625</v>
      </c>
      <c r="E15" s="1">
        <f t="shared" si="2"/>
        <v>52961.33984375</v>
      </c>
    </row>
    <row r="16" spans="1:5" x14ac:dyDescent="0.3">
      <c r="A16" s="55">
        <v>7</v>
      </c>
      <c r="B16" s="60">
        <v>53596</v>
      </c>
      <c r="C16" s="1">
        <f t="shared" si="0"/>
        <v>28542.669921875</v>
      </c>
      <c r="D16" s="1">
        <f t="shared" si="1"/>
        <v>-11942.5185546875</v>
      </c>
      <c r="E16" s="1">
        <f t="shared" si="2"/>
        <v>16600.1513671875</v>
      </c>
    </row>
    <row r="17" spans="1:5" x14ac:dyDescent="0.3">
      <c r="A17" s="55">
        <v>8</v>
      </c>
      <c r="B17" s="60">
        <v>38416</v>
      </c>
      <c r="C17" s="1">
        <f t="shared" si="0"/>
        <v>35098.07568359375</v>
      </c>
      <c r="D17" s="1">
        <f t="shared" si="1"/>
        <v>-2693.556396484375</v>
      </c>
      <c r="E17" s="1">
        <f t="shared" si="2"/>
        <v>32404.519287109375</v>
      </c>
    </row>
    <row r="18" spans="1:5" x14ac:dyDescent="0.3">
      <c r="A18" s="55">
        <v>9</v>
      </c>
      <c r="B18" s="60">
        <v>36003</v>
      </c>
      <c r="C18" s="1">
        <f t="shared" si="0"/>
        <v>35410.259643554688</v>
      </c>
      <c r="D18" s="1">
        <f t="shared" si="1"/>
        <v>-1190.6862182617188</v>
      </c>
      <c r="E18" s="1">
        <f t="shared" si="2"/>
        <v>34219.573425292969</v>
      </c>
    </row>
    <row r="19" spans="1:5" x14ac:dyDescent="0.3">
      <c r="A19" s="55">
        <v>10</v>
      </c>
      <c r="B19" s="60">
        <v>36337</v>
      </c>
      <c r="C19" s="1">
        <f t="shared" si="0"/>
        <v>35111.286712646484</v>
      </c>
      <c r="D19" s="1">
        <f t="shared" si="1"/>
        <v>-744.82957458496094</v>
      </c>
      <c r="E19" s="1">
        <f t="shared" si="2"/>
        <v>34366.457138061523</v>
      </c>
    </row>
    <row r="20" spans="1:5" x14ac:dyDescent="0.3">
      <c r="A20" s="55">
        <v>11</v>
      </c>
      <c r="B20" s="60">
        <v>40769</v>
      </c>
      <c r="C20" s="1">
        <f t="shared" si="0"/>
        <v>35351.728569030762</v>
      </c>
      <c r="D20" s="1">
        <f t="shared" si="1"/>
        <v>-252.1938591003418</v>
      </c>
      <c r="E20" s="1">
        <f t="shared" si="2"/>
        <v>35099.53470993042</v>
      </c>
    </row>
    <row r="21" spans="1:5" x14ac:dyDescent="0.3">
      <c r="A21" s="55">
        <v>12</v>
      </c>
      <c r="B21" s="60">
        <v>35472</v>
      </c>
      <c r="C21" s="1">
        <f t="shared" si="0"/>
        <v>37934.26735496521</v>
      </c>
      <c r="D21" s="1">
        <f t="shared" si="1"/>
        <v>1165.1724634170532</v>
      </c>
      <c r="E21" s="1">
        <f t="shared" si="2"/>
        <v>39099.439818382263</v>
      </c>
    </row>
    <row r="22" spans="1:5" x14ac:dyDescent="0.3">
      <c r="A22" s="55">
        <v>13</v>
      </c>
      <c r="B22" s="60">
        <v>4313</v>
      </c>
      <c r="C22" s="1">
        <f t="shared" si="0"/>
        <v>37285.719909191132</v>
      </c>
      <c r="D22" s="1">
        <f t="shared" si="1"/>
        <v>258.31250882148743</v>
      </c>
      <c r="E22" s="1">
        <f t="shared" si="2"/>
        <v>37544.032418012619</v>
      </c>
    </row>
    <row r="23" spans="1:5" x14ac:dyDescent="0.3">
      <c r="A23" s="55">
        <v>14</v>
      </c>
      <c r="B23" s="60">
        <v>55915</v>
      </c>
      <c r="C23" s="1">
        <f t="shared" si="0"/>
        <v>20928.51620900631</v>
      </c>
      <c r="D23" s="1">
        <f t="shared" si="1"/>
        <v>-8049.4455956816673</v>
      </c>
      <c r="E23" s="1">
        <f t="shared" si="2"/>
        <v>12879.070613324642</v>
      </c>
    </row>
    <row r="24" spans="1:5" x14ac:dyDescent="0.3">
      <c r="A24" s="55">
        <v>15</v>
      </c>
      <c r="B24" s="60">
        <v>41119</v>
      </c>
      <c r="C24" s="1">
        <f t="shared" si="0"/>
        <v>34397.035306662321</v>
      </c>
      <c r="D24" s="1">
        <f t="shared" si="1"/>
        <v>2709.5367509871721</v>
      </c>
      <c r="E24" s="1">
        <f t="shared" si="2"/>
        <v>37106.572057649493</v>
      </c>
    </row>
    <row r="25" spans="1:5" x14ac:dyDescent="0.3">
      <c r="A25" s="55">
        <v>16</v>
      </c>
      <c r="B25" s="60">
        <v>39827</v>
      </c>
      <c r="C25" s="1">
        <f t="shared" si="0"/>
        <v>39112.786028824747</v>
      </c>
      <c r="D25" s="1">
        <f t="shared" si="1"/>
        <v>3712.6437365747988</v>
      </c>
      <c r="E25" s="1">
        <f t="shared" si="2"/>
        <v>42825.429765399545</v>
      </c>
    </row>
    <row r="26" spans="1:5" x14ac:dyDescent="0.3">
      <c r="A26" s="55">
        <v>17</v>
      </c>
      <c r="B26" s="60">
        <v>40217</v>
      </c>
      <c r="C26" s="1">
        <f t="shared" si="0"/>
        <v>41326.214882699773</v>
      </c>
      <c r="D26" s="1">
        <f t="shared" si="1"/>
        <v>2963.0362952249125</v>
      </c>
      <c r="E26" s="1">
        <f t="shared" si="2"/>
        <v>44289.251177924685</v>
      </c>
    </row>
    <row r="27" spans="1:5" x14ac:dyDescent="0.3">
      <c r="A27" s="55">
        <v>18</v>
      </c>
      <c r="B27" s="60">
        <v>45520</v>
      </c>
      <c r="C27" s="1">
        <f t="shared" si="0"/>
        <v>42253.125588962343</v>
      </c>
      <c r="D27" s="1">
        <f t="shared" si="1"/>
        <v>1944.9735007437412</v>
      </c>
      <c r="E27" s="1">
        <f t="shared" si="2"/>
        <v>44198.099089706084</v>
      </c>
    </row>
    <row r="28" spans="1:5" x14ac:dyDescent="0.3">
      <c r="A28" s="55">
        <v>19</v>
      </c>
      <c r="B28" s="60">
        <v>39635</v>
      </c>
      <c r="C28" s="1">
        <f t="shared" si="0"/>
        <v>44859.049544853042</v>
      </c>
      <c r="D28" s="1">
        <f t="shared" si="1"/>
        <v>2275.4487283172202</v>
      </c>
      <c r="E28" s="1">
        <f t="shared" si="2"/>
        <v>47134.498273170262</v>
      </c>
    </row>
    <row r="29" spans="1:5" x14ac:dyDescent="0.3">
      <c r="A29" s="55">
        <v>20</v>
      </c>
      <c r="B29" s="60">
        <v>4825</v>
      </c>
      <c r="C29" s="1">
        <f t="shared" si="0"/>
        <v>43384.749136585131</v>
      </c>
      <c r="D29" s="1">
        <f t="shared" si="1"/>
        <v>400.5741600246547</v>
      </c>
      <c r="E29" s="1">
        <f t="shared" si="2"/>
        <v>43785.323296609786</v>
      </c>
    </row>
    <row r="30" spans="1:5" x14ac:dyDescent="0.3">
      <c r="A30" s="55">
        <v>21</v>
      </c>
      <c r="B30" s="60">
        <v>54423</v>
      </c>
      <c r="C30" s="1">
        <f t="shared" si="0"/>
        <v>24305.161648304893</v>
      </c>
      <c r="D30" s="1">
        <f t="shared" si="1"/>
        <v>-9339.5066641277917</v>
      </c>
      <c r="E30" s="1">
        <f t="shared" si="2"/>
        <v>14965.654984177101</v>
      </c>
    </row>
    <row r="31" spans="1:5" x14ac:dyDescent="0.3">
      <c r="A31" s="55">
        <v>22</v>
      </c>
      <c r="B31" s="60">
        <v>43927</v>
      </c>
      <c r="C31" s="1">
        <f t="shared" si="0"/>
        <v>34694.327492088552</v>
      </c>
      <c r="D31" s="1">
        <f t="shared" si="1"/>
        <v>524.82958982793389</v>
      </c>
      <c r="E31" s="1">
        <f t="shared" si="2"/>
        <v>35219.157081916484</v>
      </c>
    </row>
    <row r="32" spans="1:5" x14ac:dyDescent="0.3">
      <c r="A32" s="55">
        <v>23</v>
      </c>
      <c r="B32" s="60">
        <v>40334</v>
      </c>
      <c r="C32" s="1">
        <f t="shared" si="0"/>
        <v>39573.078540958246</v>
      </c>
      <c r="D32" s="1">
        <f t="shared" si="1"/>
        <v>2701.7903193488137</v>
      </c>
      <c r="E32" s="1">
        <f t="shared" si="2"/>
        <v>42274.868860307062</v>
      </c>
    </row>
    <row r="33" spans="1:5" x14ac:dyDescent="0.3">
      <c r="A33" s="55">
        <v>24</v>
      </c>
      <c r="B33" s="60">
        <v>42673</v>
      </c>
      <c r="C33" s="1">
        <f t="shared" si="0"/>
        <v>41304.434430153531</v>
      </c>
      <c r="D33" s="1">
        <f t="shared" si="1"/>
        <v>2216.5731042720495</v>
      </c>
      <c r="E33" s="1">
        <f t="shared" si="2"/>
        <v>43521.007534425582</v>
      </c>
    </row>
    <row r="34" spans="1:5" x14ac:dyDescent="0.3">
      <c r="A34" s="55">
        <v>25</v>
      </c>
      <c r="B34" s="60">
        <v>43221</v>
      </c>
      <c r="C34" s="1">
        <f t="shared" si="0"/>
        <v>43097.003767212795</v>
      </c>
      <c r="D34" s="1">
        <f t="shared" si="1"/>
        <v>2004.5712206656565</v>
      </c>
      <c r="E34" s="1">
        <f t="shared" si="2"/>
        <v>45101.574987878448</v>
      </c>
    </row>
    <row r="35" spans="1:5" x14ac:dyDescent="0.3">
      <c r="A35" s="55">
        <v>26</v>
      </c>
      <c r="B35" s="60">
        <v>38759</v>
      </c>
      <c r="C35" s="1">
        <f t="shared" si="0"/>
        <v>44161.28749393922</v>
      </c>
      <c r="D35" s="1">
        <f t="shared" si="1"/>
        <v>1534.427473696041</v>
      </c>
      <c r="E35" s="1">
        <f t="shared" si="2"/>
        <v>45695.714967635264</v>
      </c>
    </row>
    <row r="36" spans="1:5" x14ac:dyDescent="0.3">
      <c r="A36" s="55">
        <v>27</v>
      </c>
      <c r="B36" s="60">
        <v>4895</v>
      </c>
      <c r="C36" s="1">
        <f t="shared" si="0"/>
        <v>42227.357483817628</v>
      </c>
      <c r="D36" s="1">
        <f t="shared" si="1"/>
        <v>-199.75126821277559</v>
      </c>
      <c r="E36" s="1">
        <f t="shared" si="2"/>
        <v>42027.60621560485</v>
      </c>
    </row>
    <row r="37" spans="1:5" x14ac:dyDescent="0.3">
      <c r="A37" s="55">
        <v>28</v>
      </c>
      <c r="B37" s="60">
        <v>60485</v>
      </c>
      <c r="C37" s="1">
        <f t="shared" si="0"/>
        <v>23461.303107802425</v>
      </c>
      <c r="D37" s="1">
        <f t="shared" si="1"/>
        <v>-9482.9028221139888</v>
      </c>
      <c r="E37" s="1">
        <f t="shared" si="2"/>
        <v>13978.400285688436</v>
      </c>
    </row>
    <row r="38" spans="1:5" x14ac:dyDescent="0.3">
      <c r="A38" s="55">
        <v>29</v>
      </c>
      <c r="B38" s="60">
        <v>42190</v>
      </c>
      <c r="C38" s="1">
        <f t="shared" si="0"/>
        <v>37231.700142844216</v>
      </c>
      <c r="D38" s="1">
        <f t="shared" si="1"/>
        <v>2143.7471064639012</v>
      </c>
      <c r="E38" s="1">
        <f t="shared" si="2"/>
        <v>39375.447249308119</v>
      </c>
    </row>
    <row r="39" spans="1:5" x14ac:dyDescent="0.3">
      <c r="A39" s="55">
        <v>30</v>
      </c>
      <c r="B39" s="60">
        <v>40979</v>
      </c>
      <c r="C39" s="1">
        <f t="shared" si="0"/>
        <v>40782.723624654056</v>
      </c>
      <c r="D39" s="1">
        <f t="shared" si="1"/>
        <v>2847.3852941368705</v>
      </c>
      <c r="E39" s="1">
        <f t="shared" si="2"/>
        <v>43630.108918790924</v>
      </c>
    </row>
    <row r="40" spans="1:5" x14ac:dyDescent="0.3">
      <c r="A40" s="55">
        <v>31</v>
      </c>
      <c r="B40" s="60">
        <v>42405</v>
      </c>
      <c r="C40" s="1">
        <f t="shared" si="0"/>
        <v>42304.554459395462</v>
      </c>
      <c r="D40" s="1">
        <f t="shared" si="1"/>
        <v>2184.6080644391382</v>
      </c>
      <c r="E40" s="1">
        <f t="shared" si="2"/>
        <v>44489.162523834602</v>
      </c>
    </row>
    <row r="41" spans="1:5" x14ac:dyDescent="0.3">
      <c r="A41" s="55">
        <v>32</v>
      </c>
      <c r="B41" s="60">
        <v>41559</v>
      </c>
      <c r="C41" s="1">
        <f t="shared" si="0"/>
        <v>43447.081261917301</v>
      </c>
      <c r="D41" s="1">
        <f t="shared" si="1"/>
        <v>1663.5674334804887</v>
      </c>
      <c r="E41" s="1">
        <f t="shared" si="2"/>
        <v>45110.648695397787</v>
      </c>
    </row>
    <row r="42" spans="1:5" x14ac:dyDescent="0.3">
      <c r="A42" s="55">
        <v>33</v>
      </c>
      <c r="B42" s="60">
        <v>42110</v>
      </c>
      <c r="C42" s="1">
        <f t="shared" si="0"/>
        <v>43334.824347698894</v>
      </c>
      <c r="D42" s="1">
        <f t="shared" si="1"/>
        <v>775.65525963104062</v>
      </c>
      <c r="E42" s="1">
        <f t="shared" si="2"/>
        <v>44110.479607329937</v>
      </c>
    </row>
    <row r="43" spans="1:5" x14ac:dyDescent="0.3">
      <c r="A43" s="55">
        <v>34</v>
      </c>
      <c r="B43" s="60">
        <v>5219</v>
      </c>
      <c r="C43" s="1">
        <f t="shared" si="0"/>
        <v>43110.239803664968</v>
      </c>
      <c r="D43" s="1">
        <f t="shared" si="1"/>
        <v>275.53535779855764</v>
      </c>
      <c r="E43" s="1">
        <f t="shared" si="2"/>
        <v>43385.775161463527</v>
      </c>
    </row>
    <row r="44" spans="1:5" x14ac:dyDescent="0.3">
      <c r="A44" s="55">
        <v>35</v>
      </c>
      <c r="B44" s="60">
        <v>58768</v>
      </c>
      <c r="C44" s="1">
        <f t="shared" si="0"/>
        <v>24302.387580731764</v>
      </c>
      <c r="D44" s="1">
        <f t="shared" si="1"/>
        <v>-9266.158432567323</v>
      </c>
      <c r="E44" s="1">
        <f t="shared" si="2"/>
        <v>15036.229148164441</v>
      </c>
    </row>
    <row r="45" spans="1:5" x14ac:dyDescent="0.3">
      <c r="A45" s="55">
        <v>36</v>
      </c>
      <c r="B45" s="60">
        <v>45308</v>
      </c>
      <c r="C45" s="1">
        <f t="shared" si="0"/>
        <v>36902.114574082218</v>
      </c>
      <c r="D45" s="1">
        <f t="shared" si="1"/>
        <v>1666.7842803915655</v>
      </c>
      <c r="E45" s="1">
        <f t="shared" si="2"/>
        <v>38568.89885447378</v>
      </c>
    </row>
    <row r="46" spans="1:5" x14ac:dyDescent="0.3">
      <c r="A46" s="55">
        <v>37</v>
      </c>
      <c r="B46" s="60">
        <v>45011</v>
      </c>
      <c r="C46" s="1">
        <f t="shared" si="0"/>
        <v>41938.44942723689</v>
      </c>
      <c r="D46" s="1">
        <f t="shared" si="1"/>
        <v>3351.5595667731191</v>
      </c>
      <c r="E46" s="1">
        <f t="shared" si="2"/>
        <v>45290.008994010008</v>
      </c>
    </row>
    <row r="47" spans="1:5" x14ac:dyDescent="0.3">
      <c r="A47" s="55">
        <v>38</v>
      </c>
      <c r="B47" s="60">
        <v>48176</v>
      </c>
      <c r="C47" s="1">
        <f t="shared" si="0"/>
        <v>45150.504497005008</v>
      </c>
      <c r="D47" s="1">
        <f t="shared" si="1"/>
        <v>3281.8073182706185</v>
      </c>
      <c r="E47" s="1">
        <f t="shared" si="2"/>
        <v>48432.311815275629</v>
      </c>
    </row>
    <row r="48" spans="1:5" x14ac:dyDescent="0.3">
      <c r="A48" s="55">
        <v>39</v>
      </c>
      <c r="B48" s="60">
        <v>64144</v>
      </c>
      <c r="C48" s="1">
        <f t="shared" si="0"/>
        <v>48304.155907637818</v>
      </c>
      <c r="D48" s="1">
        <f t="shared" si="1"/>
        <v>3217.7293644517144</v>
      </c>
      <c r="E48" s="1">
        <f t="shared" si="2"/>
        <v>51521.88527208953</v>
      </c>
    </row>
    <row r="49" spans="1:5" x14ac:dyDescent="0.3">
      <c r="A49" s="55">
        <v>40</v>
      </c>
      <c r="B49" s="60">
        <v>10843</v>
      </c>
      <c r="C49" s="1">
        <f t="shared" si="0"/>
        <v>57832.942636044769</v>
      </c>
      <c r="D49" s="1">
        <f t="shared" si="1"/>
        <v>6373.2580464293324</v>
      </c>
      <c r="E49" s="1">
        <f t="shared" si="2"/>
        <v>64206.200682474104</v>
      </c>
    </row>
    <row r="50" spans="1:5" x14ac:dyDescent="0.3">
      <c r="A50" s="55">
        <v>41</v>
      </c>
      <c r="B50" s="60">
        <v>1627</v>
      </c>
      <c r="C50" s="1">
        <f t="shared" si="0"/>
        <v>37524.600341237048</v>
      </c>
      <c r="D50" s="1">
        <f t="shared" si="1"/>
        <v>-6967.5421241891945</v>
      </c>
      <c r="E50" s="1">
        <f t="shared" si="2"/>
        <v>30557.058217047852</v>
      </c>
    </row>
    <row r="51" spans="1:5" x14ac:dyDescent="0.3">
      <c r="A51" s="55">
        <v>42</v>
      </c>
      <c r="B51" s="60">
        <v>6802</v>
      </c>
      <c r="C51" s="1">
        <f t="shared" si="0"/>
        <v>16092.029108523926</v>
      </c>
      <c r="D51" s="1">
        <f t="shared" si="1"/>
        <v>-14200.056678451157</v>
      </c>
      <c r="E51" s="1">
        <f t="shared" si="2"/>
        <v>1891.9724300727685</v>
      </c>
    </row>
    <row r="52" spans="1:5" x14ac:dyDescent="0.3">
      <c r="A52" s="55">
        <v>43</v>
      </c>
      <c r="B52" s="60">
        <v>74768</v>
      </c>
      <c r="C52" s="1">
        <f t="shared" si="0"/>
        <v>4346.9862150363842</v>
      </c>
      <c r="D52" s="1">
        <f t="shared" si="1"/>
        <v>-12972.54978596935</v>
      </c>
      <c r="E52" s="1">
        <f t="shared" si="2"/>
        <v>-8625.5635709329654</v>
      </c>
    </row>
    <row r="53" spans="1:5" x14ac:dyDescent="0.3">
      <c r="A53" s="55">
        <v>44</v>
      </c>
      <c r="B53" s="60">
        <v>45243</v>
      </c>
      <c r="C53" s="1">
        <f t="shared" si="0"/>
        <v>33071.218214533517</v>
      </c>
      <c r="D53" s="1">
        <f t="shared" si="1"/>
        <v>7875.8411067638917</v>
      </c>
      <c r="E53" s="1">
        <f t="shared" si="2"/>
        <v>40947.059321297405</v>
      </c>
    </row>
    <row r="54" spans="1:5" x14ac:dyDescent="0.3">
      <c r="A54" s="55">
        <v>45</v>
      </c>
      <c r="B54" s="60">
        <v>45951</v>
      </c>
      <c r="C54" s="1">
        <f t="shared" si="0"/>
        <v>43095.029660648703</v>
      </c>
      <c r="D54" s="1">
        <f t="shared" si="1"/>
        <v>8949.8262764395386</v>
      </c>
      <c r="E54" s="1">
        <f t="shared" si="2"/>
        <v>52044.855937088243</v>
      </c>
    </row>
    <row r="55" spans="1:5" x14ac:dyDescent="0.3">
      <c r="A55" s="55">
        <v>46</v>
      </c>
      <c r="B55" s="60">
        <v>49919</v>
      </c>
      <c r="C55" s="1">
        <f t="shared" si="0"/>
        <v>48997.927968544122</v>
      </c>
      <c r="D55" s="1">
        <f t="shared" si="1"/>
        <v>7426.3622921674787</v>
      </c>
      <c r="E55" s="1">
        <f t="shared" si="2"/>
        <v>56424.290260711598</v>
      </c>
    </row>
    <row r="56" spans="1:5" x14ac:dyDescent="0.3">
      <c r="A56" s="55">
        <v>47</v>
      </c>
      <c r="B56" s="60">
        <v>43892</v>
      </c>
      <c r="C56" s="1">
        <f t="shared" si="0"/>
        <v>53171.645130355799</v>
      </c>
      <c r="D56" s="1">
        <f t="shared" si="1"/>
        <v>5800.0397269895784</v>
      </c>
      <c r="E56" s="1">
        <f t="shared" si="2"/>
        <v>58971.684857345375</v>
      </c>
    </row>
    <row r="57" spans="1:5" x14ac:dyDescent="0.3">
      <c r="A57" s="55">
        <v>48</v>
      </c>
      <c r="B57" s="60">
        <v>5635</v>
      </c>
      <c r="C57" s="1">
        <f t="shared" si="0"/>
        <v>51431.842428672688</v>
      </c>
      <c r="D57" s="1">
        <f t="shared" si="1"/>
        <v>2030.1185126532337</v>
      </c>
      <c r="E57" s="1">
        <f t="shared" si="2"/>
        <v>53461.960941325924</v>
      </c>
    </row>
    <row r="58" spans="1:5" x14ac:dyDescent="0.3">
      <c r="A58" s="55">
        <v>49</v>
      </c>
      <c r="B58" s="60">
        <v>66466</v>
      </c>
      <c r="C58" s="1">
        <f t="shared" si="0"/>
        <v>29548.480470662962</v>
      </c>
      <c r="D58" s="1">
        <f t="shared" si="1"/>
        <v>-9926.6217226782464</v>
      </c>
      <c r="E58" s="1">
        <f t="shared" si="2"/>
        <v>19621.858747984716</v>
      </c>
    </row>
    <row r="59" spans="1:5" x14ac:dyDescent="0.3">
      <c r="A59" s="55">
        <v>50</v>
      </c>
      <c r="B59" s="60">
        <v>47180</v>
      </c>
      <c r="C59" s="1">
        <f t="shared" si="0"/>
        <v>43043.92937399236</v>
      </c>
      <c r="D59" s="1">
        <f t="shared" si="1"/>
        <v>1784.4135903255756</v>
      </c>
      <c r="E59" s="1">
        <f t="shared" si="2"/>
        <v>44828.342964317933</v>
      </c>
    </row>
    <row r="60" spans="1:5" x14ac:dyDescent="0.3">
      <c r="A60" s="55">
        <v>51</v>
      </c>
      <c r="B60" s="60">
        <v>46125</v>
      </c>
      <c r="C60" s="1">
        <f t="shared" si="0"/>
        <v>46004.17148215897</v>
      </c>
      <c r="D60" s="1">
        <f t="shared" si="1"/>
        <v>2372.3278492460931</v>
      </c>
      <c r="E60" s="1">
        <f t="shared" si="2"/>
        <v>48376.499331405066</v>
      </c>
    </row>
    <row r="61" spans="1:5" x14ac:dyDescent="0.3">
      <c r="A61" s="55">
        <v>52</v>
      </c>
      <c r="B61" s="60">
        <v>47858</v>
      </c>
      <c r="C61" s="1">
        <f t="shared" si="0"/>
        <v>47250.749665702533</v>
      </c>
      <c r="D61" s="1">
        <f t="shared" si="1"/>
        <v>1809.453016394828</v>
      </c>
      <c r="E61" s="1">
        <f t="shared" si="2"/>
        <v>49060.202682097362</v>
      </c>
    </row>
    <row r="62" spans="1:5" x14ac:dyDescent="0.3">
      <c r="A62" s="55">
        <v>53</v>
      </c>
      <c r="B62" s="60">
        <v>50338</v>
      </c>
      <c r="C62" s="1">
        <f t="shared" si="0"/>
        <v>48459.101341048678</v>
      </c>
      <c r="D62" s="1">
        <f t="shared" si="1"/>
        <v>1508.9023458704862</v>
      </c>
      <c r="E62" s="1">
        <f t="shared" si="2"/>
        <v>49968.003686919161</v>
      </c>
    </row>
    <row r="63" spans="1:5" x14ac:dyDescent="0.3">
      <c r="A63" s="55">
        <v>54</v>
      </c>
      <c r="B63" s="60">
        <v>42808</v>
      </c>
      <c r="C63" s="1">
        <f t="shared" si="0"/>
        <v>50153.001843459584</v>
      </c>
      <c r="D63" s="1">
        <f t="shared" si="1"/>
        <v>1601.4014241406962</v>
      </c>
      <c r="E63" s="1">
        <f t="shared" si="2"/>
        <v>51754.403267600283</v>
      </c>
    </row>
    <row r="64" spans="1:5" x14ac:dyDescent="0.3">
      <c r="A64" s="55">
        <v>55</v>
      </c>
      <c r="B64" s="60">
        <v>5487</v>
      </c>
      <c r="C64" s="1">
        <f t="shared" si="0"/>
        <v>47281.201633800141</v>
      </c>
      <c r="D64" s="1">
        <f t="shared" si="1"/>
        <v>-635.19939275937327</v>
      </c>
      <c r="E64" s="1">
        <f t="shared" si="2"/>
        <v>46646.002241040769</v>
      </c>
    </row>
    <row r="65" spans="1:5" x14ac:dyDescent="0.3">
      <c r="A65" s="55">
        <v>56</v>
      </c>
      <c r="B65" s="60">
        <v>67819</v>
      </c>
      <c r="C65" s="1">
        <f t="shared" si="0"/>
        <v>26066.501120520385</v>
      </c>
      <c r="D65" s="1">
        <f t="shared" si="1"/>
        <v>-10924.949953019564</v>
      </c>
      <c r="E65" s="1">
        <f t="shared" si="2"/>
        <v>15141.55116750082</v>
      </c>
    </row>
    <row r="66" spans="1:5" x14ac:dyDescent="0.3">
      <c r="A66" s="55">
        <v>57</v>
      </c>
      <c r="B66" s="60">
        <v>48122</v>
      </c>
      <c r="C66" s="1">
        <f t="shared" si="0"/>
        <v>41480.275583750408</v>
      </c>
      <c r="D66" s="1">
        <f t="shared" si="1"/>
        <v>2244.4122551052296</v>
      </c>
      <c r="E66" s="1">
        <f t="shared" si="2"/>
        <v>43724.687838855636</v>
      </c>
    </row>
    <row r="67" spans="1:5" x14ac:dyDescent="0.3">
      <c r="A67" s="55">
        <v>58</v>
      </c>
      <c r="B67" s="60">
        <v>48824</v>
      </c>
      <c r="C67" s="1">
        <f t="shared" si="0"/>
        <v>45923.343919427818</v>
      </c>
      <c r="D67" s="1">
        <f t="shared" si="1"/>
        <v>3343.7402953913197</v>
      </c>
      <c r="E67" s="1">
        <f t="shared" si="2"/>
        <v>49267.084214819137</v>
      </c>
    </row>
    <row r="68" spans="1:5" x14ac:dyDescent="0.3">
      <c r="A68" s="55">
        <v>59</v>
      </c>
      <c r="B68" s="60">
        <v>54852</v>
      </c>
      <c r="C68" s="1">
        <f t="shared" si="0"/>
        <v>49045.542107409565</v>
      </c>
      <c r="D68" s="1">
        <f t="shared" si="1"/>
        <v>3232.9692416865332</v>
      </c>
      <c r="E68" s="1">
        <f t="shared" si="2"/>
        <v>52278.511349096101</v>
      </c>
    </row>
    <row r="69" spans="1:5" x14ac:dyDescent="0.3">
      <c r="A69" s="55">
        <v>60</v>
      </c>
      <c r="B69" s="60">
        <v>15198</v>
      </c>
      <c r="C69" s="1">
        <f t="shared" si="0"/>
        <v>53565.255674548054</v>
      </c>
      <c r="D69" s="1">
        <f t="shared" si="1"/>
        <v>3876.3414044125111</v>
      </c>
      <c r="E69" s="1">
        <f t="shared" si="2"/>
        <v>57441.597078960564</v>
      </c>
    </row>
    <row r="70" spans="1:5" x14ac:dyDescent="0.3">
      <c r="A70" s="55">
        <v>61</v>
      </c>
      <c r="B70" s="60">
        <v>50287</v>
      </c>
      <c r="C70" s="1">
        <f t="shared" si="0"/>
        <v>36319.798539480282</v>
      </c>
      <c r="D70" s="1">
        <f t="shared" si="1"/>
        <v>-6684.5578653276307</v>
      </c>
      <c r="E70" s="1">
        <f t="shared" si="2"/>
        <v>29635.24067415265</v>
      </c>
    </row>
    <row r="71" spans="1:5" x14ac:dyDescent="0.3">
      <c r="A71" s="55">
        <v>62</v>
      </c>
      <c r="B71" s="60">
        <v>5911</v>
      </c>
      <c r="C71" s="1">
        <f t="shared" si="0"/>
        <v>39961.120337076325</v>
      </c>
      <c r="D71" s="1">
        <f t="shared" si="1"/>
        <v>-1521.6180338657937</v>
      </c>
      <c r="E71" s="1">
        <f t="shared" si="2"/>
        <v>38439.502303210531</v>
      </c>
    </row>
    <row r="72" spans="1:5" x14ac:dyDescent="0.3">
      <c r="A72" s="55">
        <v>63</v>
      </c>
      <c r="B72" s="60">
        <v>65832</v>
      </c>
      <c r="C72" s="1">
        <f t="shared" si="0"/>
        <v>22175.251151605265</v>
      </c>
      <c r="D72" s="1">
        <f t="shared" si="1"/>
        <v>-9653.7436096684269</v>
      </c>
      <c r="E72" s="1">
        <f t="shared" si="2"/>
        <v>12521.507541936839</v>
      </c>
    </row>
    <row r="73" spans="1:5" x14ac:dyDescent="0.3">
      <c r="A73" s="55">
        <v>64</v>
      </c>
      <c r="B73" s="60">
        <v>44494</v>
      </c>
      <c r="C73" s="1">
        <f t="shared" si="0"/>
        <v>39176.753770968418</v>
      </c>
      <c r="D73" s="1">
        <f t="shared" si="1"/>
        <v>3673.879504847363</v>
      </c>
      <c r="E73" s="1">
        <f t="shared" si="2"/>
        <v>42850.633275815781</v>
      </c>
    </row>
    <row r="74" spans="1:5" x14ac:dyDescent="0.3">
      <c r="A74" s="55">
        <v>65</v>
      </c>
      <c r="B74" s="60">
        <v>43708</v>
      </c>
      <c r="C74" s="1">
        <f t="shared" si="0"/>
        <v>43672.31663790789</v>
      </c>
      <c r="D74" s="1">
        <f t="shared" si="1"/>
        <v>4084.7211858934174</v>
      </c>
      <c r="E74" s="1">
        <f t="shared" si="2"/>
        <v>47757.037823801307</v>
      </c>
    </row>
    <row r="75" spans="1:5" x14ac:dyDescent="0.3">
      <c r="A75" s="55">
        <v>66</v>
      </c>
      <c r="B75" s="60">
        <v>42988</v>
      </c>
      <c r="C75" s="1">
        <f t="shared" ref="C75:C138" si="3">$B$5*B74+(1-$B$5)*(C74+D74)</f>
        <v>45732.518911900654</v>
      </c>
      <c r="D75" s="1">
        <f t="shared" ref="D75:D138" si="4">$B$6*(C75-C74)+(1-$B$6)*D74</f>
        <v>3072.4617299430902</v>
      </c>
      <c r="E75" s="1">
        <f t="shared" ref="E75:E138" si="5">C75+D75</f>
        <v>48804.980641843744</v>
      </c>
    </row>
    <row r="76" spans="1:5" x14ac:dyDescent="0.3">
      <c r="A76" s="55">
        <v>67</v>
      </c>
      <c r="B76" s="60">
        <v>46632</v>
      </c>
      <c r="C76" s="1">
        <f t="shared" si="3"/>
        <v>45896.490320921876</v>
      </c>
      <c r="D76" s="1">
        <f t="shared" si="4"/>
        <v>1618.216569482156</v>
      </c>
      <c r="E76" s="1">
        <f t="shared" si="5"/>
        <v>47514.706890404035</v>
      </c>
    </row>
    <row r="77" spans="1:5" x14ac:dyDescent="0.3">
      <c r="A77" s="55">
        <v>68</v>
      </c>
      <c r="B77" s="60">
        <v>42632</v>
      </c>
      <c r="C77" s="1">
        <f t="shared" si="3"/>
        <v>47073.353445202018</v>
      </c>
      <c r="D77" s="1">
        <f t="shared" si="4"/>
        <v>1397.5398468811491</v>
      </c>
      <c r="E77" s="1">
        <f t="shared" si="5"/>
        <v>48470.893292083165</v>
      </c>
    </row>
    <row r="78" spans="1:5" x14ac:dyDescent="0.3">
      <c r="A78" s="55">
        <v>69</v>
      </c>
      <c r="B78" s="60">
        <v>5476</v>
      </c>
      <c r="C78" s="1">
        <f t="shared" si="3"/>
        <v>45551.446646041586</v>
      </c>
      <c r="D78" s="1">
        <f t="shared" si="4"/>
        <v>-62.183476139641243</v>
      </c>
      <c r="E78" s="1">
        <f t="shared" si="5"/>
        <v>45489.263169901948</v>
      </c>
    </row>
    <row r="79" spans="1:5" x14ac:dyDescent="0.3">
      <c r="A79" s="55">
        <v>70</v>
      </c>
      <c r="B79" s="60">
        <v>63973</v>
      </c>
      <c r="C79" s="1">
        <f t="shared" si="3"/>
        <v>25482.631584950974</v>
      </c>
      <c r="D79" s="1">
        <f t="shared" si="4"/>
        <v>-10065.499268615127</v>
      </c>
      <c r="E79" s="1">
        <f t="shared" si="5"/>
        <v>15417.132316335847</v>
      </c>
    </row>
    <row r="80" spans="1:5" x14ac:dyDescent="0.3">
      <c r="A80" s="55">
        <v>71</v>
      </c>
      <c r="B80" s="60">
        <v>44565</v>
      </c>
      <c r="C80" s="1">
        <f t="shared" si="3"/>
        <v>39695.066158167923</v>
      </c>
      <c r="D80" s="1">
        <f t="shared" si="4"/>
        <v>2073.4676523009111</v>
      </c>
      <c r="E80" s="1">
        <f t="shared" si="5"/>
        <v>41768.533810468834</v>
      </c>
    </row>
    <row r="81" spans="1:5" x14ac:dyDescent="0.3">
      <c r="A81" s="55">
        <v>72</v>
      </c>
      <c r="B81" s="60">
        <v>45318</v>
      </c>
      <c r="C81" s="1">
        <f t="shared" si="3"/>
        <v>43166.766905234414</v>
      </c>
      <c r="D81" s="1">
        <f t="shared" si="4"/>
        <v>2772.5841996837007</v>
      </c>
      <c r="E81" s="1">
        <f t="shared" si="5"/>
        <v>45939.351104918111</v>
      </c>
    </row>
    <row r="82" spans="1:5" x14ac:dyDescent="0.3">
      <c r="A82" s="55">
        <v>73</v>
      </c>
      <c r="B82" s="60">
        <v>46927</v>
      </c>
      <c r="C82" s="1">
        <f t="shared" si="3"/>
        <v>45628.675552459055</v>
      </c>
      <c r="D82" s="1">
        <f t="shared" si="4"/>
        <v>2617.2464234541712</v>
      </c>
      <c r="E82" s="1">
        <f t="shared" si="5"/>
        <v>48245.921975913225</v>
      </c>
    </row>
    <row r="83" spans="1:5" x14ac:dyDescent="0.3">
      <c r="A83" s="55">
        <v>74</v>
      </c>
      <c r="B83" s="60">
        <v>49776</v>
      </c>
      <c r="C83" s="1">
        <f t="shared" si="3"/>
        <v>47586.460987956612</v>
      </c>
      <c r="D83" s="1">
        <f t="shared" si="4"/>
        <v>2287.5159294758641</v>
      </c>
      <c r="E83" s="1">
        <f t="shared" si="5"/>
        <v>49873.976917432476</v>
      </c>
    </row>
    <row r="84" spans="1:5" x14ac:dyDescent="0.3">
      <c r="A84" s="55">
        <v>75</v>
      </c>
      <c r="B84" s="60">
        <v>47220</v>
      </c>
      <c r="C84" s="1">
        <f t="shared" si="3"/>
        <v>49824.988458716238</v>
      </c>
      <c r="D84" s="1">
        <f t="shared" si="4"/>
        <v>2263.0217001177448</v>
      </c>
      <c r="E84" s="1">
        <f t="shared" si="5"/>
        <v>52088.010158833982</v>
      </c>
    </row>
    <row r="85" spans="1:5" x14ac:dyDescent="0.3">
      <c r="A85" s="55">
        <v>76</v>
      </c>
      <c r="B85" s="60">
        <v>6630</v>
      </c>
      <c r="C85" s="1">
        <f t="shared" si="3"/>
        <v>49654.005079416995</v>
      </c>
      <c r="D85" s="1">
        <f t="shared" si="4"/>
        <v>1046.0191604092508</v>
      </c>
      <c r="E85" s="1">
        <f t="shared" si="5"/>
        <v>50700.024239826249</v>
      </c>
    </row>
    <row r="86" spans="1:5" x14ac:dyDescent="0.3">
      <c r="A86" s="55">
        <v>77</v>
      </c>
      <c r="B86" s="60">
        <v>70323</v>
      </c>
      <c r="C86" s="1">
        <f t="shared" si="3"/>
        <v>28665.012119913124</v>
      </c>
      <c r="D86" s="1">
        <f t="shared" si="4"/>
        <v>-9971.4868995473098</v>
      </c>
      <c r="E86" s="1">
        <f t="shared" si="5"/>
        <v>18693.525220365816</v>
      </c>
    </row>
    <row r="87" spans="1:5" x14ac:dyDescent="0.3">
      <c r="A87" s="55">
        <v>78</v>
      </c>
      <c r="B87" s="60">
        <v>49443</v>
      </c>
      <c r="C87" s="1">
        <f t="shared" si="3"/>
        <v>44508.262610182908</v>
      </c>
      <c r="D87" s="1">
        <f t="shared" si="4"/>
        <v>2935.881795361237</v>
      </c>
      <c r="E87" s="1">
        <f t="shared" si="5"/>
        <v>47444.144405544146</v>
      </c>
    </row>
    <row r="88" spans="1:5" x14ac:dyDescent="0.3">
      <c r="A88" s="55">
        <v>79</v>
      </c>
      <c r="B88" s="60">
        <v>49002</v>
      </c>
      <c r="C88" s="1">
        <f t="shared" si="3"/>
        <v>48443.572202772077</v>
      </c>
      <c r="D88" s="1">
        <f t="shared" si="4"/>
        <v>3435.5956939752027</v>
      </c>
      <c r="E88" s="1">
        <f t="shared" si="5"/>
        <v>51879.167896747276</v>
      </c>
    </row>
    <row r="89" spans="1:5" x14ac:dyDescent="0.3">
      <c r="A89" s="55">
        <v>80</v>
      </c>
      <c r="B89" s="60">
        <v>50609</v>
      </c>
      <c r="C89" s="1">
        <f t="shared" si="3"/>
        <v>50440.583948373634</v>
      </c>
      <c r="D89" s="1">
        <f t="shared" si="4"/>
        <v>2716.3037197883805</v>
      </c>
      <c r="E89" s="1">
        <f t="shared" si="5"/>
        <v>53156.887668162017</v>
      </c>
    </row>
    <row r="90" spans="1:5" x14ac:dyDescent="0.3">
      <c r="A90" s="55">
        <v>81</v>
      </c>
      <c r="B90" s="60">
        <v>54344</v>
      </c>
      <c r="C90" s="1">
        <f t="shared" si="3"/>
        <v>51882.943834081008</v>
      </c>
      <c r="D90" s="1">
        <f t="shared" si="4"/>
        <v>2079.3318027478772</v>
      </c>
      <c r="E90" s="1">
        <f t="shared" si="5"/>
        <v>53962.275636828883</v>
      </c>
    </row>
    <row r="91" spans="1:5" x14ac:dyDescent="0.3">
      <c r="A91" s="55">
        <v>82</v>
      </c>
      <c r="B91" s="60">
        <v>50736</v>
      </c>
      <c r="C91" s="1">
        <f t="shared" si="3"/>
        <v>54153.137818414441</v>
      </c>
      <c r="D91" s="1">
        <f t="shared" si="4"/>
        <v>2174.7628935406551</v>
      </c>
      <c r="E91" s="1">
        <f t="shared" si="5"/>
        <v>56327.900711955095</v>
      </c>
    </row>
    <row r="92" spans="1:5" x14ac:dyDescent="0.3">
      <c r="A92" s="55">
        <v>83</v>
      </c>
      <c r="B92" s="60">
        <v>6960</v>
      </c>
      <c r="C92" s="1">
        <f t="shared" si="3"/>
        <v>53531.950355977548</v>
      </c>
      <c r="D92" s="1">
        <f t="shared" si="4"/>
        <v>776.78771555188064</v>
      </c>
      <c r="E92" s="1">
        <f t="shared" si="5"/>
        <v>54308.738071529428</v>
      </c>
    </row>
    <row r="93" spans="1:5" x14ac:dyDescent="0.3">
      <c r="A93" s="55">
        <v>84</v>
      </c>
      <c r="B93" s="60">
        <v>75441</v>
      </c>
      <c r="C93" s="1">
        <f t="shared" si="3"/>
        <v>30634.369035764714</v>
      </c>
      <c r="D93" s="1">
        <f t="shared" si="4"/>
        <v>-11060.396802330477</v>
      </c>
      <c r="E93" s="1">
        <f t="shared" si="5"/>
        <v>19573.972233434237</v>
      </c>
    </row>
    <row r="94" spans="1:5" x14ac:dyDescent="0.3">
      <c r="A94" s="55">
        <v>85</v>
      </c>
      <c r="B94" s="60">
        <v>51888</v>
      </c>
      <c r="C94" s="1">
        <f t="shared" si="3"/>
        <v>47507.486116717118</v>
      </c>
      <c r="D94" s="1">
        <f t="shared" si="4"/>
        <v>2906.3601393109639</v>
      </c>
      <c r="E94" s="1">
        <f t="shared" si="5"/>
        <v>50413.846256028082</v>
      </c>
    </row>
    <row r="95" spans="1:5" x14ac:dyDescent="0.3">
      <c r="A95" s="55">
        <v>86</v>
      </c>
      <c r="B95" s="60">
        <v>50786</v>
      </c>
      <c r="C95" s="1">
        <f t="shared" si="3"/>
        <v>51150.923128014038</v>
      </c>
      <c r="D95" s="1">
        <f t="shared" si="4"/>
        <v>3274.8985753039415</v>
      </c>
      <c r="E95" s="1">
        <f t="shared" si="5"/>
        <v>54425.821703317983</v>
      </c>
    </row>
    <row r="96" spans="1:5" x14ac:dyDescent="0.3">
      <c r="A96" s="55">
        <v>87</v>
      </c>
      <c r="B96" s="60">
        <v>51354</v>
      </c>
      <c r="C96" s="1">
        <f t="shared" si="3"/>
        <v>52605.910851658991</v>
      </c>
      <c r="D96" s="1">
        <f t="shared" si="4"/>
        <v>2364.9431494744476</v>
      </c>
      <c r="E96" s="1">
        <f t="shared" si="5"/>
        <v>54970.854001133441</v>
      </c>
    </row>
    <row r="97" spans="1:5" x14ac:dyDescent="0.3">
      <c r="A97" s="55">
        <v>88</v>
      </c>
      <c r="B97" s="60">
        <v>54848</v>
      </c>
      <c r="C97" s="1">
        <f t="shared" si="3"/>
        <v>53162.42700056672</v>
      </c>
      <c r="D97" s="1">
        <f t="shared" si="4"/>
        <v>1460.7296491910884</v>
      </c>
      <c r="E97" s="1">
        <f t="shared" si="5"/>
        <v>54623.15664975781</v>
      </c>
    </row>
    <row r="98" spans="1:5" x14ac:dyDescent="0.3">
      <c r="A98" s="55">
        <v>89</v>
      </c>
      <c r="B98" s="60">
        <v>51530</v>
      </c>
      <c r="C98" s="1">
        <f t="shared" si="3"/>
        <v>54735.578324878908</v>
      </c>
      <c r="D98" s="1">
        <f t="shared" si="4"/>
        <v>1516.9404867516382</v>
      </c>
      <c r="E98" s="1">
        <f t="shared" si="5"/>
        <v>56252.518811630543</v>
      </c>
    </row>
    <row r="99" spans="1:5" x14ac:dyDescent="0.3">
      <c r="A99" s="55">
        <v>90</v>
      </c>
      <c r="B99" s="60">
        <v>6689</v>
      </c>
      <c r="C99" s="1">
        <f t="shared" si="3"/>
        <v>53891.259405815275</v>
      </c>
      <c r="D99" s="1">
        <f t="shared" si="4"/>
        <v>336.31078384400257</v>
      </c>
      <c r="E99" s="1">
        <f t="shared" si="5"/>
        <v>54227.57018965928</v>
      </c>
    </row>
    <row r="100" spans="1:5" x14ac:dyDescent="0.3">
      <c r="A100" s="55">
        <v>91</v>
      </c>
      <c r="B100" s="60">
        <v>76432</v>
      </c>
      <c r="C100" s="1">
        <f t="shared" si="3"/>
        <v>30458.28509482964</v>
      </c>
      <c r="D100" s="1">
        <f t="shared" si="4"/>
        <v>-11548.331763570817</v>
      </c>
      <c r="E100" s="1">
        <f t="shared" si="5"/>
        <v>18909.953331258825</v>
      </c>
    </row>
    <row r="101" spans="1:5" x14ac:dyDescent="0.3">
      <c r="A101" s="55">
        <v>92</v>
      </c>
      <c r="B101" s="60">
        <v>49881</v>
      </c>
      <c r="C101" s="1">
        <f t="shared" si="3"/>
        <v>47670.976665629409</v>
      </c>
      <c r="D101" s="1">
        <f t="shared" si="4"/>
        <v>2832.1799036144757</v>
      </c>
      <c r="E101" s="1">
        <f t="shared" si="5"/>
        <v>50503.156569243882</v>
      </c>
    </row>
    <row r="102" spans="1:5" x14ac:dyDescent="0.3">
      <c r="A102" s="55">
        <v>93</v>
      </c>
      <c r="B102" s="60">
        <v>50656</v>
      </c>
      <c r="C102" s="1">
        <f t="shared" si="3"/>
        <v>50192.078284621937</v>
      </c>
      <c r="D102" s="1">
        <f t="shared" si="4"/>
        <v>2676.6407613035021</v>
      </c>
      <c r="E102" s="1">
        <f t="shared" si="5"/>
        <v>52868.719045925442</v>
      </c>
    </row>
    <row r="103" spans="1:5" x14ac:dyDescent="0.3">
      <c r="A103" s="55">
        <v>94</v>
      </c>
      <c r="B103" s="60">
        <v>50146</v>
      </c>
      <c r="C103" s="1">
        <f t="shared" si="3"/>
        <v>51762.359522962724</v>
      </c>
      <c r="D103" s="1">
        <f t="shared" si="4"/>
        <v>2123.4609998221449</v>
      </c>
      <c r="E103" s="1">
        <f t="shared" si="5"/>
        <v>53885.820522784867</v>
      </c>
    </row>
    <row r="104" spans="1:5" x14ac:dyDescent="0.3">
      <c r="A104" s="55">
        <v>95</v>
      </c>
      <c r="B104" s="60">
        <v>52888</v>
      </c>
      <c r="C104" s="1">
        <f t="shared" si="3"/>
        <v>52015.910261392433</v>
      </c>
      <c r="D104" s="1">
        <f t="shared" si="4"/>
        <v>1188.5058691259269</v>
      </c>
      <c r="E104" s="1">
        <f t="shared" si="5"/>
        <v>53204.416130518359</v>
      </c>
    </row>
    <row r="105" spans="1:5" x14ac:dyDescent="0.3">
      <c r="A105" s="55">
        <v>96</v>
      </c>
      <c r="B105" s="60">
        <v>46700</v>
      </c>
      <c r="C105" s="1">
        <f t="shared" si="3"/>
        <v>53046.208065259183</v>
      </c>
      <c r="D105" s="1">
        <f t="shared" si="4"/>
        <v>1109.4018364963383</v>
      </c>
      <c r="E105" s="1">
        <f t="shared" si="5"/>
        <v>54155.609901755524</v>
      </c>
    </row>
    <row r="106" spans="1:5" x14ac:dyDescent="0.3">
      <c r="A106" s="55">
        <v>97</v>
      </c>
      <c r="B106" s="60">
        <v>6765</v>
      </c>
      <c r="C106" s="1">
        <f t="shared" si="3"/>
        <v>50427.804950877762</v>
      </c>
      <c r="D106" s="1">
        <f t="shared" si="4"/>
        <v>-754.50063894254129</v>
      </c>
      <c r="E106" s="1">
        <f t="shared" si="5"/>
        <v>49673.304311935222</v>
      </c>
    </row>
    <row r="107" spans="1:5" x14ac:dyDescent="0.3">
      <c r="A107" s="55">
        <v>98</v>
      </c>
      <c r="B107" s="60">
        <v>71937</v>
      </c>
      <c r="C107" s="1">
        <f t="shared" si="3"/>
        <v>28219.152155967611</v>
      </c>
      <c r="D107" s="1">
        <f t="shared" si="4"/>
        <v>-11481.576716926345</v>
      </c>
      <c r="E107" s="1">
        <f t="shared" si="5"/>
        <v>16737.575439041266</v>
      </c>
    </row>
    <row r="108" spans="1:5" x14ac:dyDescent="0.3">
      <c r="A108" s="55">
        <v>99</v>
      </c>
      <c r="B108" s="60">
        <v>48111</v>
      </c>
      <c r="C108" s="1">
        <f t="shared" si="3"/>
        <v>44337.287719520631</v>
      </c>
      <c r="D108" s="1">
        <f t="shared" si="4"/>
        <v>2318.2794233133372</v>
      </c>
      <c r="E108" s="1">
        <f t="shared" si="5"/>
        <v>46655.56714283397</v>
      </c>
    </row>
    <row r="109" spans="1:5" x14ac:dyDescent="0.3">
      <c r="A109" s="55">
        <v>100</v>
      </c>
      <c r="B109" s="60">
        <v>48277</v>
      </c>
      <c r="C109" s="1">
        <f t="shared" si="3"/>
        <v>47383.283571416985</v>
      </c>
      <c r="D109" s="1">
        <f t="shared" si="4"/>
        <v>2682.1376376048456</v>
      </c>
      <c r="E109" s="1">
        <f t="shared" si="5"/>
        <v>50065.421209021828</v>
      </c>
    </row>
    <row r="110" spans="1:5" x14ac:dyDescent="0.3">
      <c r="A110" s="55">
        <v>101</v>
      </c>
      <c r="B110" s="60">
        <v>49325</v>
      </c>
      <c r="C110" s="1">
        <f t="shared" si="3"/>
        <v>49171.21060451091</v>
      </c>
      <c r="D110" s="1">
        <f t="shared" si="4"/>
        <v>2235.0323353493854</v>
      </c>
      <c r="E110" s="1">
        <f t="shared" si="5"/>
        <v>51406.242939860298</v>
      </c>
    </row>
    <row r="111" spans="1:5" x14ac:dyDescent="0.3">
      <c r="A111" s="55">
        <v>102</v>
      </c>
      <c r="B111" s="60">
        <v>52047</v>
      </c>
      <c r="C111" s="1">
        <f t="shared" si="3"/>
        <v>50365.621469930149</v>
      </c>
      <c r="D111" s="1">
        <f t="shared" si="4"/>
        <v>1714.7216003843121</v>
      </c>
      <c r="E111" s="1">
        <f t="shared" si="5"/>
        <v>52080.343070314462</v>
      </c>
    </row>
    <row r="112" spans="1:5" x14ac:dyDescent="0.3">
      <c r="A112" s="55">
        <v>103</v>
      </c>
      <c r="B112" s="60">
        <v>45449</v>
      </c>
      <c r="C112" s="1">
        <f t="shared" si="3"/>
        <v>52063.671535157235</v>
      </c>
      <c r="D112" s="1">
        <f t="shared" si="4"/>
        <v>1706.385832805699</v>
      </c>
      <c r="E112" s="1">
        <f t="shared" si="5"/>
        <v>53770.057367962931</v>
      </c>
    </row>
    <row r="113" spans="1:5" x14ac:dyDescent="0.3">
      <c r="A113" s="55">
        <v>104</v>
      </c>
      <c r="B113" s="60">
        <v>5768</v>
      </c>
      <c r="C113" s="1">
        <f t="shared" si="3"/>
        <v>49609.528683981465</v>
      </c>
      <c r="D113" s="1">
        <f t="shared" si="4"/>
        <v>-373.87850918503523</v>
      </c>
      <c r="E113" s="1">
        <f t="shared" si="5"/>
        <v>49235.650174796428</v>
      </c>
    </row>
    <row r="114" spans="1:5" x14ac:dyDescent="0.3">
      <c r="A114" s="55">
        <v>105</v>
      </c>
      <c r="B114" s="60">
        <v>68882</v>
      </c>
      <c r="C114" s="1">
        <f t="shared" si="3"/>
        <v>27501.825087398214</v>
      </c>
      <c r="D114" s="1">
        <f t="shared" si="4"/>
        <v>-11240.791052884144</v>
      </c>
      <c r="E114" s="1">
        <f t="shared" si="5"/>
        <v>16261.03403451407</v>
      </c>
    </row>
    <row r="115" spans="1:5" x14ac:dyDescent="0.3">
      <c r="A115" s="55">
        <v>106</v>
      </c>
      <c r="B115" s="60">
        <v>45795</v>
      </c>
      <c r="C115" s="1">
        <f t="shared" si="3"/>
        <v>42571.517017257036</v>
      </c>
      <c r="D115" s="1">
        <f t="shared" si="4"/>
        <v>1914.4504384873389</v>
      </c>
      <c r="E115" s="1">
        <f t="shared" si="5"/>
        <v>44485.967455744372</v>
      </c>
    </row>
    <row r="116" spans="1:5" x14ac:dyDescent="0.3">
      <c r="A116" s="55">
        <v>107</v>
      </c>
      <c r="B116" s="60">
        <v>44969</v>
      </c>
      <c r="C116" s="1">
        <f t="shared" si="3"/>
        <v>45140.483727872182</v>
      </c>
      <c r="D116" s="1">
        <f t="shared" si="4"/>
        <v>2241.7085745512427</v>
      </c>
      <c r="E116" s="1">
        <f t="shared" si="5"/>
        <v>47382.192302423427</v>
      </c>
    </row>
    <row r="117" spans="1:5" x14ac:dyDescent="0.3">
      <c r="A117" s="55">
        <v>108</v>
      </c>
      <c r="B117" s="60">
        <v>45410</v>
      </c>
      <c r="C117" s="1">
        <f t="shared" si="3"/>
        <v>46175.596151211714</v>
      </c>
      <c r="D117" s="1">
        <f t="shared" si="4"/>
        <v>1638.410498945387</v>
      </c>
      <c r="E117" s="1">
        <f t="shared" si="5"/>
        <v>47814.006650157098</v>
      </c>
    </row>
    <row r="118" spans="1:5" x14ac:dyDescent="0.3">
      <c r="A118" s="55">
        <v>109</v>
      </c>
      <c r="B118" s="60">
        <v>48037</v>
      </c>
      <c r="C118" s="1">
        <f t="shared" si="3"/>
        <v>46612.003325078549</v>
      </c>
      <c r="D118" s="1">
        <f t="shared" si="4"/>
        <v>1037.4088364061113</v>
      </c>
      <c r="E118" s="1">
        <f t="shared" si="5"/>
        <v>47649.412161484659</v>
      </c>
    </row>
    <row r="119" spans="1:5" x14ac:dyDescent="0.3">
      <c r="A119" s="55">
        <v>110</v>
      </c>
      <c r="B119" s="60">
        <v>41996</v>
      </c>
      <c r="C119" s="1">
        <f t="shared" si="3"/>
        <v>47843.206080742326</v>
      </c>
      <c r="D119" s="1">
        <f t="shared" si="4"/>
        <v>1134.305796034944</v>
      </c>
      <c r="E119" s="1">
        <f t="shared" si="5"/>
        <v>48977.511876777273</v>
      </c>
    </row>
    <row r="120" spans="1:5" x14ac:dyDescent="0.3">
      <c r="A120" s="55">
        <v>111</v>
      </c>
      <c r="B120" s="60">
        <v>5720</v>
      </c>
      <c r="C120" s="1">
        <f t="shared" si="3"/>
        <v>45486.75593838864</v>
      </c>
      <c r="D120" s="1">
        <f t="shared" si="4"/>
        <v>-611.07217315937089</v>
      </c>
      <c r="E120" s="1">
        <f t="shared" si="5"/>
        <v>44875.683765229267</v>
      </c>
    </row>
    <row r="121" spans="1:5" x14ac:dyDescent="0.3">
      <c r="A121" s="55">
        <v>112</v>
      </c>
      <c r="B121" s="60">
        <v>64282</v>
      </c>
      <c r="C121" s="1">
        <f t="shared" si="3"/>
        <v>25297.841882614634</v>
      </c>
      <c r="D121" s="1">
        <f t="shared" si="4"/>
        <v>-10399.993114466688</v>
      </c>
      <c r="E121" s="1">
        <f t="shared" si="5"/>
        <v>14897.848768147946</v>
      </c>
    </row>
    <row r="122" spans="1:5" x14ac:dyDescent="0.3">
      <c r="A122" s="55">
        <v>113</v>
      </c>
      <c r="B122" s="60">
        <v>41803</v>
      </c>
      <c r="C122" s="1">
        <f t="shared" si="3"/>
        <v>39589.924384073973</v>
      </c>
      <c r="D122" s="1">
        <f t="shared" si="4"/>
        <v>1946.0446934963256</v>
      </c>
      <c r="E122" s="1">
        <f t="shared" si="5"/>
        <v>41535.969077570298</v>
      </c>
    </row>
    <row r="123" spans="1:5" x14ac:dyDescent="0.3">
      <c r="A123" s="55">
        <v>114</v>
      </c>
      <c r="B123" s="60">
        <v>45085</v>
      </c>
      <c r="C123" s="1">
        <f t="shared" si="3"/>
        <v>41669.484538785153</v>
      </c>
      <c r="D123" s="1">
        <f t="shared" si="4"/>
        <v>2012.8024241037529</v>
      </c>
      <c r="E123" s="1">
        <f t="shared" si="5"/>
        <v>43682.286962888902</v>
      </c>
    </row>
    <row r="124" spans="1:5" x14ac:dyDescent="0.3">
      <c r="A124" s="55">
        <v>115</v>
      </c>
      <c r="B124" s="60">
        <v>43572</v>
      </c>
      <c r="C124" s="1">
        <f t="shared" si="3"/>
        <v>44383.643481444451</v>
      </c>
      <c r="D124" s="1">
        <f t="shared" si="4"/>
        <v>2363.4806833815255</v>
      </c>
      <c r="E124" s="1">
        <f t="shared" si="5"/>
        <v>46747.124164825975</v>
      </c>
    </row>
    <row r="125" spans="1:5" x14ac:dyDescent="0.3">
      <c r="A125" s="55">
        <v>116</v>
      </c>
      <c r="B125" s="60">
        <v>47321</v>
      </c>
      <c r="C125" s="1">
        <f t="shared" si="3"/>
        <v>45159.562082412987</v>
      </c>
      <c r="D125" s="1">
        <f t="shared" si="4"/>
        <v>1569.6996421750309</v>
      </c>
      <c r="E125" s="1">
        <f t="shared" si="5"/>
        <v>46729.261724588017</v>
      </c>
    </row>
    <row r="126" spans="1:5" x14ac:dyDescent="0.3">
      <c r="A126" s="55">
        <v>117</v>
      </c>
      <c r="B126" s="60">
        <v>41607</v>
      </c>
      <c r="C126" s="1">
        <f t="shared" si="3"/>
        <v>47025.130862294012</v>
      </c>
      <c r="D126" s="1">
        <f t="shared" si="4"/>
        <v>1717.6342110280279</v>
      </c>
      <c r="E126" s="1">
        <f t="shared" si="5"/>
        <v>48742.765073322043</v>
      </c>
    </row>
    <row r="127" spans="1:5" x14ac:dyDescent="0.3">
      <c r="A127" s="55">
        <v>118</v>
      </c>
      <c r="B127" s="60">
        <v>5546</v>
      </c>
      <c r="C127" s="1">
        <f t="shared" si="3"/>
        <v>45174.882536661025</v>
      </c>
      <c r="D127" s="1">
        <f t="shared" si="4"/>
        <v>-66.307057302479507</v>
      </c>
      <c r="E127" s="1">
        <f t="shared" si="5"/>
        <v>45108.575479358544</v>
      </c>
    </row>
    <row r="128" spans="1:5" x14ac:dyDescent="0.3">
      <c r="A128" s="55">
        <v>119</v>
      </c>
      <c r="B128" s="60">
        <v>61347</v>
      </c>
      <c r="C128" s="1">
        <f t="shared" si="3"/>
        <v>25327.287739679272</v>
      </c>
      <c r="D128" s="1">
        <f t="shared" si="4"/>
        <v>-9956.9509271421157</v>
      </c>
      <c r="E128" s="1">
        <f t="shared" si="5"/>
        <v>15370.336812537156</v>
      </c>
    </row>
    <row r="129" spans="1:5" x14ac:dyDescent="0.3">
      <c r="A129" s="55">
        <v>120</v>
      </c>
      <c r="B129" s="60">
        <v>42492</v>
      </c>
      <c r="C129" s="1">
        <f t="shared" si="3"/>
        <v>38358.668406268582</v>
      </c>
      <c r="D129" s="1">
        <f t="shared" si="4"/>
        <v>1537.2148697235971</v>
      </c>
      <c r="E129" s="1">
        <f t="shared" si="5"/>
        <v>39895.883275992179</v>
      </c>
    </row>
    <row r="130" spans="1:5" x14ac:dyDescent="0.3">
      <c r="A130" s="55">
        <v>121</v>
      </c>
      <c r="B130" s="60">
        <v>41319</v>
      </c>
      <c r="C130" s="1">
        <f t="shared" si="3"/>
        <v>41193.941637996089</v>
      </c>
      <c r="D130" s="1">
        <f t="shared" si="4"/>
        <v>2186.2440507255524</v>
      </c>
      <c r="E130" s="1">
        <f t="shared" si="5"/>
        <v>43380.185688721642</v>
      </c>
    </row>
    <row r="131" spans="1:5" x14ac:dyDescent="0.3">
      <c r="A131" s="55">
        <v>122</v>
      </c>
      <c r="B131" s="60">
        <v>45254</v>
      </c>
      <c r="C131" s="1">
        <f t="shared" si="3"/>
        <v>42349.592844360821</v>
      </c>
      <c r="D131" s="1">
        <f t="shared" si="4"/>
        <v>1670.9476285451419</v>
      </c>
      <c r="E131" s="1">
        <f t="shared" si="5"/>
        <v>44020.540472905966</v>
      </c>
    </row>
    <row r="132" spans="1:5" x14ac:dyDescent="0.3">
      <c r="A132" s="55">
        <v>123</v>
      </c>
      <c r="B132" s="60">
        <v>45596</v>
      </c>
      <c r="C132" s="1">
        <f t="shared" si="3"/>
        <v>44637.270236452983</v>
      </c>
      <c r="D132" s="1">
        <f t="shared" si="4"/>
        <v>1979.3125103186521</v>
      </c>
      <c r="E132" s="1">
        <f t="shared" si="5"/>
        <v>46616.582746771637</v>
      </c>
    </row>
    <row r="133" spans="1:5" x14ac:dyDescent="0.3">
      <c r="A133" s="55">
        <v>124</v>
      </c>
      <c r="B133" s="60">
        <v>40386</v>
      </c>
      <c r="C133" s="1">
        <f t="shared" si="3"/>
        <v>46106.291373385815</v>
      </c>
      <c r="D133" s="1">
        <f t="shared" si="4"/>
        <v>1724.1668236257419</v>
      </c>
      <c r="E133" s="1">
        <f t="shared" si="5"/>
        <v>47830.458197011554</v>
      </c>
    </row>
    <row r="134" spans="1:5" x14ac:dyDescent="0.3">
      <c r="A134" s="55">
        <v>125</v>
      </c>
      <c r="B134" s="60">
        <v>4540</v>
      </c>
      <c r="C134" s="1">
        <f t="shared" si="3"/>
        <v>44108.229098505777</v>
      </c>
      <c r="D134" s="1">
        <f t="shared" si="4"/>
        <v>-136.94772562714797</v>
      </c>
      <c r="E134" s="1">
        <f t="shared" si="5"/>
        <v>43971.281372878628</v>
      </c>
    </row>
    <row r="135" spans="1:5" x14ac:dyDescent="0.3">
      <c r="A135" s="55">
        <v>126</v>
      </c>
      <c r="B135" s="60">
        <v>62446</v>
      </c>
      <c r="C135" s="1">
        <f t="shared" si="3"/>
        <v>24255.640686439314</v>
      </c>
      <c r="D135" s="1">
        <f t="shared" si="4"/>
        <v>-9994.7680688468063</v>
      </c>
      <c r="E135" s="1">
        <f t="shared" si="5"/>
        <v>14260.872617592508</v>
      </c>
    </row>
    <row r="136" spans="1:5" x14ac:dyDescent="0.3">
      <c r="A136" s="55">
        <v>127</v>
      </c>
      <c r="B136" s="60">
        <v>43236</v>
      </c>
      <c r="C136" s="1">
        <f t="shared" si="3"/>
        <v>38353.436308796256</v>
      </c>
      <c r="D136" s="1">
        <f t="shared" si="4"/>
        <v>2051.5137767550677</v>
      </c>
      <c r="E136" s="1">
        <f t="shared" si="5"/>
        <v>40404.950085551325</v>
      </c>
    </row>
    <row r="137" spans="1:5" x14ac:dyDescent="0.3">
      <c r="A137" s="55">
        <v>128</v>
      </c>
      <c r="B137" s="60">
        <v>42804</v>
      </c>
      <c r="C137" s="1">
        <f t="shared" si="3"/>
        <v>41820.475042775666</v>
      </c>
      <c r="D137" s="1">
        <f t="shared" si="4"/>
        <v>2759.2762553672392</v>
      </c>
      <c r="E137" s="1">
        <f t="shared" si="5"/>
        <v>44579.751298142903</v>
      </c>
    </row>
    <row r="138" spans="1:5" x14ac:dyDescent="0.3">
      <c r="A138" s="55">
        <v>129</v>
      </c>
      <c r="B138" s="60">
        <v>44980</v>
      </c>
      <c r="C138" s="1">
        <f t="shared" si="3"/>
        <v>43691.875649071451</v>
      </c>
      <c r="D138" s="1">
        <f t="shared" si="4"/>
        <v>2315.3384308315121</v>
      </c>
      <c r="E138" s="1">
        <f t="shared" si="5"/>
        <v>46007.214079902966</v>
      </c>
    </row>
    <row r="139" spans="1:5" x14ac:dyDescent="0.3">
      <c r="A139" s="55">
        <v>130</v>
      </c>
      <c r="B139" s="60">
        <v>46996</v>
      </c>
      <c r="C139" s="1">
        <f t="shared" ref="C139:C202" si="6">$B$5*B138+(1-$B$5)*(C138+D138)</f>
        <v>45493.607039951487</v>
      </c>
      <c r="D139" s="1">
        <f t="shared" ref="D139:D202" si="7">$B$6*(C139-C138)+(1-$B$6)*D138</f>
        <v>2058.5349108557739</v>
      </c>
      <c r="E139" s="1">
        <f t="shared" ref="E139:E202" si="8">C139+D139</f>
        <v>47552.141950807258</v>
      </c>
    </row>
    <row r="140" spans="1:5" x14ac:dyDescent="0.3">
      <c r="A140" s="55">
        <v>131</v>
      </c>
      <c r="B140" s="60">
        <v>40221</v>
      </c>
      <c r="C140" s="1">
        <f t="shared" si="6"/>
        <v>47274.070975403629</v>
      </c>
      <c r="D140" s="1">
        <f t="shared" si="7"/>
        <v>1919.4994231539581</v>
      </c>
      <c r="E140" s="1">
        <f t="shared" si="8"/>
        <v>49193.570398557589</v>
      </c>
    </row>
    <row r="141" spans="1:5" x14ac:dyDescent="0.3">
      <c r="A141" s="55">
        <v>132</v>
      </c>
      <c r="B141" s="60">
        <v>5426</v>
      </c>
      <c r="C141" s="1">
        <f t="shared" si="6"/>
        <v>44707.285199278791</v>
      </c>
      <c r="D141" s="1">
        <f t="shared" si="7"/>
        <v>-323.64317648543988</v>
      </c>
      <c r="E141" s="1">
        <f t="shared" si="8"/>
        <v>44383.642022793349</v>
      </c>
    </row>
    <row r="142" spans="1:5" x14ac:dyDescent="0.3">
      <c r="A142" s="55">
        <v>133</v>
      </c>
      <c r="B142" s="60">
        <v>61343</v>
      </c>
      <c r="C142" s="1">
        <f t="shared" si="6"/>
        <v>24904.821011396674</v>
      </c>
      <c r="D142" s="1">
        <f t="shared" si="7"/>
        <v>-10063.053682183778</v>
      </c>
      <c r="E142" s="1">
        <f t="shared" si="8"/>
        <v>14841.767329212897</v>
      </c>
    </row>
    <row r="143" spans="1:5" x14ac:dyDescent="0.3">
      <c r="A143" s="55">
        <v>134</v>
      </c>
      <c r="B143" s="60">
        <v>42440</v>
      </c>
      <c r="C143" s="1">
        <f t="shared" si="6"/>
        <v>38092.383664606445</v>
      </c>
      <c r="D143" s="1">
        <f t="shared" si="7"/>
        <v>1562.2544855129963</v>
      </c>
      <c r="E143" s="1">
        <f t="shared" si="8"/>
        <v>39654.638150119441</v>
      </c>
    </row>
    <row r="144" spans="1:5" x14ac:dyDescent="0.3">
      <c r="A144" s="55">
        <v>135</v>
      </c>
      <c r="B144" s="60">
        <v>43601</v>
      </c>
      <c r="C144" s="1">
        <f t="shared" si="6"/>
        <v>41047.31907505972</v>
      </c>
      <c r="D144" s="1">
        <f t="shared" si="7"/>
        <v>2258.5949479831361</v>
      </c>
      <c r="E144" s="1">
        <f t="shared" si="8"/>
        <v>43305.91402304286</v>
      </c>
    </row>
    <row r="145" spans="1:5" x14ac:dyDescent="0.3">
      <c r="A145" s="55">
        <v>136</v>
      </c>
      <c r="B145" s="60">
        <v>50092</v>
      </c>
      <c r="C145" s="1">
        <f t="shared" si="6"/>
        <v>43453.45701152143</v>
      </c>
      <c r="D145" s="1">
        <f t="shared" si="7"/>
        <v>2332.3664422224228</v>
      </c>
      <c r="E145" s="1">
        <f t="shared" si="8"/>
        <v>45785.823453743855</v>
      </c>
    </row>
    <row r="146" spans="1:5" x14ac:dyDescent="0.3">
      <c r="A146" s="55">
        <v>137</v>
      </c>
      <c r="B146" s="60">
        <v>11250</v>
      </c>
      <c r="C146" s="1">
        <f t="shared" si="6"/>
        <v>47938.911726871927</v>
      </c>
      <c r="D146" s="1">
        <f t="shared" si="7"/>
        <v>3408.9105787864601</v>
      </c>
      <c r="E146" s="1">
        <f t="shared" si="8"/>
        <v>51347.822305658388</v>
      </c>
    </row>
    <row r="147" spans="1:5" x14ac:dyDescent="0.3">
      <c r="A147" s="55">
        <v>138</v>
      </c>
      <c r="B147" s="60">
        <v>44318</v>
      </c>
      <c r="C147" s="1">
        <f t="shared" si="6"/>
        <v>31298.911152829194</v>
      </c>
      <c r="D147" s="1">
        <f t="shared" si="7"/>
        <v>-6615.5449976281361</v>
      </c>
      <c r="E147" s="1">
        <f t="shared" si="8"/>
        <v>24683.36615520106</v>
      </c>
    </row>
    <row r="148" spans="1:5" x14ac:dyDescent="0.3">
      <c r="A148" s="55">
        <v>139</v>
      </c>
      <c r="B148" s="60">
        <v>6029</v>
      </c>
      <c r="C148" s="1">
        <f t="shared" si="6"/>
        <v>34500.68307760053</v>
      </c>
      <c r="D148" s="1">
        <f t="shared" si="7"/>
        <v>-1706.8865364284002</v>
      </c>
      <c r="E148" s="1">
        <f t="shared" si="8"/>
        <v>32793.796541172131</v>
      </c>
    </row>
    <row r="149" spans="1:5" x14ac:dyDescent="0.3">
      <c r="A149" s="55">
        <v>140</v>
      </c>
      <c r="B149" s="60">
        <v>63001</v>
      </c>
      <c r="C149" s="1">
        <f t="shared" si="6"/>
        <v>19411.398270586065</v>
      </c>
      <c r="D149" s="1">
        <f t="shared" si="7"/>
        <v>-8398.0856717214319</v>
      </c>
      <c r="E149" s="1">
        <f t="shared" si="8"/>
        <v>11013.312598864633</v>
      </c>
    </row>
    <row r="150" spans="1:5" x14ac:dyDescent="0.3">
      <c r="A150" s="55">
        <v>141</v>
      </c>
      <c r="B150" s="60">
        <v>39775</v>
      </c>
      <c r="C150" s="1">
        <f t="shared" si="6"/>
        <v>37007.156299432318</v>
      </c>
      <c r="D150" s="1">
        <f t="shared" si="7"/>
        <v>4598.8361785624102</v>
      </c>
      <c r="E150" s="1">
        <f t="shared" si="8"/>
        <v>41605.992477994725</v>
      </c>
    </row>
    <row r="151" spans="1:5" x14ac:dyDescent="0.3">
      <c r="A151" s="55">
        <v>142</v>
      </c>
      <c r="B151" s="60">
        <v>39425</v>
      </c>
      <c r="C151" s="1">
        <f t="shared" si="6"/>
        <v>40690.496238997366</v>
      </c>
      <c r="D151" s="1">
        <f t="shared" si="7"/>
        <v>4141.0880590637298</v>
      </c>
      <c r="E151" s="1">
        <f t="shared" si="8"/>
        <v>44831.584298061098</v>
      </c>
    </row>
    <row r="152" spans="1:5" x14ac:dyDescent="0.3">
      <c r="A152" s="55">
        <v>143</v>
      </c>
      <c r="B152" s="60">
        <v>38213</v>
      </c>
      <c r="C152" s="1">
        <f t="shared" si="6"/>
        <v>42128.292149030545</v>
      </c>
      <c r="D152" s="1">
        <f t="shared" si="7"/>
        <v>2789.4419845484545</v>
      </c>
      <c r="E152" s="1">
        <f t="shared" si="8"/>
        <v>44917.734133578997</v>
      </c>
    </row>
    <row r="153" spans="1:5" x14ac:dyDescent="0.3">
      <c r="A153" s="55">
        <v>144</v>
      </c>
      <c r="B153" s="60">
        <v>40353</v>
      </c>
      <c r="C153" s="1">
        <f t="shared" si="6"/>
        <v>41565.367066789498</v>
      </c>
      <c r="D153" s="1">
        <f t="shared" si="7"/>
        <v>1113.2584511537038</v>
      </c>
      <c r="E153" s="1">
        <f t="shared" si="8"/>
        <v>42678.625517943205</v>
      </c>
    </row>
    <row r="154" spans="1:5" x14ac:dyDescent="0.3">
      <c r="A154" s="55">
        <v>145</v>
      </c>
      <c r="B154" s="60">
        <v>35041</v>
      </c>
      <c r="C154" s="1">
        <f t="shared" si="6"/>
        <v>41515.812758971602</v>
      </c>
      <c r="D154" s="1">
        <f t="shared" si="7"/>
        <v>531.85207166790383</v>
      </c>
      <c r="E154" s="1">
        <f t="shared" si="8"/>
        <v>42047.664830639507</v>
      </c>
    </row>
    <row r="155" spans="1:5" x14ac:dyDescent="0.3">
      <c r="A155" s="55">
        <v>146</v>
      </c>
      <c r="B155" s="60">
        <v>4717</v>
      </c>
      <c r="C155" s="1">
        <f t="shared" si="6"/>
        <v>38544.332415319754</v>
      </c>
      <c r="D155" s="1">
        <f t="shared" si="7"/>
        <v>-1219.8141359919723</v>
      </c>
      <c r="E155" s="1">
        <f t="shared" si="8"/>
        <v>37324.518279327778</v>
      </c>
    </row>
    <row r="156" spans="1:5" x14ac:dyDescent="0.3">
      <c r="A156" s="55">
        <v>147</v>
      </c>
      <c r="B156" s="60">
        <v>51033</v>
      </c>
      <c r="C156" s="1">
        <f t="shared" si="6"/>
        <v>21020.759139663889</v>
      </c>
      <c r="D156" s="1">
        <f t="shared" si="7"/>
        <v>-9371.6937058239182</v>
      </c>
      <c r="E156" s="1">
        <f t="shared" si="8"/>
        <v>11649.065433839971</v>
      </c>
    </row>
    <row r="157" spans="1:5" x14ac:dyDescent="0.3">
      <c r="A157" s="55">
        <v>148</v>
      </c>
      <c r="B157" s="60">
        <v>38298</v>
      </c>
      <c r="C157" s="1">
        <f t="shared" si="6"/>
        <v>31341.032716919985</v>
      </c>
      <c r="D157" s="1">
        <f t="shared" si="7"/>
        <v>474.28993571608862</v>
      </c>
      <c r="E157" s="1">
        <f t="shared" si="8"/>
        <v>31815.322652636074</v>
      </c>
    </row>
    <row r="158" spans="1:5" x14ac:dyDescent="0.3">
      <c r="A158" s="55">
        <v>149</v>
      </c>
      <c r="B158" s="60">
        <v>37705</v>
      </c>
      <c r="C158" s="1">
        <f t="shared" si="6"/>
        <v>35056.661326318033</v>
      </c>
      <c r="D158" s="1">
        <f t="shared" si="7"/>
        <v>2094.9592725570687</v>
      </c>
      <c r="E158" s="1">
        <f t="shared" si="8"/>
        <v>37151.620598875103</v>
      </c>
    </row>
    <row r="159" spans="1:5" x14ac:dyDescent="0.3">
      <c r="A159" s="55">
        <v>150</v>
      </c>
      <c r="B159" s="60">
        <v>37069</v>
      </c>
      <c r="C159" s="1">
        <f t="shared" si="6"/>
        <v>37428.310299437551</v>
      </c>
      <c r="D159" s="1">
        <f t="shared" si="7"/>
        <v>2233.3041228382936</v>
      </c>
      <c r="E159" s="1">
        <f t="shared" si="8"/>
        <v>39661.614422275845</v>
      </c>
    </row>
    <row r="160" spans="1:5" x14ac:dyDescent="0.3">
      <c r="A160" s="55">
        <v>151</v>
      </c>
      <c r="B160" s="60">
        <v>38845</v>
      </c>
      <c r="C160" s="1">
        <f t="shared" si="6"/>
        <v>38365.307211137922</v>
      </c>
      <c r="D160" s="1">
        <f t="shared" si="7"/>
        <v>1585.1505172693323</v>
      </c>
      <c r="E160" s="1">
        <f t="shared" si="8"/>
        <v>39950.457728407258</v>
      </c>
    </row>
    <row r="161" spans="1:5" x14ac:dyDescent="0.3">
      <c r="A161" s="55">
        <v>152</v>
      </c>
      <c r="B161" s="60">
        <v>37424</v>
      </c>
      <c r="C161" s="1">
        <f t="shared" si="6"/>
        <v>39397.728864203629</v>
      </c>
      <c r="D161" s="1">
        <f t="shared" si="7"/>
        <v>1308.7860851675196</v>
      </c>
      <c r="E161" s="1">
        <f t="shared" si="8"/>
        <v>40706.514949371151</v>
      </c>
    </row>
    <row r="162" spans="1:5" x14ac:dyDescent="0.3">
      <c r="A162" s="55">
        <v>153</v>
      </c>
      <c r="B162" s="60">
        <v>4915</v>
      </c>
      <c r="C162" s="1">
        <f t="shared" si="6"/>
        <v>39065.257474685575</v>
      </c>
      <c r="D162" s="1">
        <f t="shared" si="7"/>
        <v>488.15734782473282</v>
      </c>
      <c r="E162" s="1">
        <f t="shared" si="8"/>
        <v>39553.414822510305</v>
      </c>
    </row>
    <row r="163" spans="1:5" x14ac:dyDescent="0.3">
      <c r="A163" s="55">
        <v>154</v>
      </c>
      <c r="B163" s="60">
        <v>53260</v>
      </c>
      <c r="C163" s="1">
        <f t="shared" si="6"/>
        <v>22234.207411255153</v>
      </c>
      <c r="D163" s="1">
        <f t="shared" si="7"/>
        <v>-8171.4463578028444</v>
      </c>
      <c r="E163" s="1">
        <f t="shared" si="8"/>
        <v>14062.761053452308</v>
      </c>
    </row>
    <row r="164" spans="1:5" x14ac:dyDescent="0.3">
      <c r="A164" s="55">
        <v>155</v>
      </c>
      <c r="B164" s="60">
        <v>36151</v>
      </c>
      <c r="C164" s="1">
        <f t="shared" si="6"/>
        <v>33661.380526726156</v>
      </c>
      <c r="D164" s="1">
        <f t="shared" si="7"/>
        <v>1627.8633788340794</v>
      </c>
      <c r="E164" s="1">
        <f t="shared" si="8"/>
        <v>35289.243905560237</v>
      </c>
    </row>
    <row r="165" spans="1:5" x14ac:dyDescent="0.3">
      <c r="A165" s="55">
        <v>156</v>
      </c>
      <c r="B165" s="60">
        <v>39983</v>
      </c>
      <c r="C165" s="1">
        <f t="shared" si="6"/>
        <v>35720.121952780115</v>
      </c>
      <c r="D165" s="1">
        <f t="shared" si="7"/>
        <v>1843.3024024440192</v>
      </c>
      <c r="E165" s="1">
        <f t="shared" si="8"/>
        <v>37563.424355224131</v>
      </c>
    </row>
    <row r="166" spans="1:5" x14ac:dyDescent="0.3">
      <c r="A166" s="55">
        <v>157</v>
      </c>
      <c r="B166" s="60">
        <v>9014</v>
      </c>
      <c r="C166" s="1">
        <f t="shared" si="6"/>
        <v>38773.212177612062</v>
      </c>
      <c r="D166" s="1">
        <f t="shared" si="7"/>
        <v>2448.1963136379832</v>
      </c>
      <c r="E166" s="1">
        <f t="shared" si="8"/>
        <v>41221.408491250048</v>
      </c>
    </row>
    <row r="167" spans="1:5" x14ac:dyDescent="0.3">
      <c r="A167" s="55">
        <v>158</v>
      </c>
      <c r="B167" s="60">
        <v>48312</v>
      </c>
      <c r="C167" s="1">
        <f t="shared" si="6"/>
        <v>25117.704245625024</v>
      </c>
      <c r="D167" s="1">
        <f t="shared" si="7"/>
        <v>-5603.6558091745273</v>
      </c>
      <c r="E167" s="1">
        <f t="shared" si="8"/>
        <v>19514.048436450496</v>
      </c>
    </row>
    <row r="168" spans="1:5" x14ac:dyDescent="0.3">
      <c r="A168" s="55">
        <v>159</v>
      </c>
      <c r="B168" s="60">
        <v>30797</v>
      </c>
      <c r="C168" s="1">
        <f t="shared" si="6"/>
        <v>33913.024218225248</v>
      </c>
      <c r="D168" s="1">
        <f t="shared" si="7"/>
        <v>1595.8320817128483</v>
      </c>
      <c r="E168" s="1">
        <f t="shared" si="8"/>
        <v>35508.856299938096</v>
      </c>
    </row>
    <row r="169" spans="1:5" x14ac:dyDescent="0.3">
      <c r="A169" s="55">
        <v>160</v>
      </c>
      <c r="B169" s="60">
        <v>4258</v>
      </c>
      <c r="C169" s="1">
        <f t="shared" si="6"/>
        <v>33152.928149969048</v>
      </c>
      <c r="D169" s="1">
        <f t="shared" si="7"/>
        <v>417.86800672832419</v>
      </c>
      <c r="E169" s="1">
        <f t="shared" si="8"/>
        <v>33570.796156697375</v>
      </c>
    </row>
    <row r="170" spans="1:5" x14ac:dyDescent="0.3">
      <c r="A170" s="55">
        <v>161</v>
      </c>
      <c r="B170" s="60">
        <v>48591</v>
      </c>
      <c r="C170" s="1">
        <f t="shared" si="6"/>
        <v>18914.398078348688</v>
      </c>
      <c r="D170" s="1">
        <f t="shared" si="7"/>
        <v>-6910.3310324460181</v>
      </c>
      <c r="E170" s="1">
        <f t="shared" si="8"/>
        <v>12004.06704590267</v>
      </c>
    </row>
    <row r="171" spans="1:5" x14ac:dyDescent="0.3">
      <c r="A171" s="55">
        <v>162</v>
      </c>
      <c r="B171" s="60">
        <v>32910</v>
      </c>
      <c r="C171" s="1">
        <f t="shared" si="6"/>
        <v>30297.533522951337</v>
      </c>
      <c r="D171" s="1">
        <f t="shared" si="7"/>
        <v>2236.4022060783154</v>
      </c>
      <c r="E171" s="1">
        <f t="shared" si="8"/>
        <v>32533.935729029654</v>
      </c>
    </row>
    <row r="172" spans="1:5" x14ac:dyDescent="0.3">
      <c r="A172" s="55">
        <v>163</v>
      </c>
      <c r="B172" s="60">
        <v>33240</v>
      </c>
      <c r="C172" s="1">
        <f t="shared" si="6"/>
        <v>32721.967864514827</v>
      </c>
      <c r="D172" s="1">
        <f t="shared" si="7"/>
        <v>2330.4182738209029</v>
      </c>
      <c r="E172" s="1">
        <f t="shared" si="8"/>
        <v>35052.386138335729</v>
      </c>
    </row>
    <row r="173" spans="1:5" x14ac:dyDescent="0.3">
      <c r="A173" s="55">
        <v>164</v>
      </c>
      <c r="B173" s="60">
        <v>31947</v>
      </c>
      <c r="C173" s="1">
        <f t="shared" si="6"/>
        <v>34146.193069167864</v>
      </c>
      <c r="D173" s="1">
        <f t="shared" si="7"/>
        <v>1877.3217392369702</v>
      </c>
      <c r="E173" s="1">
        <f t="shared" si="8"/>
        <v>36023.514808404834</v>
      </c>
    </row>
    <row r="174" spans="1:5" x14ac:dyDescent="0.3">
      <c r="A174" s="55">
        <v>165</v>
      </c>
      <c r="B174" s="60">
        <v>33514</v>
      </c>
      <c r="C174" s="1">
        <f t="shared" si="6"/>
        <v>33985.257404202421</v>
      </c>
      <c r="D174" s="1">
        <f t="shared" si="7"/>
        <v>858.19303713576323</v>
      </c>
      <c r="E174" s="1">
        <f t="shared" si="8"/>
        <v>34843.450441338187</v>
      </c>
    </row>
    <row r="175" spans="1:5" x14ac:dyDescent="0.3">
      <c r="A175" s="55">
        <v>166</v>
      </c>
      <c r="B175" s="60">
        <v>28450</v>
      </c>
      <c r="C175" s="1">
        <f t="shared" si="6"/>
        <v>34178.72522066909</v>
      </c>
      <c r="D175" s="1">
        <f t="shared" si="7"/>
        <v>525.83042680121628</v>
      </c>
      <c r="E175" s="1">
        <f t="shared" si="8"/>
        <v>34704.555647470304</v>
      </c>
    </row>
    <row r="176" spans="1:5" x14ac:dyDescent="0.3">
      <c r="A176" s="55">
        <v>167</v>
      </c>
      <c r="B176" s="60">
        <v>3762</v>
      </c>
      <c r="C176" s="1">
        <f t="shared" si="6"/>
        <v>31577.277823735152</v>
      </c>
      <c r="D176" s="1">
        <f t="shared" si="7"/>
        <v>-1037.8084850663608</v>
      </c>
      <c r="E176" s="1">
        <f t="shared" si="8"/>
        <v>30539.46933866879</v>
      </c>
    </row>
    <row r="177" spans="1:5" x14ac:dyDescent="0.3">
      <c r="A177" s="55">
        <v>168</v>
      </c>
      <c r="B177" s="60">
        <v>43794</v>
      </c>
      <c r="C177" s="1">
        <f t="shared" si="6"/>
        <v>17150.734669334393</v>
      </c>
      <c r="D177" s="1">
        <f t="shared" si="7"/>
        <v>-7732.1758197335603</v>
      </c>
      <c r="E177" s="1">
        <f t="shared" si="8"/>
        <v>9418.5588496008331</v>
      </c>
    </row>
    <row r="178" spans="1:5" x14ac:dyDescent="0.3">
      <c r="A178" s="55">
        <v>169</v>
      </c>
      <c r="B178" s="60">
        <v>28298</v>
      </c>
      <c r="C178" s="1">
        <f t="shared" si="6"/>
        <v>26606.279424800417</v>
      </c>
      <c r="D178" s="1">
        <f t="shared" si="7"/>
        <v>861.6844678662319</v>
      </c>
      <c r="E178" s="1">
        <f t="shared" si="8"/>
        <v>27467.963892666648</v>
      </c>
    </row>
    <row r="179" spans="1:5" x14ac:dyDescent="0.3">
      <c r="A179" s="55">
        <v>170</v>
      </c>
      <c r="B179" s="60">
        <v>30153</v>
      </c>
      <c r="C179" s="1">
        <f t="shared" si="6"/>
        <v>27882.981946333326</v>
      </c>
      <c r="D179" s="1">
        <f t="shared" si="7"/>
        <v>1069.1934946995702</v>
      </c>
      <c r="E179" s="1">
        <f t="shared" si="8"/>
        <v>28952.175441032898</v>
      </c>
    </row>
    <row r="180" spans="1:5" x14ac:dyDescent="0.3">
      <c r="A180" s="55">
        <v>171</v>
      </c>
      <c r="B180" s="60">
        <v>28584</v>
      </c>
      <c r="C180" s="1">
        <f t="shared" si="6"/>
        <v>29552.587720516451</v>
      </c>
      <c r="D180" s="1">
        <f t="shared" si="7"/>
        <v>1369.3996344413474</v>
      </c>
      <c r="E180" s="1">
        <f t="shared" si="8"/>
        <v>30921.987354957797</v>
      </c>
    </row>
    <row r="181" spans="1:5" x14ac:dyDescent="0.3">
      <c r="A181" s="55">
        <v>172</v>
      </c>
      <c r="B181" s="60">
        <v>30647</v>
      </c>
      <c r="C181" s="1">
        <f t="shared" si="6"/>
        <v>29752.993677478898</v>
      </c>
      <c r="D181" s="1">
        <f t="shared" si="7"/>
        <v>784.90279570189762</v>
      </c>
      <c r="E181" s="1">
        <f t="shared" si="8"/>
        <v>30537.896473180797</v>
      </c>
    </row>
    <row r="182" spans="1:5" x14ac:dyDescent="0.3">
      <c r="A182" s="55">
        <v>173</v>
      </c>
      <c r="B182" s="60">
        <v>26697</v>
      </c>
      <c r="C182" s="1">
        <f t="shared" si="6"/>
        <v>30592.448236590397</v>
      </c>
      <c r="D182" s="1">
        <f t="shared" si="7"/>
        <v>812.17867740669794</v>
      </c>
      <c r="E182" s="1">
        <f t="shared" si="8"/>
        <v>31404.626913997094</v>
      </c>
    </row>
    <row r="183" spans="1:5" x14ac:dyDescent="0.3">
      <c r="A183" s="55">
        <v>174</v>
      </c>
      <c r="B183" s="60">
        <v>3511</v>
      </c>
      <c r="C183" s="1">
        <f t="shared" si="6"/>
        <v>29050.813456998549</v>
      </c>
      <c r="D183" s="1">
        <f t="shared" si="7"/>
        <v>-364.72805109257513</v>
      </c>
      <c r="E183" s="1">
        <f t="shared" si="8"/>
        <v>28686.085405905975</v>
      </c>
    </row>
    <row r="184" spans="1:5" x14ac:dyDescent="0.3">
      <c r="A184" s="55">
        <v>175</v>
      </c>
      <c r="B184" s="60">
        <v>41619</v>
      </c>
      <c r="C184" s="1">
        <f t="shared" si="6"/>
        <v>16098.542702952987</v>
      </c>
      <c r="D184" s="1">
        <f t="shared" si="7"/>
        <v>-6658.4994025690685</v>
      </c>
      <c r="E184" s="1">
        <f t="shared" si="8"/>
        <v>9440.0433003839189</v>
      </c>
    </row>
    <row r="185" spans="1:5" x14ac:dyDescent="0.3">
      <c r="A185" s="55">
        <v>176</v>
      </c>
      <c r="B185" s="60">
        <v>28682</v>
      </c>
      <c r="C185" s="1">
        <f t="shared" si="6"/>
        <v>25529.52165019196</v>
      </c>
      <c r="D185" s="1">
        <f t="shared" si="7"/>
        <v>1386.2397723349522</v>
      </c>
      <c r="E185" s="1">
        <f t="shared" si="8"/>
        <v>26915.761422526914</v>
      </c>
    </row>
    <row r="186" spans="1:5" x14ac:dyDescent="0.3">
      <c r="A186" s="55">
        <v>177</v>
      </c>
      <c r="B186" s="60">
        <v>29284</v>
      </c>
      <c r="C186" s="1">
        <f t="shared" si="6"/>
        <v>27798.880711263457</v>
      </c>
      <c r="D186" s="1">
        <f t="shared" si="7"/>
        <v>1827.7994167032243</v>
      </c>
      <c r="E186" s="1">
        <f t="shared" si="8"/>
        <v>29626.68012796668</v>
      </c>
    </row>
    <row r="187" spans="1:5" x14ac:dyDescent="0.3">
      <c r="A187" s="55">
        <v>178</v>
      </c>
      <c r="B187" s="60">
        <v>28637</v>
      </c>
      <c r="C187" s="1">
        <f t="shared" si="6"/>
        <v>29455.340063983342</v>
      </c>
      <c r="D187" s="1">
        <f t="shared" si="7"/>
        <v>1742.1293847115546</v>
      </c>
      <c r="E187" s="1">
        <f t="shared" si="8"/>
        <v>31197.469448694897</v>
      </c>
    </row>
    <row r="188" spans="1:5" x14ac:dyDescent="0.3">
      <c r="A188" s="55">
        <v>179</v>
      </c>
      <c r="B188" s="60">
        <v>29921</v>
      </c>
      <c r="C188" s="1">
        <f t="shared" si="6"/>
        <v>29917.234724347451</v>
      </c>
      <c r="D188" s="1">
        <f t="shared" si="7"/>
        <v>1102.0120225378319</v>
      </c>
      <c r="E188" s="1">
        <f t="shared" si="8"/>
        <v>31019.246746885281</v>
      </c>
    </row>
    <row r="189" spans="1:5" x14ac:dyDescent="0.3">
      <c r="A189" s="55">
        <v>180</v>
      </c>
      <c r="B189" s="60">
        <v>25512</v>
      </c>
      <c r="C189" s="1">
        <f t="shared" si="6"/>
        <v>30470.123373442642</v>
      </c>
      <c r="D189" s="1">
        <f t="shared" si="7"/>
        <v>827.45033581651182</v>
      </c>
      <c r="E189" s="1">
        <f t="shared" si="8"/>
        <v>31297.573709259155</v>
      </c>
    </row>
    <row r="190" spans="1:5" x14ac:dyDescent="0.3">
      <c r="A190" s="55">
        <v>181</v>
      </c>
      <c r="B190" s="60">
        <v>3543</v>
      </c>
      <c r="C190" s="1">
        <f t="shared" si="6"/>
        <v>28404.786854629579</v>
      </c>
      <c r="D190" s="1">
        <f t="shared" si="7"/>
        <v>-618.94309149827552</v>
      </c>
      <c r="E190" s="1">
        <f t="shared" si="8"/>
        <v>27785.843763131303</v>
      </c>
    </row>
    <row r="191" spans="1:5" x14ac:dyDescent="0.3">
      <c r="A191" s="55">
        <v>182</v>
      </c>
      <c r="B191" s="60">
        <v>41270</v>
      </c>
      <c r="C191" s="1">
        <f t="shared" si="6"/>
        <v>15664.421881565651</v>
      </c>
      <c r="D191" s="1">
        <f t="shared" si="7"/>
        <v>-6679.6540322811015</v>
      </c>
      <c r="E191" s="1">
        <f t="shared" si="8"/>
        <v>8984.7678492845498</v>
      </c>
    </row>
    <row r="192" spans="1:5" x14ac:dyDescent="0.3">
      <c r="A192" s="55">
        <v>183</v>
      </c>
      <c r="B192" s="60">
        <v>25523</v>
      </c>
      <c r="C192" s="1">
        <f t="shared" si="6"/>
        <v>25127.383924642276</v>
      </c>
      <c r="D192" s="1">
        <f t="shared" si="7"/>
        <v>1391.6540053977615</v>
      </c>
      <c r="E192" s="1">
        <f t="shared" si="8"/>
        <v>26519.037930040038</v>
      </c>
    </row>
    <row r="193" spans="1:5" x14ac:dyDescent="0.3">
      <c r="A193" s="55">
        <v>184</v>
      </c>
      <c r="B193" s="60">
        <v>26263</v>
      </c>
      <c r="C193" s="1">
        <f t="shared" si="6"/>
        <v>26021.018965020019</v>
      </c>
      <c r="D193" s="1">
        <f t="shared" si="7"/>
        <v>1142.6445228877524</v>
      </c>
      <c r="E193" s="1">
        <f t="shared" si="8"/>
        <v>27163.663487907772</v>
      </c>
    </row>
    <row r="194" spans="1:5" x14ac:dyDescent="0.3">
      <c r="A194" s="55">
        <v>185</v>
      </c>
      <c r="B194" s="60">
        <v>25784</v>
      </c>
      <c r="C194" s="1">
        <f t="shared" si="6"/>
        <v>26713.331743953888</v>
      </c>
      <c r="D194" s="1">
        <f t="shared" si="7"/>
        <v>917.47865091081053</v>
      </c>
      <c r="E194" s="1">
        <f t="shared" si="8"/>
        <v>27630.810394864697</v>
      </c>
    </row>
    <row r="195" spans="1:5" x14ac:dyDescent="0.3">
      <c r="A195" s="55">
        <v>186</v>
      </c>
      <c r="B195" s="60">
        <v>27005</v>
      </c>
      <c r="C195" s="1">
        <f t="shared" si="6"/>
        <v>26707.405197432348</v>
      </c>
      <c r="D195" s="1">
        <f t="shared" si="7"/>
        <v>455.77605219463555</v>
      </c>
      <c r="E195" s="1">
        <f t="shared" si="8"/>
        <v>27163.181249626985</v>
      </c>
    </row>
    <row r="196" spans="1:5" x14ac:dyDescent="0.3">
      <c r="A196" s="55">
        <v>187</v>
      </c>
      <c r="B196" s="60">
        <v>24187</v>
      </c>
      <c r="C196" s="1">
        <f t="shared" si="6"/>
        <v>27084.090624813492</v>
      </c>
      <c r="D196" s="1">
        <f t="shared" si="7"/>
        <v>416.23073978788983</v>
      </c>
      <c r="E196" s="1">
        <f t="shared" si="8"/>
        <v>27500.321364601383</v>
      </c>
    </row>
    <row r="197" spans="1:5" x14ac:dyDescent="0.3">
      <c r="A197" s="55">
        <v>188</v>
      </c>
      <c r="B197" s="60">
        <v>3113</v>
      </c>
      <c r="C197" s="1">
        <f t="shared" si="6"/>
        <v>25843.660682300691</v>
      </c>
      <c r="D197" s="1">
        <f t="shared" si="7"/>
        <v>-412.09960136245559</v>
      </c>
      <c r="E197" s="1">
        <f t="shared" si="8"/>
        <v>25431.561080938234</v>
      </c>
    </row>
    <row r="198" spans="1:5" x14ac:dyDescent="0.3">
      <c r="A198" s="55">
        <v>189</v>
      </c>
      <c r="B198" s="60">
        <v>35017</v>
      </c>
      <c r="C198" s="1">
        <f t="shared" si="6"/>
        <v>14272.280540469117</v>
      </c>
      <c r="D198" s="1">
        <f t="shared" si="7"/>
        <v>-5991.7398715970148</v>
      </c>
      <c r="E198" s="1">
        <f t="shared" si="8"/>
        <v>8280.5406688721014</v>
      </c>
    </row>
    <row r="199" spans="1:5" x14ac:dyDescent="0.3">
      <c r="A199" s="55">
        <v>190</v>
      </c>
      <c r="B199" s="60">
        <v>25947</v>
      </c>
      <c r="C199" s="1">
        <f t="shared" si="6"/>
        <v>21648.770334436049</v>
      </c>
      <c r="D199" s="1">
        <f t="shared" si="7"/>
        <v>692.37496118495847</v>
      </c>
      <c r="E199" s="1">
        <f t="shared" si="8"/>
        <v>22341.145295621009</v>
      </c>
    </row>
    <row r="200" spans="1:5" x14ac:dyDescent="0.3">
      <c r="A200" s="55">
        <v>191</v>
      </c>
      <c r="B200" s="60">
        <v>24745</v>
      </c>
      <c r="C200" s="1">
        <f t="shared" si="6"/>
        <v>24144.072647810506</v>
      </c>
      <c r="D200" s="1">
        <f t="shared" si="7"/>
        <v>1593.8386372797079</v>
      </c>
      <c r="E200" s="1">
        <f t="shared" si="8"/>
        <v>25737.911285090213</v>
      </c>
    </row>
    <row r="201" spans="1:5" x14ac:dyDescent="0.3">
      <c r="A201" s="55">
        <v>192</v>
      </c>
      <c r="B201" s="60">
        <v>24015</v>
      </c>
      <c r="C201" s="1">
        <f t="shared" si="6"/>
        <v>25241.455642545108</v>
      </c>
      <c r="D201" s="1">
        <f t="shared" si="7"/>
        <v>1345.6108160071549</v>
      </c>
      <c r="E201" s="1">
        <f t="shared" si="8"/>
        <v>26587.066458552265</v>
      </c>
    </row>
    <row r="202" spans="1:5" x14ac:dyDescent="0.3">
      <c r="A202" s="55">
        <v>193</v>
      </c>
      <c r="B202" s="60">
        <v>25848</v>
      </c>
      <c r="C202" s="1">
        <f t="shared" si="6"/>
        <v>25301.03322927613</v>
      </c>
      <c r="D202" s="1">
        <f t="shared" si="7"/>
        <v>702.59420136908852</v>
      </c>
      <c r="E202" s="1">
        <f t="shared" si="8"/>
        <v>26003.627430645218</v>
      </c>
    </row>
    <row r="203" spans="1:5" x14ac:dyDescent="0.3">
      <c r="A203" s="55">
        <v>194</v>
      </c>
      <c r="B203" s="60">
        <v>21801</v>
      </c>
      <c r="C203" s="1">
        <f t="shared" ref="C203:C266" si="9">$B$5*B202+(1-$B$5)*(C202+D202)</f>
        <v>25925.813715322609</v>
      </c>
      <c r="D203" s="1">
        <f t="shared" ref="D203:D266" si="10">$B$6*(C203-C202)+(1-$B$6)*D202</f>
        <v>663.6873437077835</v>
      </c>
      <c r="E203" s="1">
        <f t="shared" ref="E203:E266" si="11">C203+D203</f>
        <v>26589.501059030394</v>
      </c>
    </row>
    <row r="204" spans="1:5" x14ac:dyDescent="0.3">
      <c r="A204" s="55">
        <v>195</v>
      </c>
      <c r="B204" s="60">
        <v>2928</v>
      </c>
      <c r="C204" s="1">
        <f t="shared" si="9"/>
        <v>24195.250529515197</v>
      </c>
      <c r="D204" s="1">
        <f t="shared" si="10"/>
        <v>-533.43792104981435</v>
      </c>
      <c r="E204" s="1">
        <f t="shared" si="11"/>
        <v>23661.812608465381</v>
      </c>
    </row>
    <row r="205" spans="1:5" x14ac:dyDescent="0.3">
      <c r="A205" s="55">
        <v>196</v>
      </c>
      <c r="B205" s="60">
        <v>34925</v>
      </c>
      <c r="C205" s="1">
        <f t="shared" si="9"/>
        <v>13294.906304232691</v>
      </c>
      <c r="D205" s="1">
        <f t="shared" si="10"/>
        <v>-5716.8910731661599</v>
      </c>
      <c r="E205" s="1">
        <f t="shared" si="11"/>
        <v>7578.0152310665308</v>
      </c>
    </row>
    <row r="206" spans="1:5" x14ac:dyDescent="0.3">
      <c r="A206" s="55">
        <v>197</v>
      </c>
      <c r="B206" s="60">
        <v>24261</v>
      </c>
      <c r="C206" s="1">
        <f t="shared" si="9"/>
        <v>21251.507615533264</v>
      </c>
      <c r="D206" s="1">
        <f t="shared" si="10"/>
        <v>1119.8551190672069</v>
      </c>
      <c r="E206" s="1">
        <f t="shared" si="11"/>
        <v>22371.362734600472</v>
      </c>
    </row>
    <row r="207" spans="1:5" x14ac:dyDescent="0.3">
      <c r="A207" s="55">
        <v>198</v>
      </c>
      <c r="B207" s="60">
        <v>23842</v>
      </c>
      <c r="C207" s="1">
        <f t="shared" si="9"/>
        <v>23316.181367300236</v>
      </c>
      <c r="D207" s="1">
        <f t="shared" si="10"/>
        <v>1592.2644354170893</v>
      </c>
      <c r="E207" s="1">
        <f t="shared" si="11"/>
        <v>24908.445802717324</v>
      </c>
    </row>
    <row r="208" spans="1:5" x14ac:dyDescent="0.3">
      <c r="A208" s="55">
        <v>199</v>
      </c>
      <c r="B208" s="60">
        <v>24026</v>
      </c>
      <c r="C208" s="1">
        <f t="shared" si="9"/>
        <v>24375.222901358662</v>
      </c>
      <c r="D208" s="1">
        <f t="shared" si="10"/>
        <v>1325.6529847377576</v>
      </c>
      <c r="E208" s="1">
        <f t="shared" si="11"/>
        <v>25700.875886096419</v>
      </c>
    </row>
    <row r="209" spans="1:5" x14ac:dyDescent="0.3">
      <c r="A209" s="55">
        <v>200</v>
      </c>
      <c r="B209" s="60">
        <v>25266</v>
      </c>
      <c r="C209" s="1">
        <f t="shared" si="9"/>
        <v>24863.437943048208</v>
      </c>
      <c r="D209" s="1">
        <f t="shared" si="10"/>
        <v>906.93401321365161</v>
      </c>
      <c r="E209" s="1">
        <f t="shared" si="11"/>
        <v>25770.371956261861</v>
      </c>
    </row>
    <row r="210" spans="1:5" x14ac:dyDescent="0.3">
      <c r="A210" s="55">
        <v>201</v>
      </c>
      <c r="B210" s="60">
        <v>21313</v>
      </c>
      <c r="C210" s="1">
        <f t="shared" si="9"/>
        <v>25518.185978130932</v>
      </c>
      <c r="D210" s="1">
        <f t="shared" si="10"/>
        <v>780.84102414818813</v>
      </c>
      <c r="E210" s="1">
        <f t="shared" si="11"/>
        <v>26299.027002279119</v>
      </c>
    </row>
    <row r="211" spans="1:5" x14ac:dyDescent="0.3">
      <c r="A211" s="55">
        <v>202</v>
      </c>
      <c r="B211" s="60">
        <v>3103</v>
      </c>
      <c r="C211" s="1">
        <f t="shared" si="9"/>
        <v>23806.013501139561</v>
      </c>
      <c r="D211" s="1">
        <f t="shared" si="10"/>
        <v>-465.66572642159133</v>
      </c>
      <c r="E211" s="1">
        <f t="shared" si="11"/>
        <v>23340.347774717971</v>
      </c>
    </row>
    <row r="212" spans="1:5" x14ac:dyDescent="0.3">
      <c r="A212" s="55">
        <v>203</v>
      </c>
      <c r="B212" s="60">
        <v>33375</v>
      </c>
      <c r="C212" s="1">
        <f t="shared" si="9"/>
        <v>13221.673887358986</v>
      </c>
      <c r="D212" s="1">
        <f t="shared" si="10"/>
        <v>-5525.0026701010838</v>
      </c>
      <c r="E212" s="1">
        <f t="shared" si="11"/>
        <v>7696.6712172579018</v>
      </c>
    </row>
    <row r="213" spans="1:5" x14ac:dyDescent="0.3">
      <c r="A213" s="55">
        <v>204</v>
      </c>
      <c r="B213" s="60">
        <v>22658</v>
      </c>
      <c r="C213" s="1">
        <f t="shared" si="9"/>
        <v>20535.83560862895</v>
      </c>
      <c r="D213" s="1">
        <f t="shared" si="10"/>
        <v>894.57952558444003</v>
      </c>
      <c r="E213" s="1">
        <f t="shared" si="11"/>
        <v>21430.415134213388</v>
      </c>
    </row>
    <row r="214" spans="1:5" x14ac:dyDescent="0.3">
      <c r="A214" s="55">
        <v>205</v>
      </c>
      <c r="B214" s="60">
        <v>24729</v>
      </c>
      <c r="C214" s="1">
        <f t="shared" si="9"/>
        <v>22044.207567106692</v>
      </c>
      <c r="D214" s="1">
        <f t="shared" si="10"/>
        <v>1201.4757420310914</v>
      </c>
      <c r="E214" s="1">
        <f t="shared" si="11"/>
        <v>23245.683309137785</v>
      </c>
    </row>
    <row r="215" spans="1:5" x14ac:dyDescent="0.3">
      <c r="A215" s="55">
        <v>206</v>
      </c>
      <c r="B215" s="60">
        <v>24653</v>
      </c>
      <c r="C215" s="1">
        <f t="shared" si="9"/>
        <v>23987.341654568892</v>
      </c>
      <c r="D215" s="1">
        <f t="shared" si="10"/>
        <v>1572.3049147466459</v>
      </c>
      <c r="E215" s="1">
        <f t="shared" si="11"/>
        <v>25559.646569315537</v>
      </c>
    </row>
    <row r="216" spans="1:5" x14ac:dyDescent="0.3">
      <c r="A216" s="55">
        <v>207</v>
      </c>
      <c r="B216" s="60">
        <v>26797</v>
      </c>
      <c r="C216" s="1">
        <f t="shared" si="9"/>
        <v>25106.323284657767</v>
      </c>
      <c r="D216" s="1">
        <f t="shared" si="10"/>
        <v>1345.64327241776</v>
      </c>
      <c r="E216" s="1">
        <f t="shared" si="11"/>
        <v>26451.966557075528</v>
      </c>
    </row>
    <row r="217" spans="1:5" x14ac:dyDescent="0.3">
      <c r="A217" s="55">
        <v>208</v>
      </c>
      <c r="B217" s="60">
        <v>22225</v>
      </c>
      <c r="C217" s="1">
        <f t="shared" si="9"/>
        <v>26624.483278537766</v>
      </c>
      <c r="D217" s="1">
        <f t="shared" si="10"/>
        <v>1431.9016331488797</v>
      </c>
      <c r="E217" s="1">
        <f t="shared" si="11"/>
        <v>28056.384911686644</v>
      </c>
    </row>
    <row r="218" spans="1:5" x14ac:dyDescent="0.3">
      <c r="A218" s="55">
        <v>209</v>
      </c>
      <c r="B218" s="60">
        <v>3052</v>
      </c>
      <c r="C218" s="1">
        <f t="shared" si="9"/>
        <v>25140.692455843324</v>
      </c>
      <c r="D218" s="1">
        <f t="shared" si="10"/>
        <v>-25.944594772781102</v>
      </c>
      <c r="E218" s="1">
        <f t="shared" si="11"/>
        <v>25114.747861070544</v>
      </c>
    </row>
    <row r="219" spans="1:5" x14ac:dyDescent="0.3">
      <c r="A219" s="55">
        <v>210</v>
      </c>
      <c r="B219" s="60">
        <v>35507</v>
      </c>
      <c r="C219" s="1">
        <f t="shared" si="9"/>
        <v>14083.373930535272</v>
      </c>
      <c r="D219" s="1">
        <f t="shared" si="10"/>
        <v>-5541.6315600404168</v>
      </c>
      <c r="E219" s="1">
        <f t="shared" si="11"/>
        <v>8541.742370494856</v>
      </c>
    </row>
    <row r="220" spans="1:5" x14ac:dyDescent="0.3">
      <c r="A220" s="55">
        <v>211</v>
      </c>
      <c r="B220" s="60">
        <v>24875</v>
      </c>
      <c r="C220" s="1">
        <f t="shared" si="9"/>
        <v>22024.37118524743</v>
      </c>
      <c r="D220" s="1">
        <f t="shared" si="10"/>
        <v>1199.6828473358705</v>
      </c>
      <c r="E220" s="1">
        <f t="shared" si="11"/>
        <v>23224.054032583299</v>
      </c>
    </row>
    <row r="221" spans="1:5" x14ac:dyDescent="0.3">
      <c r="A221" s="55">
        <v>212</v>
      </c>
      <c r="B221" s="60">
        <v>25480</v>
      </c>
      <c r="C221" s="1">
        <f t="shared" si="9"/>
        <v>24049.527016291649</v>
      </c>
      <c r="D221" s="1">
        <f t="shared" si="10"/>
        <v>1612.4193391900451</v>
      </c>
      <c r="E221" s="1">
        <f t="shared" si="11"/>
        <v>25661.946355481694</v>
      </c>
    </row>
    <row r="222" spans="1:5" x14ac:dyDescent="0.3">
      <c r="A222" s="55">
        <v>213</v>
      </c>
      <c r="B222" s="60">
        <v>24502</v>
      </c>
      <c r="C222" s="1">
        <f t="shared" si="9"/>
        <v>25570.973177740845</v>
      </c>
      <c r="D222" s="1">
        <f t="shared" si="10"/>
        <v>1566.9327503196205</v>
      </c>
      <c r="E222" s="1">
        <f t="shared" si="11"/>
        <v>27137.905928060467</v>
      </c>
    </row>
    <row r="223" spans="1:5" x14ac:dyDescent="0.3">
      <c r="A223" s="55">
        <v>214</v>
      </c>
      <c r="B223" s="60">
        <v>23586</v>
      </c>
      <c r="C223" s="1">
        <f t="shared" si="9"/>
        <v>25819.952964030235</v>
      </c>
      <c r="D223" s="1">
        <f t="shared" si="10"/>
        <v>907.95626830450533</v>
      </c>
      <c r="E223" s="1">
        <f t="shared" si="11"/>
        <v>26727.909232334739</v>
      </c>
    </row>
    <row r="224" spans="1:5" x14ac:dyDescent="0.3">
      <c r="A224" s="55">
        <v>215</v>
      </c>
      <c r="B224" s="60">
        <v>16979</v>
      </c>
      <c r="C224" s="1">
        <f t="shared" si="9"/>
        <v>25156.954616167372</v>
      </c>
      <c r="D224" s="1">
        <f t="shared" si="10"/>
        <v>122.4789602208208</v>
      </c>
      <c r="E224" s="1">
        <f t="shared" si="11"/>
        <v>25279.433576388194</v>
      </c>
    </row>
    <row r="225" spans="1:5" x14ac:dyDescent="0.3">
      <c r="A225" s="55">
        <v>216</v>
      </c>
      <c r="B225" s="60">
        <v>2939</v>
      </c>
      <c r="C225" s="1">
        <f t="shared" si="9"/>
        <v>21129.216788194099</v>
      </c>
      <c r="D225" s="1">
        <f t="shared" si="10"/>
        <v>-1952.6294338762261</v>
      </c>
      <c r="E225" s="1">
        <f t="shared" si="11"/>
        <v>19176.587354317871</v>
      </c>
    </row>
    <row r="226" spans="1:5" x14ac:dyDescent="0.3">
      <c r="A226" s="55">
        <v>217</v>
      </c>
      <c r="B226" s="60">
        <v>34329</v>
      </c>
      <c r="C226" s="1">
        <f t="shared" si="9"/>
        <v>11057.793677158936</v>
      </c>
      <c r="D226" s="1">
        <f t="shared" si="10"/>
        <v>-6012.0262724556942</v>
      </c>
      <c r="E226" s="1">
        <f t="shared" si="11"/>
        <v>5045.7674047032415</v>
      </c>
    </row>
    <row r="227" spans="1:5" x14ac:dyDescent="0.3">
      <c r="A227" s="55">
        <v>218</v>
      </c>
      <c r="B227" s="60">
        <v>22717</v>
      </c>
      <c r="C227" s="1">
        <f t="shared" si="9"/>
        <v>19687.383702351621</v>
      </c>
      <c r="D227" s="1">
        <f t="shared" si="10"/>
        <v>1308.7818763684954</v>
      </c>
      <c r="E227" s="1">
        <f t="shared" si="11"/>
        <v>20996.165578720116</v>
      </c>
    </row>
    <row r="228" spans="1:5" x14ac:dyDescent="0.3">
      <c r="A228" s="55">
        <v>219</v>
      </c>
      <c r="B228" s="60">
        <v>23390</v>
      </c>
      <c r="C228" s="1">
        <f t="shared" si="9"/>
        <v>21856.582789360058</v>
      </c>
      <c r="D228" s="1">
        <f t="shared" si="10"/>
        <v>1738.9904816884664</v>
      </c>
      <c r="E228" s="1">
        <f t="shared" si="11"/>
        <v>23595.573271048524</v>
      </c>
    </row>
    <row r="229" spans="1:5" x14ac:dyDescent="0.3">
      <c r="A229" s="55">
        <v>220</v>
      </c>
      <c r="B229" s="60">
        <v>22418</v>
      </c>
      <c r="C229" s="1">
        <f t="shared" si="9"/>
        <v>23492.786635524262</v>
      </c>
      <c r="D229" s="1">
        <f t="shared" si="10"/>
        <v>1687.5971639263353</v>
      </c>
      <c r="E229" s="1">
        <f t="shared" si="11"/>
        <v>25180.383799450596</v>
      </c>
    </row>
    <row r="230" spans="1:5" x14ac:dyDescent="0.3">
      <c r="A230" s="55">
        <v>221</v>
      </c>
      <c r="B230" s="60">
        <v>23773</v>
      </c>
      <c r="C230" s="1">
        <f t="shared" si="9"/>
        <v>23799.191899725298</v>
      </c>
      <c r="D230" s="1">
        <f t="shared" si="10"/>
        <v>997.00121406368544</v>
      </c>
      <c r="E230" s="1">
        <f t="shared" si="11"/>
        <v>24796.193113788984</v>
      </c>
    </row>
    <row r="231" spans="1:5" x14ac:dyDescent="0.3">
      <c r="A231" s="55">
        <v>222</v>
      </c>
      <c r="B231" s="60">
        <v>18807</v>
      </c>
      <c r="C231" s="1">
        <f t="shared" si="9"/>
        <v>24284.596556894492</v>
      </c>
      <c r="D231" s="1">
        <f t="shared" si="10"/>
        <v>741.20293561643985</v>
      </c>
      <c r="E231" s="1">
        <f t="shared" si="11"/>
        <v>25025.799492510931</v>
      </c>
    </row>
    <row r="232" spans="1:5" x14ac:dyDescent="0.3">
      <c r="A232" s="55">
        <v>223</v>
      </c>
      <c r="B232" s="60">
        <v>2659</v>
      </c>
      <c r="C232" s="1">
        <f t="shared" si="9"/>
        <v>21916.399746255465</v>
      </c>
      <c r="D232" s="1">
        <f t="shared" si="10"/>
        <v>-813.49693751129348</v>
      </c>
      <c r="E232" s="1">
        <f t="shared" si="11"/>
        <v>21102.902808744173</v>
      </c>
    </row>
    <row r="233" spans="1:5" x14ac:dyDescent="0.3">
      <c r="A233" s="55">
        <v>224</v>
      </c>
      <c r="B233" s="60">
        <v>31619</v>
      </c>
      <c r="C233" s="1">
        <f t="shared" si="9"/>
        <v>11880.951404372086</v>
      </c>
      <c r="D233" s="1">
        <f t="shared" si="10"/>
        <v>-5424.4726396973365</v>
      </c>
      <c r="E233" s="1">
        <f t="shared" si="11"/>
        <v>6456.47876467475</v>
      </c>
    </row>
    <row r="234" spans="1:5" x14ac:dyDescent="0.3">
      <c r="A234" s="55">
        <v>225</v>
      </c>
      <c r="B234" s="60">
        <v>23034</v>
      </c>
      <c r="C234" s="1">
        <f t="shared" si="9"/>
        <v>19037.739382337375</v>
      </c>
      <c r="D234" s="1">
        <f t="shared" si="10"/>
        <v>866.15766913397601</v>
      </c>
      <c r="E234" s="1">
        <f t="shared" si="11"/>
        <v>19903.897051471351</v>
      </c>
    </row>
    <row r="235" spans="1:5" x14ac:dyDescent="0.3">
      <c r="A235" s="55">
        <v>226</v>
      </c>
      <c r="B235" s="60">
        <v>25249</v>
      </c>
      <c r="C235" s="1">
        <f t="shared" si="9"/>
        <v>21468.948525735676</v>
      </c>
      <c r="D235" s="1">
        <f t="shared" si="10"/>
        <v>1648.6834062661383</v>
      </c>
      <c r="E235" s="1">
        <f t="shared" si="11"/>
        <v>23117.631932001816</v>
      </c>
    </row>
    <row r="236" spans="1:5" x14ac:dyDescent="0.3">
      <c r="A236" s="55">
        <v>227</v>
      </c>
      <c r="B236" s="60">
        <v>5415</v>
      </c>
      <c r="C236" s="1">
        <f t="shared" si="9"/>
        <v>24183.315966000908</v>
      </c>
      <c r="D236" s="1">
        <f t="shared" si="10"/>
        <v>2181.5254232656853</v>
      </c>
      <c r="E236" s="1">
        <f t="shared" si="11"/>
        <v>26364.841389266592</v>
      </c>
    </row>
    <row r="237" spans="1:5" x14ac:dyDescent="0.3">
      <c r="A237" s="55">
        <v>228</v>
      </c>
      <c r="B237" s="60">
        <v>30839</v>
      </c>
      <c r="C237" s="1">
        <f t="shared" si="9"/>
        <v>15889.920694633296</v>
      </c>
      <c r="D237" s="1">
        <f t="shared" si="10"/>
        <v>-3055.9349240509632</v>
      </c>
      <c r="E237" s="1">
        <f t="shared" si="11"/>
        <v>12833.985770582332</v>
      </c>
    </row>
    <row r="238" spans="1:5" x14ac:dyDescent="0.3">
      <c r="A238" s="55">
        <v>229</v>
      </c>
      <c r="B238" s="60">
        <v>19256</v>
      </c>
      <c r="C238" s="1">
        <f t="shared" si="9"/>
        <v>21836.492885291165</v>
      </c>
      <c r="D238" s="1">
        <f t="shared" si="10"/>
        <v>1445.318633303453</v>
      </c>
      <c r="E238" s="1">
        <f t="shared" si="11"/>
        <v>23281.811518594619</v>
      </c>
    </row>
    <row r="239" spans="1:5" x14ac:dyDescent="0.3">
      <c r="A239" s="55">
        <v>230</v>
      </c>
      <c r="B239" s="60">
        <v>3371</v>
      </c>
      <c r="C239" s="1">
        <f t="shared" si="9"/>
        <v>21268.905759297311</v>
      </c>
      <c r="D239" s="1">
        <f t="shared" si="10"/>
        <v>438.86575365479951</v>
      </c>
      <c r="E239" s="1">
        <f t="shared" si="11"/>
        <v>21707.771512952109</v>
      </c>
    </row>
    <row r="240" spans="1:5" x14ac:dyDescent="0.3">
      <c r="A240" s="55">
        <v>231</v>
      </c>
      <c r="B240" s="60">
        <v>36030</v>
      </c>
      <c r="C240" s="1">
        <f t="shared" si="9"/>
        <v>12539.385756476055</v>
      </c>
      <c r="D240" s="1">
        <f t="shared" si="10"/>
        <v>-4145.3271245832284</v>
      </c>
      <c r="E240" s="1">
        <f t="shared" si="11"/>
        <v>8394.0586318928254</v>
      </c>
    </row>
    <row r="241" spans="1:5" x14ac:dyDescent="0.3">
      <c r="A241" s="55">
        <v>232</v>
      </c>
      <c r="B241" s="60">
        <v>24966</v>
      </c>
      <c r="C241" s="1">
        <f t="shared" si="9"/>
        <v>22212.029315946413</v>
      </c>
      <c r="D241" s="1">
        <f t="shared" si="10"/>
        <v>2763.6582174435648</v>
      </c>
      <c r="E241" s="1">
        <f t="shared" si="11"/>
        <v>24975.687533389977</v>
      </c>
    </row>
    <row r="242" spans="1:5" x14ac:dyDescent="0.3">
      <c r="A242" s="55">
        <v>233</v>
      </c>
      <c r="B242" s="60">
        <v>25764</v>
      </c>
      <c r="C242" s="1">
        <f t="shared" si="9"/>
        <v>24970.84376669499</v>
      </c>
      <c r="D242" s="1">
        <f t="shared" si="10"/>
        <v>2761.236334096071</v>
      </c>
      <c r="E242" s="1">
        <f t="shared" si="11"/>
        <v>27732.080100791063</v>
      </c>
    </row>
    <row r="243" spans="1:5" x14ac:dyDescent="0.3">
      <c r="A243" s="55">
        <v>234</v>
      </c>
      <c r="B243" s="60">
        <v>25794</v>
      </c>
      <c r="C243" s="1">
        <f t="shared" si="9"/>
        <v>26748.040050395532</v>
      </c>
      <c r="D243" s="1">
        <f t="shared" si="10"/>
        <v>2269.2163088983061</v>
      </c>
      <c r="E243" s="1">
        <f t="shared" si="11"/>
        <v>29017.256359293839</v>
      </c>
    </row>
    <row r="244" spans="1:5" x14ac:dyDescent="0.3">
      <c r="A244" s="55">
        <v>235</v>
      </c>
      <c r="B244" s="60">
        <v>27327</v>
      </c>
      <c r="C244" s="1">
        <f t="shared" si="9"/>
        <v>27405.628179646919</v>
      </c>
      <c r="D244" s="1">
        <f t="shared" si="10"/>
        <v>1463.4022190748469</v>
      </c>
      <c r="E244" s="1">
        <f t="shared" si="11"/>
        <v>28869.030398721767</v>
      </c>
    </row>
    <row r="245" spans="1:5" x14ac:dyDescent="0.3">
      <c r="A245" s="55">
        <v>236</v>
      </c>
      <c r="B245" s="60">
        <v>24637</v>
      </c>
      <c r="C245" s="1">
        <f t="shared" si="9"/>
        <v>28098.015199360882</v>
      </c>
      <c r="D245" s="1">
        <f t="shared" si="10"/>
        <v>1077.8946193944046</v>
      </c>
      <c r="E245" s="1">
        <f t="shared" si="11"/>
        <v>29175.909818755285</v>
      </c>
    </row>
    <row r="246" spans="1:5" x14ac:dyDescent="0.3">
      <c r="A246" s="55">
        <v>237</v>
      </c>
      <c r="B246" s="60">
        <v>3638</v>
      </c>
      <c r="C246" s="1">
        <f t="shared" si="9"/>
        <v>26906.454909377644</v>
      </c>
      <c r="D246" s="1">
        <f t="shared" si="10"/>
        <v>-56.832835294416441</v>
      </c>
      <c r="E246" s="1">
        <f t="shared" si="11"/>
        <v>26849.622074083229</v>
      </c>
    </row>
    <row r="247" spans="1:5" x14ac:dyDescent="0.3">
      <c r="A247" s="55">
        <v>238</v>
      </c>
      <c r="B247" s="60">
        <v>41271</v>
      </c>
      <c r="C247" s="1">
        <f t="shared" si="9"/>
        <v>15243.811037041614</v>
      </c>
      <c r="D247" s="1">
        <f t="shared" si="10"/>
        <v>-5859.7383538152235</v>
      </c>
      <c r="E247" s="1">
        <f t="shared" si="11"/>
        <v>9384.0726832263899</v>
      </c>
    </row>
    <row r="248" spans="1:5" x14ac:dyDescent="0.3">
      <c r="A248" s="55">
        <v>239</v>
      </c>
      <c r="B248" s="60">
        <v>29061</v>
      </c>
      <c r="C248" s="1">
        <f t="shared" si="9"/>
        <v>25327.536341613195</v>
      </c>
      <c r="D248" s="1">
        <f t="shared" si="10"/>
        <v>2111.9934753781786</v>
      </c>
      <c r="E248" s="1">
        <f t="shared" si="11"/>
        <v>27439.529816991373</v>
      </c>
    </row>
    <row r="249" spans="1:5" x14ac:dyDescent="0.3">
      <c r="A249" s="55">
        <v>240</v>
      </c>
      <c r="B249" s="60">
        <v>29526</v>
      </c>
      <c r="C249" s="1">
        <f t="shared" si="9"/>
        <v>28250.264908495687</v>
      </c>
      <c r="D249" s="1">
        <f t="shared" si="10"/>
        <v>2517.3610211303348</v>
      </c>
      <c r="E249" s="1">
        <f t="shared" si="11"/>
        <v>30767.625929626021</v>
      </c>
    </row>
    <row r="250" spans="1:5" x14ac:dyDescent="0.3">
      <c r="A250" s="55">
        <v>241</v>
      </c>
      <c r="B250" s="60">
        <v>28879</v>
      </c>
      <c r="C250" s="1">
        <f t="shared" si="9"/>
        <v>30146.812964813013</v>
      </c>
      <c r="D250" s="1">
        <f t="shared" si="10"/>
        <v>2206.9545387238304</v>
      </c>
      <c r="E250" s="1">
        <f t="shared" si="11"/>
        <v>32353.767503536845</v>
      </c>
    </row>
    <row r="251" spans="1:5" x14ac:dyDescent="0.3">
      <c r="A251" s="55">
        <v>242</v>
      </c>
      <c r="B251" s="60">
        <v>32524</v>
      </c>
      <c r="C251" s="1">
        <f t="shared" si="9"/>
        <v>30616.383751768422</v>
      </c>
      <c r="D251" s="1">
        <f t="shared" si="10"/>
        <v>1338.2626628396201</v>
      </c>
      <c r="E251" s="1">
        <f t="shared" si="11"/>
        <v>31954.646414608043</v>
      </c>
    </row>
    <row r="252" spans="1:5" x14ac:dyDescent="0.3">
      <c r="A252" s="55">
        <v>243</v>
      </c>
      <c r="B252" s="60">
        <v>29971</v>
      </c>
      <c r="C252" s="1">
        <f t="shared" si="9"/>
        <v>32239.32320730402</v>
      </c>
      <c r="D252" s="1">
        <f t="shared" si="10"/>
        <v>1480.6010591876088</v>
      </c>
      <c r="E252" s="1">
        <f t="shared" si="11"/>
        <v>33719.924266491631</v>
      </c>
    </row>
    <row r="253" spans="1:5" x14ac:dyDescent="0.3">
      <c r="A253" s="55">
        <v>244</v>
      </c>
      <c r="B253" s="60">
        <v>6924</v>
      </c>
      <c r="C253" s="1">
        <f t="shared" si="9"/>
        <v>31845.462133245815</v>
      </c>
      <c r="D253" s="1">
        <f t="shared" si="10"/>
        <v>543.36999256470222</v>
      </c>
      <c r="E253" s="1">
        <f t="shared" si="11"/>
        <v>32388.832125810517</v>
      </c>
    </row>
    <row r="254" spans="1:5" x14ac:dyDescent="0.3">
      <c r="A254" s="55">
        <v>245</v>
      </c>
      <c r="B254" s="60">
        <v>49733</v>
      </c>
      <c r="C254" s="1">
        <f t="shared" si="9"/>
        <v>19656.416062905257</v>
      </c>
      <c r="D254" s="1">
        <f t="shared" si="10"/>
        <v>-5822.8380388879286</v>
      </c>
      <c r="E254" s="1">
        <f t="shared" si="11"/>
        <v>13833.578024017328</v>
      </c>
    </row>
    <row r="255" spans="1:5" x14ac:dyDescent="0.3">
      <c r="A255" s="55">
        <v>246</v>
      </c>
      <c r="B255" s="60">
        <v>35864</v>
      </c>
      <c r="C255" s="1">
        <f t="shared" si="9"/>
        <v>31783.289012008663</v>
      </c>
      <c r="D255" s="1">
        <f t="shared" si="10"/>
        <v>3152.0174551077389</v>
      </c>
      <c r="E255" s="1">
        <f t="shared" si="11"/>
        <v>34935.306467116403</v>
      </c>
    </row>
    <row r="256" spans="1:5" x14ac:dyDescent="0.3">
      <c r="A256" s="55">
        <v>247</v>
      </c>
      <c r="B256" s="60">
        <v>35929</v>
      </c>
      <c r="C256" s="1">
        <f t="shared" si="9"/>
        <v>35399.653233558201</v>
      </c>
      <c r="D256" s="1">
        <f t="shared" si="10"/>
        <v>3384.1908383286386</v>
      </c>
      <c r="E256" s="1">
        <f t="shared" si="11"/>
        <v>38783.844071886837</v>
      </c>
    </row>
    <row r="257" spans="1:5" x14ac:dyDescent="0.3">
      <c r="A257" s="55">
        <v>248</v>
      </c>
      <c r="B257" s="60">
        <v>36679</v>
      </c>
      <c r="C257" s="1">
        <f t="shared" si="9"/>
        <v>37356.422035943418</v>
      </c>
      <c r="D257" s="1">
        <f t="shared" si="10"/>
        <v>2670.479820356928</v>
      </c>
      <c r="E257" s="1">
        <f t="shared" si="11"/>
        <v>40026.901856300348</v>
      </c>
    </row>
    <row r="258" spans="1:5" x14ac:dyDescent="0.3">
      <c r="A258" s="55">
        <v>249</v>
      </c>
      <c r="B258" s="60">
        <v>38435</v>
      </c>
      <c r="C258" s="1">
        <f t="shared" si="9"/>
        <v>38352.950928150174</v>
      </c>
      <c r="D258" s="1">
        <f t="shared" si="10"/>
        <v>1833.5043562818419</v>
      </c>
      <c r="E258" s="1">
        <f t="shared" si="11"/>
        <v>40186.455284432013</v>
      </c>
    </row>
    <row r="259" spans="1:5" x14ac:dyDescent="0.3">
      <c r="A259" s="55">
        <v>250</v>
      </c>
      <c r="B259" s="60">
        <v>36474</v>
      </c>
      <c r="C259" s="1">
        <f t="shared" si="9"/>
        <v>39310.727642216007</v>
      </c>
      <c r="D259" s="1">
        <f t="shared" si="10"/>
        <v>1395.6405351738372</v>
      </c>
      <c r="E259" s="1">
        <f t="shared" si="11"/>
        <v>40706.368177389842</v>
      </c>
    </row>
    <row r="260" spans="1:5" x14ac:dyDescent="0.3">
      <c r="A260" s="55">
        <v>251</v>
      </c>
      <c r="B260" s="60">
        <v>5004</v>
      </c>
      <c r="C260" s="1">
        <f t="shared" si="9"/>
        <v>38590.184088694921</v>
      </c>
      <c r="D260" s="1">
        <f t="shared" si="10"/>
        <v>337.54849082637588</v>
      </c>
      <c r="E260" s="1">
        <f t="shared" si="11"/>
        <v>38927.732579521296</v>
      </c>
    </row>
    <row r="261" spans="1:5" x14ac:dyDescent="0.3">
      <c r="A261" s="55">
        <v>252</v>
      </c>
      <c r="B261" s="60">
        <v>52907</v>
      </c>
      <c r="C261" s="1">
        <f t="shared" si="9"/>
        <v>21965.866289760648</v>
      </c>
      <c r="D261" s="1">
        <f t="shared" si="10"/>
        <v>-8143.3846540539489</v>
      </c>
      <c r="E261" s="1">
        <f t="shared" si="11"/>
        <v>13822.481635706699</v>
      </c>
    </row>
    <row r="262" spans="1:5" x14ac:dyDescent="0.3">
      <c r="A262" s="55">
        <v>253</v>
      </c>
      <c r="B262" s="60">
        <v>36291</v>
      </c>
      <c r="C262" s="1">
        <f t="shared" si="9"/>
        <v>33364.740817853351</v>
      </c>
      <c r="D262" s="1">
        <f t="shared" si="10"/>
        <v>1627.7449370193772</v>
      </c>
      <c r="E262" s="1">
        <f t="shared" si="11"/>
        <v>34992.48575487273</v>
      </c>
    </row>
    <row r="263" spans="1:5" x14ac:dyDescent="0.3">
      <c r="A263" s="55">
        <v>254</v>
      </c>
      <c r="B263" s="60">
        <v>38103</v>
      </c>
      <c r="C263" s="1">
        <f t="shared" si="9"/>
        <v>35641.742877436365</v>
      </c>
      <c r="D263" s="1">
        <f t="shared" si="10"/>
        <v>1952.3734983011955</v>
      </c>
      <c r="E263" s="1">
        <f t="shared" si="11"/>
        <v>37594.116375737562</v>
      </c>
    </row>
    <row r="264" spans="1:5" x14ac:dyDescent="0.3">
      <c r="A264" s="55">
        <v>255</v>
      </c>
      <c r="B264" s="60">
        <v>37869</v>
      </c>
      <c r="C264" s="1">
        <f t="shared" si="9"/>
        <v>37848.558187868781</v>
      </c>
      <c r="D264" s="1">
        <f t="shared" si="10"/>
        <v>2079.5944043668055</v>
      </c>
      <c r="E264" s="1">
        <f t="shared" si="11"/>
        <v>39928.152592235587</v>
      </c>
    </row>
    <row r="265" spans="1:5" x14ac:dyDescent="0.3">
      <c r="A265" s="55">
        <v>256</v>
      </c>
      <c r="B265" s="60">
        <v>39917</v>
      </c>
      <c r="C265" s="1">
        <f t="shared" si="9"/>
        <v>38898.576296117797</v>
      </c>
      <c r="D265" s="1">
        <f t="shared" si="10"/>
        <v>1564.8062563079109</v>
      </c>
      <c r="E265" s="1">
        <f t="shared" si="11"/>
        <v>40463.382552425704</v>
      </c>
    </row>
    <row r="266" spans="1:5" x14ac:dyDescent="0.3">
      <c r="A266" s="55">
        <v>257</v>
      </c>
      <c r="B266" s="60">
        <v>38017</v>
      </c>
      <c r="C266" s="1">
        <f t="shared" si="9"/>
        <v>40190.191276212849</v>
      </c>
      <c r="D266" s="1">
        <f t="shared" si="10"/>
        <v>1428.2106182014813</v>
      </c>
      <c r="E266" s="1">
        <f t="shared" si="11"/>
        <v>41618.401894414332</v>
      </c>
    </row>
    <row r="267" spans="1:5" x14ac:dyDescent="0.3">
      <c r="A267" s="55">
        <v>258</v>
      </c>
      <c r="B267" s="60">
        <v>5596</v>
      </c>
      <c r="C267" s="1">
        <f t="shared" ref="C267:C330" si="12">$B$5*B266+(1-$B$5)*(C266+D266)</f>
        <v>39817.700947207166</v>
      </c>
      <c r="D267" s="1">
        <f t="shared" ref="D267:D330" si="13">$B$6*(C267-C266)+(1-$B$6)*D266</f>
        <v>527.86014459789931</v>
      </c>
      <c r="E267" s="1">
        <f t="shared" ref="E267:E330" si="14">C267+D267</f>
        <v>40345.561091805066</v>
      </c>
    </row>
    <row r="268" spans="1:5" x14ac:dyDescent="0.3">
      <c r="A268" s="55">
        <v>259</v>
      </c>
      <c r="B268" s="60">
        <v>65987</v>
      </c>
      <c r="C268" s="1">
        <f t="shared" si="12"/>
        <v>22970.780545902533</v>
      </c>
      <c r="D268" s="1">
        <f t="shared" si="13"/>
        <v>-8159.5301283533663</v>
      </c>
      <c r="E268" s="1">
        <f t="shared" si="14"/>
        <v>14811.250417549167</v>
      </c>
    </row>
    <row r="269" spans="1:5" x14ac:dyDescent="0.3">
      <c r="A269" s="55">
        <v>260</v>
      </c>
      <c r="B269" s="60">
        <v>61837</v>
      </c>
      <c r="C269" s="1">
        <f t="shared" si="12"/>
        <v>40399.125208774582</v>
      </c>
      <c r="D269" s="1">
        <f t="shared" si="13"/>
        <v>4634.4072672593411</v>
      </c>
      <c r="E269" s="1">
        <f t="shared" si="14"/>
        <v>45033.532476033921</v>
      </c>
    </row>
    <row r="270" spans="1:5" x14ac:dyDescent="0.3">
      <c r="A270" s="55">
        <v>261</v>
      </c>
      <c r="B270" s="60">
        <v>11976</v>
      </c>
      <c r="C270" s="1">
        <f t="shared" si="12"/>
        <v>53435.266238016964</v>
      </c>
      <c r="D270" s="1">
        <f t="shared" si="13"/>
        <v>8835.2741482508609</v>
      </c>
      <c r="E270" s="1">
        <f t="shared" si="14"/>
        <v>62270.540386267821</v>
      </c>
    </row>
    <row r="271" spans="1:5" x14ac:dyDescent="0.3">
      <c r="A271" s="55">
        <v>262</v>
      </c>
      <c r="B271" s="60">
        <v>2311</v>
      </c>
      <c r="C271" s="1">
        <f t="shared" si="12"/>
        <v>37123.270193133911</v>
      </c>
      <c r="D271" s="1">
        <f t="shared" si="13"/>
        <v>-3738.3609483160963</v>
      </c>
      <c r="E271" s="1">
        <f t="shared" si="14"/>
        <v>33384.909244817813</v>
      </c>
    </row>
    <row r="272" spans="1:5" x14ac:dyDescent="0.3">
      <c r="A272" s="55">
        <v>263</v>
      </c>
      <c r="B272" s="60">
        <v>7041</v>
      </c>
      <c r="C272" s="1">
        <f t="shared" si="12"/>
        <v>17847.954622408906</v>
      </c>
      <c r="D272" s="1">
        <f t="shared" si="13"/>
        <v>-11506.838259520551</v>
      </c>
      <c r="E272" s="1">
        <f t="shared" si="14"/>
        <v>6341.1163628883551</v>
      </c>
    </row>
    <row r="273" spans="1:5" x14ac:dyDescent="0.3">
      <c r="A273" s="55">
        <v>264</v>
      </c>
      <c r="B273" s="60">
        <v>40664</v>
      </c>
      <c r="C273" s="1">
        <f t="shared" si="12"/>
        <v>6691.0581814441775</v>
      </c>
      <c r="D273" s="1">
        <f t="shared" si="13"/>
        <v>-11331.867350242639</v>
      </c>
      <c r="E273" s="1">
        <f t="shared" si="14"/>
        <v>-4640.8091687984615</v>
      </c>
    </row>
    <row r="274" spans="1:5" x14ac:dyDescent="0.3">
      <c r="A274" s="55">
        <v>265</v>
      </c>
      <c r="B274" s="60">
        <v>6335</v>
      </c>
      <c r="C274" s="1">
        <f t="shared" si="12"/>
        <v>18011.595415600768</v>
      </c>
      <c r="D274" s="1">
        <f t="shared" si="13"/>
        <v>-5.6650580430241462</v>
      </c>
      <c r="E274" s="1">
        <f t="shared" si="14"/>
        <v>18005.930357557743</v>
      </c>
    </row>
    <row r="275" spans="1:5" x14ac:dyDescent="0.3">
      <c r="A275" s="55">
        <v>266</v>
      </c>
      <c r="B275" s="60">
        <v>64710</v>
      </c>
      <c r="C275" s="1">
        <f t="shared" si="12"/>
        <v>12170.465178778872</v>
      </c>
      <c r="D275" s="1">
        <f t="shared" si="13"/>
        <v>-2923.3976474324604</v>
      </c>
      <c r="E275" s="1">
        <f t="shared" si="14"/>
        <v>9247.0675313464108</v>
      </c>
    </row>
    <row r="276" spans="1:5" x14ac:dyDescent="0.3">
      <c r="A276" s="55">
        <v>267</v>
      </c>
      <c r="B276" s="60">
        <v>39280</v>
      </c>
      <c r="C276" s="1">
        <f t="shared" si="12"/>
        <v>36978.533765673208</v>
      </c>
      <c r="D276" s="1">
        <f t="shared" si="13"/>
        <v>10942.335469730939</v>
      </c>
      <c r="E276" s="1">
        <f t="shared" si="14"/>
        <v>47920.869235404149</v>
      </c>
    </row>
    <row r="277" spans="1:5" x14ac:dyDescent="0.3">
      <c r="A277" s="55">
        <v>268</v>
      </c>
      <c r="B277" s="60">
        <v>40044</v>
      </c>
      <c r="C277" s="1">
        <f t="shared" si="12"/>
        <v>43600.434617702078</v>
      </c>
      <c r="D277" s="1">
        <f t="shared" si="13"/>
        <v>8782.1181608799052</v>
      </c>
      <c r="E277" s="1">
        <f t="shared" si="14"/>
        <v>52382.552778581987</v>
      </c>
    </row>
    <row r="278" spans="1:5" x14ac:dyDescent="0.3">
      <c r="A278" s="55">
        <v>269</v>
      </c>
      <c r="B278" s="60">
        <v>40217</v>
      </c>
      <c r="C278" s="1">
        <f t="shared" si="12"/>
        <v>46213.276389290993</v>
      </c>
      <c r="D278" s="1">
        <f t="shared" si="13"/>
        <v>5697.4799662344103</v>
      </c>
      <c r="E278" s="1">
        <f t="shared" si="14"/>
        <v>51910.756355525402</v>
      </c>
    </row>
    <row r="279" spans="1:5" x14ac:dyDescent="0.3">
      <c r="A279" s="55">
        <v>270</v>
      </c>
      <c r="B279" s="60">
        <v>43203</v>
      </c>
      <c r="C279" s="1">
        <f t="shared" si="12"/>
        <v>46063.878177762701</v>
      </c>
      <c r="D279" s="1">
        <f t="shared" si="13"/>
        <v>2774.0408773530589</v>
      </c>
      <c r="E279" s="1">
        <f t="shared" si="14"/>
        <v>48837.919055115759</v>
      </c>
    </row>
    <row r="280" spans="1:5" x14ac:dyDescent="0.3">
      <c r="A280" s="55">
        <v>271</v>
      </c>
      <c r="B280" s="60">
        <v>40303</v>
      </c>
      <c r="C280" s="1">
        <f t="shared" si="12"/>
        <v>46020.459527557876</v>
      </c>
      <c r="D280" s="1">
        <f t="shared" si="13"/>
        <v>1365.3111135741169</v>
      </c>
      <c r="E280" s="1">
        <f t="shared" si="14"/>
        <v>47385.770641131996</v>
      </c>
    </row>
    <row r="281" spans="1:5" x14ac:dyDescent="0.3">
      <c r="A281" s="55">
        <v>272</v>
      </c>
      <c r="B281" s="60">
        <v>5219</v>
      </c>
      <c r="C281" s="1">
        <f t="shared" si="12"/>
        <v>43844.385320565998</v>
      </c>
      <c r="D281" s="1">
        <f t="shared" si="13"/>
        <v>-405.38154670888048</v>
      </c>
      <c r="E281" s="1">
        <f t="shared" si="14"/>
        <v>43439.003773857119</v>
      </c>
    </row>
    <row r="282" spans="1:5" x14ac:dyDescent="0.3">
      <c r="A282" s="55">
        <v>273</v>
      </c>
      <c r="B282" s="60">
        <v>55172</v>
      </c>
      <c r="C282" s="1">
        <f t="shared" si="12"/>
        <v>24329.00188692856</v>
      </c>
      <c r="D282" s="1">
        <f t="shared" si="13"/>
        <v>-9960.3824901731587</v>
      </c>
      <c r="E282" s="1">
        <f t="shared" si="14"/>
        <v>14368.619396755401</v>
      </c>
    </row>
    <row r="283" spans="1:5" x14ac:dyDescent="0.3">
      <c r="A283" s="55">
        <v>274</v>
      </c>
      <c r="B283" s="60">
        <v>40643</v>
      </c>
      <c r="C283" s="1">
        <f t="shared" si="12"/>
        <v>34770.3096983777</v>
      </c>
      <c r="D283" s="1">
        <f t="shared" si="13"/>
        <v>240.46266063799067</v>
      </c>
      <c r="E283" s="1">
        <f t="shared" si="14"/>
        <v>35010.772359015689</v>
      </c>
    </row>
    <row r="284" spans="1:5" x14ac:dyDescent="0.3">
      <c r="A284" s="55">
        <v>275</v>
      </c>
      <c r="B284" s="60">
        <v>42345</v>
      </c>
      <c r="C284" s="1">
        <f t="shared" si="12"/>
        <v>37826.886179507841</v>
      </c>
      <c r="D284" s="1">
        <f t="shared" si="13"/>
        <v>1648.5195708840661</v>
      </c>
      <c r="E284" s="1">
        <f t="shared" si="14"/>
        <v>39475.40575039191</v>
      </c>
    </row>
    <row r="285" spans="1:5" x14ac:dyDescent="0.3">
      <c r="A285" s="55">
        <v>276</v>
      </c>
      <c r="B285" s="60">
        <v>11191</v>
      </c>
      <c r="C285" s="1">
        <f t="shared" si="12"/>
        <v>40910.202875195959</v>
      </c>
      <c r="D285" s="1">
        <f t="shared" si="13"/>
        <v>2365.9181332860917</v>
      </c>
      <c r="E285" s="1">
        <f t="shared" si="14"/>
        <v>43276.121008482049</v>
      </c>
    </row>
    <row r="286" spans="1:5" x14ac:dyDescent="0.3">
      <c r="A286" s="55">
        <v>277</v>
      </c>
      <c r="B286" s="60">
        <v>56481</v>
      </c>
      <c r="C286" s="1">
        <f t="shared" si="12"/>
        <v>27233.560504241024</v>
      </c>
      <c r="D286" s="1">
        <f t="shared" si="13"/>
        <v>-5655.3621188344214</v>
      </c>
      <c r="E286" s="1">
        <f t="shared" si="14"/>
        <v>21578.198385406602</v>
      </c>
    </row>
    <row r="287" spans="1:5" x14ac:dyDescent="0.3">
      <c r="A287" s="55">
        <v>278</v>
      </c>
      <c r="B287" s="60">
        <v>39304</v>
      </c>
      <c r="C287" s="1">
        <f t="shared" si="12"/>
        <v>39029.599192703303</v>
      </c>
      <c r="D287" s="1">
        <f t="shared" si="13"/>
        <v>3070.3382848139286</v>
      </c>
      <c r="E287" s="1">
        <f t="shared" si="14"/>
        <v>42099.937477517233</v>
      </c>
    </row>
    <row r="288" spans="1:5" x14ac:dyDescent="0.3">
      <c r="A288" s="55">
        <v>279</v>
      </c>
      <c r="B288" s="60">
        <v>6160</v>
      </c>
      <c r="C288" s="1">
        <f t="shared" si="12"/>
        <v>40701.968738758616</v>
      </c>
      <c r="D288" s="1">
        <f t="shared" si="13"/>
        <v>2371.3539154346208</v>
      </c>
      <c r="E288" s="1">
        <f t="shared" si="14"/>
        <v>43073.322654193238</v>
      </c>
    </row>
    <row r="289" spans="1:5" x14ac:dyDescent="0.3">
      <c r="A289" s="55">
        <v>280</v>
      </c>
      <c r="B289" s="60">
        <v>58627</v>
      </c>
      <c r="C289" s="1">
        <f t="shared" si="12"/>
        <v>24616.661327096619</v>
      </c>
      <c r="D289" s="1">
        <f t="shared" si="13"/>
        <v>-6856.9767481136878</v>
      </c>
      <c r="E289" s="1">
        <f t="shared" si="14"/>
        <v>17759.684578982931</v>
      </c>
    </row>
    <row r="290" spans="1:5" x14ac:dyDescent="0.3">
      <c r="A290" s="55">
        <v>281</v>
      </c>
      <c r="B290" s="60">
        <v>38044</v>
      </c>
      <c r="C290" s="1">
        <f t="shared" si="12"/>
        <v>38193.342289491469</v>
      </c>
      <c r="D290" s="1">
        <f t="shared" si="13"/>
        <v>3359.8521071405812</v>
      </c>
      <c r="E290" s="1">
        <f t="shared" si="14"/>
        <v>41553.194396632054</v>
      </c>
    </row>
    <row r="291" spans="1:5" x14ac:dyDescent="0.3">
      <c r="A291" s="55">
        <v>282</v>
      </c>
      <c r="B291" s="60">
        <v>14232</v>
      </c>
      <c r="C291" s="1">
        <f t="shared" si="12"/>
        <v>39798.597198316027</v>
      </c>
      <c r="D291" s="1">
        <f t="shared" si="13"/>
        <v>2482.5535079825695</v>
      </c>
      <c r="E291" s="1">
        <f t="shared" si="14"/>
        <v>42281.150706298598</v>
      </c>
    </row>
    <row r="292" spans="1:5" x14ac:dyDescent="0.3">
      <c r="A292" s="55">
        <v>283</v>
      </c>
      <c r="B292" s="60">
        <v>49299</v>
      </c>
      <c r="C292" s="1">
        <f t="shared" si="12"/>
        <v>28256.575353149299</v>
      </c>
      <c r="D292" s="1">
        <f t="shared" si="13"/>
        <v>-4529.7341685920792</v>
      </c>
      <c r="E292" s="1">
        <f t="shared" si="14"/>
        <v>23726.841184557219</v>
      </c>
    </row>
    <row r="293" spans="1:5" x14ac:dyDescent="0.3">
      <c r="A293" s="55">
        <v>284</v>
      </c>
      <c r="B293" s="60">
        <v>41881</v>
      </c>
      <c r="C293" s="1">
        <f t="shared" si="12"/>
        <v>36512.920592278606</v>
      </c>
      <c r="D293" s="1">
        <f t="shared" si="13"/>
        <v>1863.3055352686138</v>
      </c>
      <c r="E293" s="1">
        <f t="shared" si="14"/>
        <v>38376.226127547219</v>
      </c>
    </row>
    <row r="294" spans="1:5" x14ac:dyDescent="0.3">
      <c r="A294" s="55">
        <v>285</v>
      </c>
      <c r="B294" s="60">
        <v>39953</v>
      </c>
      <c r="C294" s="1">
        <f t="shared" si="12"/>
        <v>40128.613063773606</v>
      </c>
      <c r="D294" s="1">
        <f t="shared" si="13"/>
        <v>2739.4990033818067</v>
      </c>
      <c r="E294" s="1">
        <f t="shared" si="14"/>
        <v>42868.112067155409</v>
      </c>
    </row>
    <row r="295" spans="1:5" x14ac:dyDescent="0.3">
      <c r="A295" s="55">
        <v>286</v>
      </c>
      <c r="B295" s="60">
        <v>5432</v>
      </c>
      <c r="C295" s="1">
        <f t="shared" si="12"/>
        <v>41410.556033577705</v>
      </c>
      <c r="D295" s="1">
        <f t="shared" si="13"/>
        <v>2010.7209865929526</v>
      </c>
      <c r="E295" s="1">
        <f t="shared" si="14"/>
        <v>43421.277020170659</v>
      </c>
    </row>
    <row r="296" spans="1:5" x14ac:dyDescent="0.3">
      <c r="A296" s="55">
        <v>287</v>
      </c>
      <c r="B296" s="60">
        <v>59544</v>
      </c>
      <c r="C296" s="1">
        <f t="shared" si="12"/>
        <v>24426.638510085329</v>
      </c>
      <c r="D296" s="1">
        <f t="shared" si="13"/>
        <v>-7486.5982684497112</v>
      </c>
      <c r="E296" s="1">
        <f t="shared" si="14"/>
        <v>16940.040241635619</v>
      </c>
    </row>
    <row r="297" spans="1:5" x14ac:dyDescent="0.3">
      <c r="A297" s="55">
        <v>288</v>
      </c>
      <c r="B297" s="60">
        <v>39973</v>
      </c>
      <c r="C297" s="1">
        <f t="shared" si="12"/>
        <v>38242.020120817811</v>
      </c>
      <c r="D297" s="1">
        <f t="shared" si="13"/>
        <v>3164.3916711413854</v>
      </c>
      <c r="E297" s="1">
        <f t="shared" si="14"/>
        <v>41406.411791959195</v>
      </c>
    </row>
    <row r="298" spans="1:5" x14ac:dyDescent="0.3">
      <c r="A298" s="55">
        <v>289</v>
      </c>
      <c r="B298" s="60">
        <v>42524</v>
      </c>
      <c r="C298" s="1">
        <f t="shared" si="12"/>
        <v>40689.705895979598</v>
      </c>
      <c r="D298" s="1">
        <f t="shared" si="13"/>
        <v>2806.0387231515861</v>
      </c>
      <c r="E298" s="1">
        <f t="shared" si="14"/>
        <v>43495.744619131183</v>
      </c>
    </row>
    <row r="299" spans="1:5" x14ac:dyDescent="0.3">
      <c r="A299" s="55">
        <v>290</v>
      </c>
      <c r="B299" s="60">
        <v>42393</v>
      </c>
      <c r="C299" s="1">
        <f t="shared" si="12"/>
        <v>43009.872309565588</v>
      </c>
      <c r="D299" s="1">
        <f t="shared" si="13"/>
        <v>2563.1025683687881</v>
      </c>
      <c r="E299" s="1">
        <f t="shared" si="14"/>
        <v>45572.974877934379</v>
      </c>
    </row>
    <row r="300" spans="1:5" x14ac:dyDescent="0.3">
      <c r="A300" s="55">
        <v>291</v>
      </c>
      <c r="B300" s="60">
        <v>45274</v>
      </c>
      <c r="C300" s="1">
        <f t="shared" si="12"/>
        <v>43982.98743896719</v>
      </c>
      <c r="D300" s="1">
        <f t="shared" si="13"/>
        <v>1768.1088488851949</v>
      </c>
      <c r="E300" s="1">
        <f t="shared" si="14"/>
        <v>45751.096287852386</v>
      </c>
    </row>
    <row r="301" spans="1:5" x14ac:dyDescent="0.3">
      <c r="A301" s="55">
        <v>292</v>
      </c>
      <c r="B301" s="60">
        <v>42836</v>
      </c>
      <c r="C301" s="1">
        <f t="shared" si="12"/>
        <v>45512.548143926193</v>
      </c>
      <c r="D301" s="1">
        <f t="shared" si="13"/>
        <v>1648.8347769220991</v>
      </c>
      <c r="E301" s="1">
        <f t="shared" si="14"/>
        <v>47161.382920848293</v>
      </c>
    </row>
    <row r="302" spans="1:5" x14ac:dyDescent="0.3">
      <c r="A302" s="55">
        <v>293</v>
      </c>
      <c r="B302" s="60">
        <v>6320</v>
      </c>
      <c r="C302" s="1">
        <f t="shared" si="12"/>
        <v>44998.691460424146</v>
      </c>
      <c r="D302" s="1">
        <f t="shared" si="13"/>
        <v>567.48904671002629</v>
      </c>
      <c r="E302" s="1">
        <f t="shared" si="14"/>
        <v>45566.180507134173</v>
      </c>
    </row>
    <row r="303" spans="1:5" x14ac:dyDescent="0.3">
      <c r="A303" s="55">
        <v>294</v>
      </c>
      <c r="B303" s="60">
        <v>62720</v>
      </c>
      <c r="C303" s="1">
        <f t="shared" si="12"/>
        <v>25943.090253567087</v>
      </c>
      <c r="D303" s="1">
        <f t="shared" si="13"/>
        <v>-9244.0560800735166</v>
      </c>
      <c r="E303" s="1">
        <f t="shared" si="14"/>
        <v>16699.034173493572</v>
      </c>
    </row>
    <row r="304" spans="1:5" x14ac:dyDescent="0.3">
      <c r="A304" s="55">
        <v>295</v>
      </c>
      <c r="B304" s="60">
        <v>43170</v>
      </c>
      <c r="C304" s="1">
        <f t="shared" si="12"/>
        <v>39709.517086746782</v>
      </c>
      <c r="D304" s="1">
        <f t="shared" si="13"/>
        <v>2261.1853765530896</v>
      </c>
      <c r="E304" s="1">
        <f t="shared" si="14"/>
        <v>41970.702463299873</v>
      </c>
    </row>
    <row r="305" spans="1:5" x14ac:dyDescent="0.3">
      <c r="A305" s="55">
        <v>296</v>
      </c>
      <c r="B305" s="60">
        <v>43105</v>
      </c>
      <c r="C305" s="1">
        <f t="shared" si="12"/>
        <v>42570.35123164994</v>
      </c>
      <c r="D305" s="1">
        <f t="shared" si="13"/>
        <v>2561.0097607281236</v>
      </c>
      <c r="E305" s="1">
        <f t="shared" si="14"/>
        <v>45131.36099237806</v>
      </c>
    </row>
    <row r="306" spans="1:5" x14ac:dyDescent="0.3">
      <c r="A306" s="55">
        <v>297</v>
      </c>
      <c r="B306" s="60">
        <v>44994</v>
      </c>
      <c r="C306" s="1">
        <f t="shared" si="12"/>
        <v>44118.18049618903</v>
      </c>
      <c r="D306" s="1">
        <f t="shared" si="13"/>
        <v>2054.4195126336072</v>
      </c>
      <c r="E306" s="1">
        <f t="shared" si="14"/>
        <v>46172.600008822636</v>
      </c>
    </row>
    <row r="307" spans="1:5" x14ac:dyDescent="0.3">
      <c r="A307" s="55">
        <v>298</v>
      </c>
      <c r="B307" s="60">
        <v>48613</v>
      </c>
      <c r="C307" s="1">
        <f t="shared" si="12"/>
        <v>45583.300004411314</v>
      </c>
      <c r="D307" s="1">
        <f t="shared" si="13"/>
        <v>1759.7695104279455</v>
      </c>
      <c r="E307" s="1">
        <f t="shared" si="14"/>
        <v>47343.069514839262</v>
      </c>
    </row>
    <row r="308" spans="1:5" x14ac:dyDescent="0.3">
      <c r="A308" s="55">
        <v>299</v>
      </c>
      <c r="B308" s="60">
        <v>45389</v>
      </c>
      <c r="C308" s="1">
        <f t="shared" si="12"/>
        <v>47978.034757419635</v>
      </c>
      <c r="D308" s="1">
        <f t="shared" si="13"/>
        <v>2077.2521317181331</v>
      </c>
      <c r="E308" s="1">
        <f t="shared" si="14"/>
        <v>50055.286889137766</v>
      </c>
    </row>
    <row r="309" spans="1:5" x14ac:dyDescent="0.3">
      <c r="A309" s="55">
        <v>300</v>
      </c>
      <c r="B309" s="60">
        <v>6208</v>
      </c>
      <c r="C309" s="1">
        <f t="shared" si="12"/>
        <v>47722.143444568879</v>
      </c>
      <c r="D309" s="1">
        <f t="shared" si="13"/>
        <v>910.68040943368874</v>
      </c>
      <c r="E309" s="1">
        <f t="shared" si="14"/>
        <v>48632.82385400257</v>
      </c>
    </row>
    <row r="310" spans="1:5" x14ac:dyDescent="0.3">
      <c r="A310" s="55">
        <v>301</v>
      </c>
      <c r="B310" s="60">
        <v>67379</v>
      </c>
      <c r="C310" s="1">
        <f t="shared" si="12"/>
        <v>27420.411927001285</v>
      </c>
      <c r="D310" s="1">
        <f t="shared" si="13"/>
        <v>-9695.5255540669532</v>
      </c>
      <c r="E310" s="1">
        <f t="shared" si="14"/>
        <v>17724.886372934332</v>
      </c>
    </row>
    <row r="311" spans="1:5" x14ac:dyDescent="0.3">
      <c r="A311" s="55">
        <v>302</v>
      </c>
      <c r="B311" s="60">
        <v>45557</v>
      </c>
      <c r="C311" s="1">
        <f t="shared" si="12"/>
        <v>42551.943186467164</v>
      </c>
      <c r="D311" s="1">
        <f t="shared" si="13"/>
        <v>2718.0028526994629</v>
      </c>
      <c r="E311" s="1">
        <f t="shared" si="14"/>
        <v>45269.946039166629</v>
      </c>
    </row>
    <row r="312" spans="1:5" x14ac:dyDescent="0.3">
      <c r="A312" s="55">
        <v>303</v>
      </c>
      <c r="B312" s="60">
        <v>44974</v>
      </c>
      <c r="C312" s="1">
        <f t="shared" si="12"/>
        <v>45413.473019583311</v>
      </c>
      <c r="D312" s="1">
        <f t="shared" si="13"/>
        <v>2789.7663429078048</v>
      </c>
      <c r="E312" s="1">
        <f t="shared" si="14"/>
        <v>48203.239362491113</v>
      </c>
    </row>
    <row r="313" spans="1:5" x14ac:dyDescent="0.3">
      <c r="A313" s="55">
        <v>304</v>
      </c>
      <c r="B313" s="60">
        <v>45086</v>
      </c>
      <c r="C313" s="1">
        <f t="shared" si="12"/>
        <v>46588.61968124556</v>
      </c>
      <c r="D313" s="1">
        <f t="shared" si="13"/>
        <v>1982.456502285027</v>
      </c>
      <c r="E313" s="1">
        <f t="shared" si="14"/>
        <v>48571.076183530589</v>
      </c>
    </row>
    <row r="314" spans="1:5" x14ac:dyDescent="0.3">
      <c r="A314" s="55">
        <v>305</v>
      </c>
      <c r="B314" s="60">
        <v>50532</v>
      </c>
      <c r="C314" s="1">
        <f t="shared" si="12"/>
        <v>46828.538091765295</v>
      </c>
      <c r="D314" s="1">
        <f t="shared" si="13"/>
        <v>1111.1874564023808</v>
      </c>
      <c r="E314" s="1">
        <f t="shared" si="14"/>
        <v>47939.725548167677</v>
      </c>
    </row>
    <row r="315" spans="1:5" x14ac:dyDescent="0.3">
      <c r="A315" s="55">
        <v>306</v>
      </c>
      <c r="B315" s="60">
        <v>43580</v>
      </c>
      <c r="C315" s="1">
        <f t="shared" si="12"/>
        <v>49235.862774083842</v>
      </c>
      <c r="D315" s="1">
        <f t="shared" si="13"/>
        <v>1759.2560693604642</v>
      </c>
      <c r="E315" s="1">
        <f t="shared" si="14"/>
        <v>50995.118843444303</v>
      </c>
    </row>
    <row r="316" spans="1:5" x14ac:dyDescent="0.3">
      <c r="A316" s="55">
        <v>307</v>
      </c>
      <c r="B316" s="60">
        <v>6447</v>
      </c>
      <c r="C316" s="1">
        <f t="shared" si="12"/>
        <v>47287.559421722151</v>
      </c>
      <c r="D316" s="1">
        <f t="shared" si="13"/>
        <v>-94.523641500613166</v>
      </c>
      <c r="E316" s="1">
        <f t="shared" si="14"/>
        <v>47193.035780221537</v>
      </c>
    </row>
    <row r="317" spans="1:5" x14ac:dyDescent="0.3">
      <c r="A317" s="55">
        <v>308</v>
      </c>
      <c r="B317" s="60">
        <v>65138</v>
      </c>
      <c r="C317" s="1">
        <f t="shared" si="12"/>
        <v>26820.017890110768</v>
      </c>
      <c r="D317" s="1">
        <f t="shared" si="13"/>
        <v>-10281.032586555999</v>
      </c>
      <c r="E317" s="1">
        <f t="shared" si="14"/>
        <v>16538.985303554771</v>
      </c>
    </row>
    <row r="318" spans="1:5" x14ac:dyDescent="0.3">
      <c r="A318" s="55">
        <v>309</v>
      </c>
      <c r="B318" s="60">
        <v>44618</v>
      </c>
      <c r="C318" s="1">
        <f t="shared" si="12"/>
        <v>40838.492651777386</v>
      </c>
      <c r="D318" s="1">
        <f t="shared" si="13"/>
        <v>1868.7210875553092</v>
      </c>
      <c r="E318" s="1">
        <f t="shared" si="14"/>
        <v>42707.213739332692</v>
      </c>
    </row>
    <row r="319" spans="1:5" x14ac:dyDescent="0.3">
      <c r="A319" s="55">
        <v>310</v>
      </c>
      <c r="B319" s="60">
        <v>43330</v>
      </c>
      <c r="C319" s="1">
        <f t="shared" si="12"/>
        <v>43662.606869666342</v>
      </c>
      <c r="D319" s="1">
        <f t="shared" si="13"/>
        <v>2346.417652722133</v>
      </c>
      <c r="E319" s="1">
        <f t="shared" si="14"/>
        <v>46009.024522388478</v>
      </c>
    </row>
    <row r="320" spans="1:5" x14ac:dyDescent="0.3">
      <c r="A320" s="55">
        <v>311</v>
      </c>
      <c r="B320" s="60">
        <v>45486</v>
      </c>
      <c r="C320" s="1">
        <f t="shared" si="12"/>
        <v>44669.512261194235</v>
      </c>
      <c r="D320" s="1">
        <f t="shared" si="13"/>
        <v>1676.6615221250129</v>
      </c>
      <c r="E320" s="1">
        <f t="shared" si="14"/>
        <v>46346.173783319246</v>
      </c>
    </row>
    <row r="321" spans="1:5" x14ac:dyDescent="0.3">
      <c r="A321" s="55">
        <v>312</v>
      </c>
      <c r="B321" s="60">
        <v>47634</v>
      </c>
      <c r="C321" s="1">
        <f t="shared" si="12"/>
        <v>45916.086891659623</v>
      </c>
      <c r="D321" s="1">
        <f t="shared" si="13"/>
        <v>1461.6180762952004</v>
      </c>
      <c r="E321" s="1">
        <f t="shared" si="14"/>
        <v>47377.704967954822</v>
      </c>
    </row>
    <row r="322" spans="1:5" x14ac:dyDescent="0.3">
      <c r="A322" s="55">
        <v>313</v>
      </c>
      <c r="B322" s="60">
        <v>43650</v>
      </c>
      <c r="C322" s="1">
        <f t="shared" si="12"/>
        <v>47505.852483977411</v>
      </c>
      <c r="D322" s="1">
        <f t="shared" si="13"/>
        <v>1525.6918343064942</v>
      </c>
      <c r="E322" s="1">
        <f t="shared" si="14"/>
        <v>49031.544318283908</v>
      </c>
    </row>
    <row r="323" spans="1:5" x14ac:dyDescent="0.3">
      <c r="A323" s="55">
        <v>314</v>
      </c>
      <c r="B323" s="60">
        <v>5869</v>
      </c>
      <c r="C323" s="1">
        <f t="shared" si="12"/>
        <v>46340.772159141954</v>
      </c>
      <c r="D323" s="1">
        <f t="shared" si="13"/>
        <v>180.30575473551869</v>
      </c>
      <c r="E323" s="1">
        <f t="shared" si="14"/>
        <v>46521.077913877474</v>
      </c>
    </row>
    <row r="324" spans="1:5" x14ac:dyDescent="0.3">
      <c r="A324" s="55">
        <v>315</v>
      </c>
      <c r="B324" s="60">
        <v>63553</v>
      </c>
      <c r="C324" s="1">
        <f t="shared" si="12"/>
        <v>26195.038956938737</v>
      </c>
      <c r="D324" s="1">
        <f t="shared" si="13"/>
        <v>-9982.7137237338484</v>
      </c>
      <c r="E324" s="1">
        <f t="shared" si="14"/>
        <v>16212.325233204889</v>
      </c>
    </row>
    <row r="325" spans="1:5" x14ac:dyDescent="0.3">
      <c r="A325" s="55">
        <v>316</v>
      </c>
      <c r="B325" s="60">
        <v>44147</v>
      </c>
      <c r="C325" s="1">
        <f t="shared" si="12"/>
        <v>39882.662616602443</v>
      </c>
      <c r="D325" s="1">
        <f t="shared" si="13"/>
        <v>1852.454967964929</v>
      </c>
      <c r="E325" s="1">
        <f t="shared" si="14"/>
        <v>41735.117584567372</v>
      </c>
    </row>
    <row r="326" spans="1:5" x14ac:dyDescent="0.3">
      <c r="A326" s="55">
        <v>317</v>
      </c>
      <c r="B326" s="60">
        <v>43387</v>
      </c>
      <c r="C326" s="1">
        <f t="shared" si="12"/>
        <v>42941.058792283686</v>
      </c>
      <c r="D326" s="1">
        <f t="shared" si="13"/>
        <v>2455.4255718230856</v>
      </c>
      <c r="E326" s="1">
        <f t="shared" si="14"/>
        <v>45396.484364106771</v>
      </c>
    </row>
    <row r="327" spans="1:5" x14ac:dyDescent="0.3">
      <c r="A327" s="55">
        <v>318</v>
      </c>
      <c r="B327" s="60">
        <v>43300</v>
      </c>
      <c r="C327" s="1">
        <f t="shared" si="12"/>
        <v>44391.742182053385</v>
      </c>
      <c r="D327" s="1">
        <f t="shared" si="13"/>
        <v>1953.0544807963927</v>
      </c>
      <c r="E327" s="1">
        <f t="shared" si="14"/>
        <v>46344.796662849782</v>
      </c>
    </row>
    <row r="328" spans="1:5" x14ac:dyDescent="0.3">
      <c r="A328" s="55">
        <v>319</v>
      </c>
      <c r="B328" s="60">
        <v>46378</v>
      </c>
      <c r="C328" s="1">
        <f t="shared" si="12"/>
        <v>44822.398331424891</v>
      </c>
      <c r="D328" s="1">
        <f t="shared" si="13"/>
        <v>1191.8553150839489</v>
      </c>
      <c r="E328" s="1">
        <f t="shared" si="14"/>
        <v>46014.253646508841</v>
      </c>
    </row>
    <row r="329" spans="1:5" x14ac:dyDescent="0.3">
      <c r="A329" s="55">
        <v>320</v>
      </c>
      <c r="B329" s="60">
        <v>42618</v>
      </c>
      <c r="C329" s="1">
        <f t="shared" si="12"/>
        <v>46196.126823254424</v>
      </c>
      <c r="D329" s="1">
        <f t="shared" si="13"/>
        <v>1282.7919034567412</v>
      </c>
      <c r="E329" s="1">
        <f t="shared" si="14"/>
        <v>47478.918726711163</v>
      </c>
    </row>
    <row r="330" spans="1:5" x14ac:dyDescent="0.3">
      <c r="A330" s="55">
        <v>321</v>
      </c>
      <c r="B330" s="60">
        <v>5878</v>
      </c>
      <c r="C330" s="1">
        <f t="shared" si="12"/>
        <v>45048.459363355578</v>
      </c>
      <c r="D330" s="1">
        <f t="shared" si="13"/>
        <v>67.562221778947332</v>
      </c>
      <c r="E330" s="1">
        <f t="shared" si="14"/>
        <v>45116.021585134527</v>
      </c>
    </row>
    <row r="331" spans="1:5" x14ac:dyDescent="0.3">
      <c r="A331" s="55">
        <v>322</v>
      </c>
      <c r="B331" s="60">
        <v>60614</v>
      </c>
      <c r="C331" s="1">
        <f t="shared" ref="C331:C366" si="15">$B$5*B330+(1-$B$5)*(C330+D330)</f>
        <v>25497.010792567264</v>
      </c>
      <c r="D331" s="1">
        <f t="shared" ref="D331:D366" si="16">$B$6*(C331-C330)+(1-$B$6)*D330</f>
        <v>-9741.9431745046841</v>
      </c>
      <c r="E331" s="1">
        <f t="shared" ref="E331:E366" si="17">C331+D331</f>
        <v>15755.06761806258</v>
      </c>
    </row>
    <row r="332" spans="1:5" x14ac:dyDescent="0.3">
      <c r="A332" s="55">
        <v>323</v>
      </c>
      <c r="B332" s="60">
        <v>43096</v>
      </c>
      <c r="C332" s="1">
        <f t="shared" si="15"/>
        <v>38184.533809031287</v>
      </c>
      <c r="D332" s="1">
        <f t="shared" si="16"/>
        <v>1472.7899209796697</v>
      </c>
      <c r="E332" s="1">
        <f t="shared" si="17"/>
        <v>39657.323730010954</v>
      </c>
    </row>
    <row r="333" spans="1:5" x14ac:dyDescent="0.3">
      <c r="A333" s="55">
        <v>324</v>
      </c>
      <c r="B333" s="60">
        <v>41829</v>
      </c>
      <c r="C333" s="1">
        <f t="shared" si="15"/>
        <v>41376.661865005473</v>
      </c>
      <c r="D333" s="1">
        <f t="shared" si="16"/>
        <v>2332.458988476928</v>
      </c>
      <c r="E333" s="1">
        <f t="shared" si="17"/>
        <v>43709.120853482404</v>
      </c>
    </row>
    <row r="334" spans="1:5" x14ac:dyDescent="0.3">
      <c r="A334" s="55">
        <v>325</v>
      </c>
      <c r="B334" s="60">
        <v>41734</v>
      </c>
      <c r="C334" s="1">
        <f t="shared" si="15"/>
        <v>42769.060426741198</v>
      </c>
      <c r="D334" s="1">
        <f t="shared" si="16"/>
        <v>1862.4287751063264</v>
      </c>
      <c r="E334" s="1">
        <f t="shared" si="17"/>
        <v>44631.489201847522</v>
      </c>
    </row>
    <row r="335" spans="1:5" x14ac:dyDescent="0.3">
      <c r="A335" s="55">
        <v>326</v>
      </c>
      <c r="B335" s="60">
        <v>44273</v>
      </c>
      <c r="C335" s="1">
        <f t="shared" si="15"/>
        <v>43182.744600923761</v>
      </c>
      <c r="D335" s="1">
        <f t="shared" si="16"/>
        <v>1138.0564746444447</v>
      </c>
      <c r="E335" s="1">
        <f t="shared" si="17"/>
        <v>44320.801075568204</v>
      </c>
    </row>
    <row r="336" spans="1:5" x14ac:dyDescent="0.3">
      <c r="A336" s="55">
        <v>327</v>
      </c>
      <c r="B336" s="60">
        <v>40935</v>
      </c>
      <c r="C336" s="1">
        <f t="shared" si="15"/>
        <v>44296.900537784102</v>
      </c>
      <c r="D336" s="1">
        <f t="shared" si="16"/>
        <v>1126.106205752393</v>
      </c>
      <c r="E336" s="1">
        <f t="shared" si="17"/>
        <v>45423.006743536498</v>
      </c>
    </row>
    <row r="337" spans="1:5" x14ac:dyDescent="0.3">
      <c r="A337" s="55">
        <v>328</v>
      </c>
      <c r="B337" s="60">
        <v>5419</v>
      </c>
      <c r="C337" s="1">
        <f t="shared" si="15"/>
        <v>43179.003371768253</v>
      </c>
      <c r="D337" s="1">
        <f t="shared" si="16"/>
        <v>4.1045198682717228</v>
      </c>
      <c r="E337" s="1">
        <f t="shared" si="17"/>
        <v>43183.107891636522</v>
      </c>
    </row>
    <row r="338" spans="1:5" x14ac:dyDescent="0.3">
      <c r="A338" s="55">
        <v>329</v>
      </c>
      <c r="B338" s="60">
        <v>58870</v>
      </c>
      <c r="C338" s="1">
        <f t="shared" si="15"/>
        <v>24301.053945818261</v>
      </c>
      <c r="D338" s="1">
        <f t="shared" si="16"/>
        <v>-9436.9224530408592</v>
      </c>
      <c r="E338" s="1">
        <f t="shared" si="17"/>
        <v>14864.131492777402</v>
      </c>
    </row>
    <row r="339" spans="1:5" x14ac:dyDescent="0.3">
      <c r="A339" s="55">
        <v>330</v>
      </c>
      <c r="B339" s="60">
        <v>42375</v>
      </c>
      <c r="C339" s="1">
        <f t="shared" si="15"/>
        <v>36867.065746388704</v>
      </c>
      <c r="D339" s="1">
        <f t="shared" si="16"/>
        <v>1564.5446737647917</v>
      </c>
      <c r="E339" s="1">
        <f t="shared" si="17"/>
        <v>38431.610420153498</v>
      </c>
    </row>
    <row r="340" spans="1:5" x14ac:dyDescent="0.3">
      <c r="A340" s="55">
        <v>331</v>
      </c>
      <c r="B340" s="60">
        <v>39368</v>
      </c>
      <c r="C340" s="1">
        <f t="shared" si="15"/>
        <v>40403.305210076753</v>
      </c>
      <c r="D340" s="1">
        <f t="shared" si="16"/>
        <v>2550.3920687264203</v>
      </c>
      <c r="E340" s="1">
        <f t="shared" si="17"/>
        <v>42953.697278803171</v>
      </c>
    </row>
    <row r="341" spans="1:5" x14ac:dyDescent="0.3">
      <c r="A341" s="55">
        <v>332</v>
      </c>
      <c r="B341" s="60">
        <v>39845</v>
      </c>
      <c r="C341" s="1">
        <f t="shared" si="15"/>
        <v>41160.848639401585</v>
      </c>
      <c r="D341" s="1">
        <f t="shared" si="16"/>
        <v>1653.9677490256265</v>
      </c>
      <c r="E341" s="1">
        <f t="shared" si="17"/>
        <v>42814.816388427214</v>
      </c>
    </row>
    <row r="342" spans="1:5" x14ac:dyDescent="0.3">
      <c r="A342" s="55">
        <v>333</v>
      </c>
      <c r="B342" s="60">
        <v>44113</v>
      </c>
      <c r="C342" s="1">
        <f t="shared" si="15"/>
        <v>41329.908194213611</v>
      </c>
      <c r="D342" s="1">
        <f t="shared" si="16"/>
        <v>911.51365191882599</v>
      </c>
      <c r="E342" s="1">
        <f t="shared" si="17"/>
        <v>42241.421846132434</v>
      </c>
    </row>
    <row r="343" spans="1:5" x14ac:dyDescent="0.3">
      <c r="A343" s="55">
        <v>334</v>
      </c>
      <c r="B343" s="60">
        <v>40832</v>
      </c>
      <c r="C343" s="1">
        <f t="shared" si="15"/>
        <v>43177.210923066217</v>
      </c>
      <c r="D343" s="1">
        <f t="shared" si="16"/>
        <v>1379.4081903857161</v>
      </c>
      <c r="E343" s="1">
        <f t="shared" si="17"/>
        <v>44556.619113451932</v>
      </c>
    </row>
    <row r="344" spans="1:5" x14ac:dyDescent="0.3">
      <c r="A344" s="55">
        <v>335</v>
      </c>
      <c r="B344" s="60">
        <v>8148</v>
      </c>
      <c r="C344" s="1">
        <f t="shared" si="15"/>
        <v>42694.309556725966</v>
      </c>
      <c r="D344" s="1">
        <f t="shared" si="16"/>
        <v>448.2534120227325</v>
      </c>
      <c r="E344" s="1">
        <f t="shared" si="17"/>
        <v>43142.562968748702</v>
      </c>
    </row>
    <row r="345" spans="1:5" x14ac:dyDescent="0.3">
      <c r="A345" s="55">
        <v>336</v>
      </c>
      <c r="B345" s="60">
        <v>58320</v>
      </c>
      <c r="C345" s="1">
        <f t="shared" si="15"/>
        <v>25645.281484374351</v>
      </c>
      <c r="D345" s="1">
        <f t="shared" si="16"/>
        <v>-8300.3873301644417</v>
      </c>
      <c r="E345" s="1">
        <f t="shared" si="17"/>
        <v>17344.894154209909</v>
      </c>
    </row>
    <row r="346" spans="1:5" x14ac:dyDescent="0.3">
      <c r="A346" s="55">
        <v>337</v>
      </c>
      <c r="B346" s="60">
        <v>40992</v>
      </c>
      <c r="C346" s="1">
        <f t="shared" si="15"/>
        <v>37832.447077104953</v>
      </c>
      <c r="D346" s="1">
        <f t="shared" si="16"/>
        <v>1943.3891312830801</v>
      </c>
      <c r="E346" s="1">
        <f t="shared" si="17"/>
        <v>39775.836208388035</v>
      </c>
    </row>
    <row r="347" spans="1:5" x14ac:dyDescent="0.3">
      <c r="A347" s="55">
        <v>338</v>
      </c>
      <c r="B347" s="60">
        <v>39200</v>
      </c>
      <c r="C347" s="1">
        <f t="shared" si="15"/>
        <v>40383.918104194017</v>
      </c>
      <c r="D347" s="1">
        <f t="shared" si="16"/>
        <v>2247.4300791860724</v>
      </c>
      <c r="E347" s="1">
        <f t="shared" si="17"/>
        <v>42631.348183380091</v>
      </c>
    </row>
    <row r="348" spans="1:5" x14ac:dyDescent="0.3">
      <c r="A348" s="55">
        <v>339</v>
      </c>
      <c r="B348" s="60">
        <v>40316</v>
      </c>
      <c r="C348" s="1">
        <f t="shared" si="15"/>
        <v>40915.674091690045</v>
      </c>
      <c r="D348" s="1">
        <f t="shared" si="16"/>
        <v>1389.5930333410502</v>
      </c>
      <c r="E348" s="1">
        <f t="shared" si="17"/>
        <v>42305.267125031096</v>
      </c>
    </row>
    <row r="349" spans="1:5" x14ac:dyDescent="0.3">
      <c r="A349" s="55">
        <v>340</v>
      </c>
      <c r="B349" s="60">
        <v>43357</v>
      </c>
      <c r="C349" s="1">
        <f t="shared" si="15"/>
        <v>41310.633562515548</v>
      </c>
      <c r="D349" s="1">
        <f t="shared" si="16"/>
        <v>892.2762520832764</v>
      </c>
      <c r="E349" s="1">
        <f t="shared" si="17"/>
        <v>42202.909814598825</v>
      </c>
    </row>
    <row r="350" spans="1:5" x14ac:dyDescent="0.3">
      <c r="A350" s="55">
        <v>341</v>
      </c>
      <c r="B350" s="60">
        <v>40034</v>
      </c>
      <c r="C350" s="1">
        <f t="shared" si="15"/>
        <v>42779.954907299412</v>
      </c>
      <c r="D350" s="1">
        <f t="shared" si="16"/>
        <v>1180.7987984335705</v>
      </c>
      <c r="E350" s="1">
        <f t="shared" si="17"/>
        <v>43960.753705732983</v>
      </c>
    </row>
    <row r="351" spans="1:5" x14ac:dyDescent="0.3">
      <c r="A351" s="55">
        <v>342</v>
      </c>
      <c r="B351" s="60">
        <v>5062</v>
      </c>
      <c r="C351" s="1">
        <f t="shared" si="15"/>
        <v>41997.376852866495</v>
      </c>
      <c r="D351" s="1">
        <f t="shared" si="16"/>
        <v>199.11037200032661</v>
      </c>
      <c r="E351" s="1">
        <f t="shared" si="17"/>
        <v>42196.487224866825</v>
      </c>
    </row>
    <row r="352" spans="1:5" x14ac:dyDescent="0.3">
      <c r="A352" s="55">
        <v>343</v>
      </c>
      <c r="B352" s="60">
        <v>52784</v>
      </c>
      <c r="C352" s="1">
        <f t="shared" si="15"/>
        <v>23629.243612433413</v>
      </c>
      <c r="D352" s="1">
        <f t="shared" si="16"/>
        <v>-9084.5114342163779</v>
      </c>
      <c r="E352" s="1">
        <f t="shared" si="17"/>
        <v>14544.732178217035</v>
      </c>
    </row>
    <row r="353" spans="1:5" x14ac:dyDescent="0.3">
      <c r="A353" s="55">
        <v>344</v>
      </c>
      <c r="B353" s="60">
        <v>41780</v>
      </c>
      <c r="C353" s="1">
        <f t="shared" si="15"/>
        <v>33664.366089108516</v>
      </c>
      <c r="D353" s="1">
        <f t="shared" si="16"/>
        <v>475.30552122936297</v>
      </c>
      <c r="E353" s="1">
        <f t="shared" si="17"/>
        <v>34139.671610337879</v>
      </c>
    </row>
    <row r="354" spans="1:5" x14ac:dyDescent="0.3">
      <c r="A354" s="55">
        <v>345</v>
      </c>
      <c r="B354" s="60">
        <v>35977</v>
      </c>
      <c r="C354" s="1">
        <f t="shared" si="15"/>
        <v>37959.835805168943</v>
      </c>
      <c r="D354" s="1">
        <f t="shared" si="16"/>
        <v>2385.3876186448947</v>
      </c>
      <c r="E354" s="1">
        <f t="shared" si="17"/>
        <v>40345.223423813841</v>
      </c>
    </row>
    <row r="355" spans="1:5" x14ac:dyDescent="0.3">
      <c r="A355" s="55">
        <v>346</v>
      </c>
      <c r="B355" s="60">
        <v>36069</v>
      </c>
      <c r="C355" s="1">
        <f t="shared" si="15"/>
        <v>38161.111711906924</v>
      </c>
      <c r="D355" s="1">
        <f t="shared" si="16"/>
        <v>1293.3317626914379</v>
      </c>
      <c r="E355" s="1">
        <f t="shared" si="17"/>
        <v>39454.44347459836</v>
      </c>
    </row>
    <row r="356" spans="1:5" x14ac:dyDescent="0.3">
      <c r="A356" s="55">
        <v>347</v>
      </c>
      <c r="B356" s="60">
        <v>39770</v>
      </c>
      <c r="C356" s="1">
        <f t="shared" si="15"/>
        <v>37761.72173729918</v>
      </c>
      <c r="D356" s="1">
        <f t="shared" si="16"/>
        <v>446.97089404184692</v>
      </c>
      <c r="E356" s="1">
        <f t="shared" si="17"/>
        <v>38208.692631341029</v>
      </c>
    </row>
    <row r="357" spans="1:5" x14ac:dyDescent="0.3">
      <c r="A357" s="55">
        <v>348</v>
      </c>
      <c r="B357" s="60">
        <v>37526</v>
      </c>
      <c r="C357" s="1">
        <f t="shared" si="15"/>
        <v>38989.346315670511</v>
      </c>
      <c r="D357" s="1">
        <f t="shared" si="16"/>
        <v>837.29773620658898</v>
      </c>
      <c r="E357" s="1">
        <f t="shared" si="17"/>
        <v>39826.644051877098</v>
      </c>
    </row>
    <row r="358" spans="1:5" x14ac:dyDescent="0.3">
      <c r="A358" s="55">
        <v>349</v>
      </c>
      <c r="B358" s="60">
        <v>4949</v>
      </c>
      <c r="C358" s="1">
        <f t="shared" si="15"/>
        <v>38676.322025938549</v>
      </c>
      <c r="D358" s="1">
        <f t="shared" si="16"/>
        <v>262.13672323731339</v>
      </c>
      <c r="E358" s="1">
        <f t="shared" si="17"/>
        <v>38938.458749175865</v>
      </c>
    </row>
    <row r="359" spans="1:5" x14ac:dyDescent="0.3">
      <c r="A359" s="55">
        <v>350</v>
      </c>
      <c r="B359" s="60">
        <v>53859</v>
      </c>
      <c r="C359" s="1">
        <f t="shared" si="15"/>
        <v>21943.729374587932</v>
      </c>
      <c r="D359" s="1">
        <f t="shared" si="16"/>
        <v>-8235.2279640566521</v>
      </c>
      <c r="E359" s="1">
        <f t="shared" si="17"/>
        <v>13708.50141053128</v>
      </c>
    </row>
    <row r="360" spans="1:5" x14ac:dyDescent="0.3">
      <c r="A360" s="55">
        <v>351</v>
      </c>
      <c r="B360" s="60">
        <v>38679</v>
      </c>
      <c r="C360" s="1">
        <f t="shared" si="15"/>
        <v>33783.750705265644</v>
      </c>
      <c r="D360" s="1">
        <f t="shared" si="16"/>
        <v>1802.3966833105296</v>
      </c>
      <c r="E360" s="1">
        <f t="shared" si="17"/>
        <v>35586.147388576173</v>
      </c>
    </row>
    <row r="361" spans="1:5" x14ac:dyDescent="0.3">
      <c r="A361" s="55">
        <v>352</v>
      </c>
      <c r="B361" s="60">
        <v>37702</v>
      </c>
      <c r="C361" s="1">
        <f t="shared" si="15"/>
        <v>37132.57369428809</v>
      </c>
      <c r="D361" s="1">
        <f t="shared" si="16"/>
        <v>2575.6098361664881</v>
      </c>
      <c r="E361" s="1">
        <f t="shared" si="17"/>
        <v>39708.183530454582</v>
      </c>
    </row>
    <row r="362" spans="1:5" x14ac:dyDescent="0.3">
      <c r="A362" s="55">
        <v>353</v>
      </c>
      <c r="B362" s="60">
        <v>34580</v>
      </c>
      <c r="C362" s="1">
        <f t="shared" si="15"/>
        <v>38705.091765227291</v>
      </c>
      <c r="D362" s="1">
        <f t="shared" si="16"/>
        <v>2074.0639535528444</v>
      </c>
      <c r="E362" s="1">
        <f t="shared" si="17"/>
        <v>40779.155718780137</v>
      </c>
    </row>
    <row r="363" spans="1:5" x14ac:dyDescent="0.3">
      <c r="A363" s="55">
        <v>354</v>
      </c>
      <c r="B363" s="60">
        <v>37445</v>
      </c>
      <c r="C363" s="1">
        <f t="shared" si="15"/>
        <v>37679.577859390069</v>
      </c>
      <c r="D363" s="1">
        <f t="shared" si="16"/>
        <v>524.27502385781099</v>
      </c>
      <c r="E363" s="1">
        <f t="shared" si="17"/>
        <v>38203.852883247877</v>
      </c>
    </row>
    <row r="364" spans="1:5" x14ac:dyDescent="0.3">
      <c r="A364" s="55">
        <v>355</v>
      </c>
      <c r="B364" s="60">
        <v>36268</v>
      </c>
      <c r="C364" s="1">
        <f t="shared" si="15"/>
        <v>37824.426441623938</v>
      </c>
      <c r="D364" s="1">
        <f t="shared" si="16"/>
        <v>334.56180304584041</v>
      </c>
      <c r="E364" s="1">
        <f t="shared" si="17"/>
        <v>38158.988244669781</v>
      </c>
    </row>
    <row r="365" spans="1:5" x14ac:dyDescent="0.3">
      <c r="A365" s="55">
        <v>356</v>
      </c>
      <c r="B365" s="60">
        <v>4477</v>
      </c>
      <c r="C365" s="1">
        <f t="shared" si="15"/>
        <v>37213.494122334887</v>
      </c>
      <c r="D365" s="1">
        <f t="shared" si="16"/>
        <v>-138.18525812160556</v>
      </c>
      <c r="E365" s="1">
        <f t="shared" si="17"/>
        <v>37075.308864213279</v>
      </c>
    </row>
    <row r="366" spans="1:5" x14ac:dyDescent="0.3">
      <c r="A366" s="55">
        <v>357</v>
      </c>
      <c r="B366" s="60">
        <v>53095</v>
      </c>
      <c r="C366" s="1">
        <f t="shared" si="15"/>
        <v>20776.154432106639</v>
      </c>
      <c r="D366" s="1">
        <f t="shared" si="16"/>
        <v>-8287.762474174926</v>
      </c>
      <c r="E366" s="1">
        <f t="shared" si="17"/>
        <v>12488.391957931713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369"/>
  <sheetViews>
    <sheetView workbookViewId="0">
      <selection activeCell="E13" sqref="E13"/>
    </sheetView>
  </sheetViews>
  <sheetFormatPr defaultColWidth="8.875" defaultRowHeight="16.5" x14ac:dyDescent="0.3"/>
  <cols>
    <col min="3" max="3" width="35.125" customWidth="1"/>
    <col min="4" max="4" width="28.5" customWidth="1"/>
    <col min="5" max="5" width="38.125" bestFit="1" customWidth="1"/>
    <col min="6" max="6" width="12.625" bestFit="1" customWidth="1"/>
  </cols>
  <sheetData>
    <row r="1" spans="1:6" x14ac:dyDescent="0.3">
      <c r="A1" t="s">
        <v>86</v>
      </c>
    </row>
    <row r="2" spans="1:6" x14ac:dyDescent="0.3">
      <c r="A2" t="s">
        <v>98</v>
      </c>
    </row>
    <row r="4" spans="1:6" x14ac:dyDescent="0.3">
      <c r="A4" t="s">
        <v>85</v>
      </c>
      <c r="B4" t="s">
        <v>91</v>
      </c>
    </row>
    <row r="5" spans="1:6" x14ac:dyDescent="0.3">
      <c r="A5" s="54" t="s">
        <v>83</v>
      </c>
      <c r="B5" s="54">
        <v>0.5</v>
      </c>
      <c r="C5" t="s">
        <v>150</v>
      </c>
    </row>
    <row r="6" spans="1:6" x14ac:dyDescent="0.3">
      <c r="A6" s="54" t="s">
        <v>84</v>
      </c>
      <c r="B6" s="54">
        <v>0.5</v>
      </c>
      <c r="C6" t="s">
        <v>151</v>
      </c>
    </row>
    <row r="7" spans="1:6" x14ac:dyDescent="0.3">
      <c r="A7" s="54" t="s">
        <v>94</v>
      </c>
      <c r="B7" s="54">
        <v>0.1</v>
      </c>
      <c r="C7" t="s">
        <v>152</v>
      </c>
    </row>
    <row r="9" spans="1:6" x14ac:dyDescent="0.3">
      <c r="A9" s="57" t="s">
        <v>104</v>
      </c>
    </row>
    <row r="10" spans="1:6" x14ac:dyDescent="0.3">
      <c r="A10" s="56" t="s">
        <v>103</v>
      </c>
      <c r="B10" s="56">
        <v>7</v>
      </c>
    </row>
    <row r="11" spans="1:6" x14ac:dyDescent="0.3">
      <c r="C11" t="s">
        <v>96</v>
      </c>
      <c r="D11" t="s">
        <v>97</v>
      </c>
      <c r="E11" t="s">
        <v>100</v>
      </c>
      <c r="F11" t="s">
        <v>154</v>
      </c>
    </row>
    <row r="12" spans="1:6" x14ac:dyDescent="0.3">
      <c r="A12" s="55" t="s">
        <v>4</v>
      </c>
      <c r="B12" s="1" t="s">
        <v>87</v>
      </c>
      <c r="C12" s="1" t="s">
        <v>92</v>
      </c>
      <c r="D12" s="1" t="s">
        <v>93</v>
      </c>
      <c r="E12" s="1" t="s">
        <v>95</v>
      </c>
      <c r="F12" s="1" t="s">
        <v>88</v>
      </c>
    </row>
    <row r="13" spans="1:6" x14ac:dyDescent="0.3">
      <c r="A13" s="55">
        <v>1</v>
      </c>
      <c r="B13" s="60">
        <v>8074</v>
      </c>
      <c r="C13" s="1"/>
      <c r="D13" s="1"/>
      <c r="E13" s="59">
        <f>B13-$C$19</f>
        <v>-25220.571428571428</v>
      </c>
      <c r="F13" s="1"/>
    </row>
    <row r="14" spans="1:6" x14ac:dyDescent="0.3">
      <c r="A14" s="55">
        <v>2</v>
      </c>
      <c r="B14" s="60">
        <v>50134</v>
      </c>
      <c r="C14" s="1"/>
      <c r="D14" s="1"/>
      <c r="E14" s="59">
        <f t="shared" ref="E14:E19" si="0">B14-$C$19</f>
        <v>16839.428571428572</v>
      </c>
      <c r="F14" s="1"/>
    </row>
    <row r="15" spans="1:6" x14ac:dyDescent="0.3">
      <c r="A15" s="55">
        <v>3</v>
      </c>
      <c r="B15" s="60">
        <v>38309</v>
      </c>
      <c r="C15" s="1"/>
      <c r="D15" s="1"/>
      <c r="E15" s="59">
        <f t="shared" si="0"/>
        <v>5014.4285714285725</v>
      </c>
      <c r="F15" s="1"/>
    </row>
    <row r="16" spans="1:6" x14ac:dyDescent="0.3">
      <c r="A16" s="55">
        <v>4</v>
      </c>
      <c r="B16" s="60">
        <v>42135</v>
      </c>
      <c r="C16" s="1"/>
      <c r="D16" s="1"/>
      <c r="E16" s="59">
        <f t="shared" si="0"/>
        <v>8840.4285714285725</v>
      </c>
      <c r="F16" s="1"/>
    </row>
    <row r="17" spans="1:6" x14ac:dyDescent="0.3">
      <c r="A17" s="55">
        <v>5</v>
      </c>
      <c r="B17" s="60">
        <v>36690</v>
      </c>
      <c r="C17" s="1"/>
      <c r="D17" s="1"/>
      <c r="E17" s="59">
        <f t="shared" si="0"/>
        <v>3395.4285714285725</v>
      </c>
      <c r="F17" s="1"/>
    </row>
    <row r="18" spans="1:6" x14ac:dyDescent="0.3">
      <c r="A18" s="55">
        <v>6</v>
      </c>
      <c r="B18" s="60">
        <v>4124</v>
      </c>
      <c r="C18" s="1"/>
      <c r="D18" s="1"/>
      <c r="E18" s="59">
        <f t="shared" si="0"/>
        <v>-29170.571428571428</v>
      </c>
      <c r="F18" s="1"/>
    </row>
    <row r="19" spans="1:6" x14ac:dyDescent="0.3">
      <c r="A19" s="55">
        <v>7</v>
      </c>
      <c r="B19" s="60">
        <v>53596</v>
      </c>
      <c r="C19" s="58">
        <f>SUM(B13:B19)/$B$10</f>
        <v>33294.571428571428</v>
      </c>
      <c r="D19" s="58">
        <f>(SUM(B20:B26)-SUM(B13:B19))/POWER(B10,2)</f>
        <v>289.0408163265306</v>
      </c>
      <c r="E19" s="59">
        <f t="shared" si="0"/>
        <v>20301.428571428572</v>
      </c>
      <c r="F19" s="1">
        <f>C19+D19+E19</f>
        <v>53885.040816326531</v>
      </c>
    </row>
    <row r="20" spans="1:6" x14ac:dyDescent="0.3">
      <c r="A20" s="55">
        <v>8</v>
      </c>
      <c r="B20" s="60">
        <v>38416</v>
      </c>
      <c r="C20" s="1">
        <f>$B$5*(B19-E19) + (1 - $B$5) * (C19+D19)</f>
        <v>33439.091836734689</v>
      </c>
      <c r="D20" s="1">
        <f>$B$6*(C20-C19) + (1-$B$6)*D19</f>
        <v>216.78061224489625</v>
      </c>
      <c r="E20" s="1">
        <f t="shared" ref="E20:E84" si="1">$B$7*(B19-(C19+D19)) + (1-$B$7)*E19</f>
        <v>20272.52448979592</v>
      </c>
      <c r="F20" s="1">
        <f t="shared" ref="F20:F83" si="2">C20+D20+E20</f>
        <v>53928.396938775506</v>
      </c>
    </row>
    <row r="21" spans="1:6" x14ac:dyDescent="0.3">
      <c r="A21" s="55">
        <v>9</v>
      </c>
      <c r="B21" s="60">
        <v>36003</v>
      </c>
      <c r="C21" s="1">
        <f t="shared" ref="C21:C84" si="3">$B$5*(B20-E20) + (1 - $B$5) * (C20+D20)</f>
        <v>25899.673979591833</v>
      </c>
      <c r="D21" s="1">
        <f t="shared" ref="D21:D84" si="4">$B$6*(C21-C20) + (1-$B$6)*D20</f>
        <v>-3661.31862244898</v>
      </c>
      <c r="E21" s="1">
        <f t="shared" si="1"/>
        <v>18721.284795918371</v>
      </c>
      <c r="F21" s="1">
        <f t="shared" si="2"/>
        <v>40959.64015306122</v>
      </c>
    </row>
    <row r="22" spans="1:6" x14ac:dyDescent="0.3">
      <c r="A22" s="55">
        <v>10</v>
      </c>
      <c r="B22" s="60">
        <v>36337</v>
      </c>
      <c r="C22" s="1">
        <f t="shared" si="3"/>
        <v>19760.035280612239</v>
      </c>
      <c r="D22" s="1">
        <f t="shared" si="4"/>
        <v>-4900.4786607142869</v>
      </c>
      <c r="E22" s="1">
        <f t="shared" si="1"/>
        <v>18225.620780612247</v>
      </c>
      <c r="F22" s="1">
        <f t="shared" si="2"/>
        <v>33085.177400510198</v>
      </c>
    </row>
    <row r="23" spans="1:6" x14ac:dyDescent="0.3">
      <c r="A23" s="55">
        <v>11</v>
      </c>
      <c r="B23" s="60">
        <v>40769</v>
      </c>
      <c r="C23" s="1">
        <f t="shared" si="3"/>
        <v>16485.467919642851</v>
      </c>
      <c r="D23" s="1">
        <f t="shared" si="4"/>
        <v>-4087.5230108418373</v>
      </c>
      <c r="E23" s="1">
        <f t="shared" si="1"/>
        <v>18550.80304056123</v>
      </c>
      <c r="F23" s="1">
        <f t="shared" si="2"/>
        <v>30948.747949362245</v>
      </c>
    </row>
    <row r="24" spans="1:6" x14ac:dyDescent="0.3">
      <c r="A24" s="55">
        <v>12</v>
      </c>
      <c r="B24" s="60">
        <v>35472</v>
      </c>
      <c r="C24" s="1">
        <f t="shared" si="3"/>
        <v>17308.070934119893</v>
      </c>
      <c r="D24" s="1">
        <f t="shared" si="4"/>
        <v>-1632.4599981823981</v>
      </c>
      <c r="E24" s="1">
        <f t="shared" si="1"/>
        <v>19532.828245625005</v>
      </c>
      <c r="F24" s="1">
        <f t="shared" si="2"/>
        <v>35208.439181562499</v>
      </c>
    </row>
    <row r="25" spans="1:6" x14ac:dyDescent="0.3">
      <c r="A25" s="55">
        <v>13</v>
      </c>
      <c r="B25" s="60">
        <v>4313</v>
      </c>
      <c r="C25" s="1">
        <f t="shared" si="3"/>
        <v>15807.391345156244</v>
      </c>
      <c r="D25" s="1">
        <f t="shared" si="4"/>
        <v>-1566.5697935730234</v>
      </c>
      <c r="E25" s="1">
        <f t="shared" si="1"/>
        <v>19559.184327468756</v>
      </c>
      <c r="F25" s="1">
        <f t="shared" si="2"/>
        <v>33800.005879051976</v>
      </c>
    </row>
    <row r="26" spans="1:6" x14ac:dyDescent="0.3">
      <c r="A26" s="55">
        <v>14</v>
      </c>
      <c r="B26" s="60">
        <v>55915</v>
      </c>
      <c r="C26" s="1">
        <f t="shared" si="3"/>
        <v>-502.6813879427682</v>
      </c>
      <c r="D26" s="1">
        <f t="shared" si="4"/>
        <v>-8938.3212633360181</v>
      </c>
      <c r="E26" s="1">
        <f t="shared" si="1"/>
        <v>16610.483739563559</v>
      </c>
      <c r="F26" s="1">
        <f t="shared" si="2"/>
        <v>7169.4810882847723</v>
      </c>
    </row>
    <row r="27" spans="1:6" x14ac:dyDescent="0.3">
      <c r="A27" s="55">
        <v>15</v>
      </c>
      <c r="B27" s="60">
        <v>41119</v>
      </c>
      <c r="C27" s="1">
        <f t="shared" si="3"/>
        <v>14931.756804578828</v>
      </c>
      <c r="D27" s="1">
        <f t="shared" si="4"/>
        <v>3248.0584645927893</v>
      </c>
      <c r="E27" s="1">
        <f t="shared" si="1"/>
        <v>21485.035630735081</v>
      </c>
      <c r="F27" s="1">
        <f t="shared" si="2"/>
        <v>39664.850899906698</v>
      </c>
    </row>
    <row r="28" spans="1:6" x14ac:dyDescent="0.3">
      <c r="A28" s="55">
        <v>16</v>
      </c>
      <c r="B28" s="60">
        <v>39827</v>
      </c>
      <c r="C28" s="1">
        <f t="shared" si="3"/>
        <v>18906.889819218268</v>
      </c>
      <c r="D28" s="1">
        <f t="shared" si="4"/>
        <v>3611.5957396161143</v>
      </c>
      <c r="E28" s="1">
        <f t="shared" si="1"/>
        <v>21630.450540744412</v>
      </c>
      <c r="F28" s="1">
        <f t="shared" si="2"/>
        <v>44148.936099578794</v>
      </c>
    </row>
    <row r="29" spans="1:6" x14ac:dyDescent="0.3">
      <c r="A29" s="55">
        <v>17</v>
      </c>
      <c r="B29" s="60">
        <v>40217</v>
      </c>
      <c r="C29" s="1">
        <f t="shared" si="3"/>
        <v>20357.517509044985</v>
      </c>
      <c r="D29" s="1">
        <f t="shared" si="4"/>
        <v>2531.1117147214154</v>
      </c>
      <c r="E29" s="1">
        <f t="shared" si="1"/>
        <v>21198.256930786531</v>
      </c>
      <c r="F29" s="1">
        <f t="shared" si="2"/>
        <v>44086.886154552936</v>
      </c>
    </row>
    <row r="30" spans="1:6" x14ac:dyDescent="0.3">
      <c r="A30" s="55">
        <v>18</v>
      </c>
      <c r="B30" s="60">
        <v>45520</v>
      </c>
      <c r="C30" s="1">
        <f t="shared" si="3"/>
        <v>20953.686146489934</v>
      </c>
      <c r="D30" s="1">
        <f t="shared" si="4"/>
        <v>1563.6401760831823</v>
      </c>
      <c r="E30" s="1">
        <f t="shared" si="1"/>
        <v>20811.268315331239</v>
      </c>
      <c r="F30" s="1">
        <f t="shared" si="2"/>
        <v>43328.59463790436</v>
      </c>
    </row>
    <row r="31" spans="1:6" x14ac:dyDescent="0.3">
      <c r="A31" s="55">
        <v>19</v>
      </c>
      <c r="B31" s="60">
        <v>39635</v>
      </c>
      <c r="C31" s="1">
        <f t="shared" si="3"/>
        <v>23613.029003620941</v>
      </c>
      <c r="D31" s="1">
        <f t="shared" si="4"/>
        <v>2111.4915166070946</v>
      </c>
      <c r="E31" s="1">
        <f t="shared" si="1"/>
        <v>21030.408851540808</v>
      </c>
      <c r="F31" s="1">
        <f t="shared" si="2"/>
        <v>46754.929371768842</v>
      </c>
    </row>
    <row r="32" spans="1:6" x14ac:dyDescent="0.3">
      <c r="A32" s="55">
        <v>20</v>
      </c>
      <c r="B32" s="60">
        <v>4825</v>
      </c>
      <c r="C32" s="1">
        <f t="shared" si="3"/>
        <v>22164.555834343613</v>
      </c>
      <c r="D32" s="1">
        <f t="shared" si="4"/>
        <v>331.50917366488352</v>
      </c>
      <c r="E32" s="1">
        <f t="shared" si="1"/>
        <v>20318.415914363923</v>
      </c>
      <c r="F32" s="1">
        <f t="shared" si="2"/>
        <v>42814.480922372415</v>
      </c>
    </row>
    <row r="33" spans="1:6" x14ac:dyDescent="0.3">
      <c r="A33" s="55">
        <v>21</v>
      </c>
      <c r="B33" s="60">
        <v>54423</v>
      </c>
      <c r="C33" s="1">
        <f t="shared" si="3"/>
        <v>3501.3245468222867</v>
      </c>
      <c r="D33" s="1">
        <f t="shared" si="4"/>
        <v>-9165.8610569282209</v>
      </c>
      <c r="E33" s="1">
        <f t="shared" si="1"/>
        <v>16519.467822126684</v>
      </c>
      <c r="F33" s="1">
        <f t="shared" si="2"/>
        <v>10854.93131202075</v>
      </c>
    </row>
    <row r="34" spans="1:6" x14ac:dyDescent="0.3">
      <c r="A34" s="55">
        <v>22</v>
      </c>
      <c r="B34" s="60">
        <v>43927</v>
      </c>
      <c r="C34" s="1">
        <f t="shared" si="3"/>
        <v>16119.497833883692</v>
      </c>
      <c r="D34" s="1">
        <f t="shared" si="4"/>
        <v>1726.1561150665921</v>
      </c>
      <c r="E34" s="1">
        <f t="shared" si="1"/>
        <v>20876.274690924609</v>
      </c>
      <c r="F34" s="1">
        <f t="shared" si="2"/>
        <v>38721.928639874895</v>
      </c>
    </row>
    <row r="35" spans="1:6" x14ac:dyDescent="0.3">
      <c r="A35" s="55">
        <v>23</v>
      </c>
      <c r="B35" s="60">
        <v>40334</v>
      </c>
      <c r="C35" s="1">
        <f t="shared" si="3"/>
        <v>20448.189629012835</v>
      </c>
      <c r="D35" s="1">
        <f t="shared" si="4"/>
        <v>3027.4239550978677</v>
      </c>
      <c r="E35" s="1">
        <f t="shared" si="1"/>
        <v>21396.78182693712</v>
      </c>
      <c r="F35" s="1">
        <f t="shared" si="2"/>
        <v>44872.395411047823</v>
      </c>
    </row>
    <row r="36" spans="1:6" x14ac:dyDescent="0.3">
      <c r="A36" s="55">
        <v>24</v>
      </c>
      <c r="B36" s="60">
        <v>42673</v>
      </c>
      <c r="C36" s="1">
        <f t="shared" si="3"/>
        <v>21206.415878586791</v>
      </c>
      <c r="D36" s="1">
        <f t="shared" si="4"/>
        <v>1892.8251023359119</v>
      </c>
      <c r="E36" s="1">
        <f t="shared" si="1"/>
        <v>20942.942285832338</v>
      </c>
      <c r="F36" s="1">
        <f t="shared" si="2"/>
        <v>44042.183266755041</v>
      </c>
    </row>
    <row r="37" spans="1:6" x14ac:dyDescent="0.3">
      <c r="A37" s="55">
        <v>25</v>
      </c>
      <c r="B37" s="60">
        <v>43221</v>
      </c>
      <c r="C37" s="1">
        <f t="shared" si="3"/>
        <v>22414.649347545183</v>
      </c>
      <c r="D37" s="1">
        <f t="shared" si="4"/>
        <v>1550.5292856471515</v>
      </c>
      <c r="E37" s="1">
        <f t="shared" si="1"/>
        <v>20806.023959156835</v>
      </c>
      <c r="F37" s="1">
        <f t="shared" si="2"/>
        <v>44771.202592349175</v>
      </c>
    </row>
    <row r="38" spans="1:6" x14ac:dyDescent="0.3">
      <c r="A38" s="55">
        <v>26</v>
      </c>
      <c r="B38" s="60">
        <v>38759</v>
      </c>
      <c r="C38" s="1">
        <f t="shared" si="3"/>
        <v>23190.077337017749</v>
      </c>
      <c r="D38" s="1">
        <f t="shared" si="4"/>
        <v>1162.9786375598587</v>
      </c>
      <c r="E38" s="1">
        <f t="shared" si="1"/>
        <v>20651.003699921916</v>
      </c>
      <c r="F38" s="1">
        <f t="shared" si="2"/>
        <v>45004.059674499527</v>
      </c>
    </row>
    <row r="39" spans="1:6" x14ac:dyDescent="0.3">
      <c r="A39" s="55">
        <v>27</v>
      </c>
      <c r="B39" s="60">
        <v>4895</v>
      </c>
      <c r="C39" s="1">
        <f t="shared" si="3"/>
        <v>21230.526137327848</v>
      </c>
      <c r="D39" s="1">
        <f t="shared" si="4"/>
        <v>-398.28628106502083</v>
      </c>
      <c r="E39" s="1">
        <f t="shared" si="1"/>
        <v>20026.497732471966</v>
      </c>
      <c r="F39" s="1">
        <f t="shared" si="2"/>
        <v>40858.737588734788</v>
      </c>
    </row>
    <row r="40" spans="1:6" x14ac:dyDescent="0.3">
      <c r="A40" s="55">
        <v>28</v>
      </c>
      <c r="B40" s="60">
        <v>60485</v>
      </c>
      <c r="C40" s="1">
        <f t="shared" si="3"/>
        <v>2850.3710618954301</v>
      </c>
      <c r="D40" s="1">
        <f t="shared" si="4"/>
        <v>-9389.220678248721</v>
      </c>
      <c r="E40" s="1">
        <f t="shared" si="1"/>
        <v>16430.123973598489</v>
      </c>
      <c r="F40" s="1">
        <f t="shared" si="2"/>
        <v>9891.2743572451982</v>
      </c>
    </row>
    <row r="41" spans="1:6" x14ac:dyDescent="0.3">
      <c r="A41" s="55">
        <v>29</v>
      </c>
      <c r="B41" s="60">
        <v>42190</v>
      </c>
      <c r="C41" s="1">
        <f t="shared" si="3"/>
        <v>18758.013205024112</v>
      </c>
      <c r="D41" s="1">
        <f t="shared" si="4"/>
        <v>3259.2107324399803</v>
      </c>
      <c r="E41" s="1">
        <f t="shared" si="1"/>
        <v>21489.496537873969</v>
      </c>
      <c r="F41" s="1">
        <f t="shared" si="2"/>
        <v>43506.720475338065</v>
      </c>
    </row>
    <row r="42" spans="1:6" x14ac:dyDescent="0.3">
      <c r="A42" s="55">
        <v>30</v>
      </c>
      <c r="B42" s="60">
        <v>40979</v>
      </c>
      <c r="C42" s="1">
        <f t="shared" si="3"/>
        <v>21358.86369979506</v>
      </c>
      <c r="D42" s="1">
        <f t="shared" si="4"/>
        <v>2930.0306136054642</v>
      </c>
      <c r="E42" s="1">
        <f t="shared" si="1"/>
        <v>21357.824490340165</v>
      </c>
      <c r="F42" s="1">
        <f t="shared" si="2"/>
        <v>45646.718803740689</v>
      </c>
    </row>
    <row r="43" spans="1:6" x14ac:dyDescent="0.3">
      <c r="A43" s="55">
        <v>31</v>
      </c>
      <c r="B43" s="60">
        <v>42405</v>
      </c>
      <c r="C43" s="1">
        <f t="shared" si="3"/>
        <v>21955.03491153018</v>
      </c>
      <c r="D43" s="1">
        <f t="shared" si="4"/>
        <v>1763.100912670292</v>
      </c>
      <c r="E43" s="1">
        <f t="shared" si="1"/>
        <v>20891.052609966096</v>
      </c>
      <c r="F43" s="1">
        <f t="shared" si="2"/>
        <v>44609.188434166572</v>
      </c>
    </row>
    <row r="44" spans="1:6" x14ac:dyDescent="0.3">
      <c r="A44" s="55">
        <v>32</v>
      </c>
      <c r="B44" s="60">
        <v>41559</v>
      </c>
      <c r="C44" s="1">
        <f t="shared" si="3"/>
        <v>22616.041607117186</v>
      </c>
      <c r="D44" s="1">
        <f t="shared" si="4"/>
        <v>1212.0538041286491</v>
      </c>
      <c r="E44" s="1">
        <f t="shared" si="1"/>
        <v>20670.633766549439</v>
      </c>
      <c r="F44" s="1">
        <f t="shared" si="2"/>
        <v>44498.729177795278</v>
      </c>
    </row>
    <row r="45" spans="1:6" x14ac:dyDescent="0.3">
      <c r="A45" s="55">
        <v>33</v>
      </c>
      <c r="B45" s="60">
        <v>42110</v>
      </c>
      <c r="C45" s="1">
        <f t="shared" si="3"/>
        <v>22358.230822348196</v>
      </c>
      <c r="D45" s="1">
        <f t="shared" si="4"/>
        <v>477.12150967982961</v>
      </c>
      <c r="E45" s="1">
        <f t="shared" si="1"/>
        <v>20376.660848769912</v>
      </c>
      <c r="F45" s="1">
        <f t="shared" si="2"/>
        <v>43212.013180797934</v>
      </c>
    </row>
    <row r="46" spans="1:6" x14ac:dyDescent="0.3">
      <c r="A46" s="55">
        <v>34</v>
      </c>
      <c r="B46" s="60">
        <v>5219</v>
      </c>
      <c r="C46" s="1">
        <f t="shared" si="3"/>
        <v>22284.345741629055</v>
      </c>
      <c r="D46" s="1">
        <f t="shared" si="4"/>
        <v>201.61821448034425</v>
      </c>
      <c r="E46" s="1">
        <f t="shared" si="1"/>
        <v>20266.459530690121</v>
      </c>
      <c r="F46" s="1">
        <f t="shared" si="2"/>
        <v>42752.423486799526</v>
      </c>
    </row>
    <row r="47" spans="1:6" x14ac:dyDescent="0.3">
      <c r="A47" s="55">
        <v>35</v>
      </c>
      <c r="B47" s="60">
        <v>58768</v>
      </c>
      <c r="C47" s="1">
        <f t="shared" si="3"/>
        <v>3719.2522127096399</v>
      </c>
      <c r="D47" s="1">
        <f t="shared" si="4"/>
        <v>-9181.7376572195353</v>
      </c>
      <c r="E47" s="1">
        <f t="shared" si="1"/>
        <v>16513.11718201017</v>
      </c>
      <c r="F47" s="1">
        <f t="shared" si="2"/>
        <v>11050.631737500275</v>
      </c>
    </row>
    <row r="48" spans="1:6" x14ac:dyDescent="0.3">
      <c r="A48" s="55">
        <v>36</v>
      </c>
      <c r="B48" s="60">
        <v>45308</v>
      </c>
      <c r="C48" s="1">
        <f t="shared" si="3"/>
        <v>18396.198686739965</v>
      </c>
      <c r="D48" s="1">
        <f t="shared" si="4"/>
        <v>2747.6044084053947</v>
      </c>
      <c r="E48" s="1">
        <f t="shared" si="1"/>
        <v>21284.854008260143</v>
      </c>
      <c r="F48" s="1">
        <f t="shared" si="2"/>
        <v>42428.657103405501</v>
      </c>
    </row>
    <row r="49" spans="1:6" x14ac:dyDescent="0.3">
      <c r="A49" s="55">
        <v>37</v>
      </c>
      <c r="B49" s="60">
        <v>45011</v>
      </c>
      <c r="C49" s="1">
        <f t="shared" si="3"/>
        <v>22583.474543442608</v>
      </c>
      <c r="D49" s="1">
        <f t="shared" si="4"/>
        <v>3467.4401325540189</v>
      </c>
      <c r="E49" s="1">
        <f t="shared" si="1"/>
        <v>21572.788297919593</v>
      </c>
      <c r="F49" s="1">
        <f t="shared" si="2"/>
        <v>47623.702973916224</v>
      </c>
    </row>
    <row r="50" spans="1:6" x14ac:dyDescent="0.3">
      <c r="A50" s="55">
        <v>38</v>
      </c>
      <c r="B50" s="60">
        <v>48176</v>
      </c>
      <c r="C50" s="1">
        <f t="shared" si="3"/>
        <v>24744.563189038519</v>
      </c>
      <c r="D50" s="1">
        <f t="shared" si="4"/>
        <v>2814.264389074965</v>
      </c>
      <c r="E50" s="1">
        <f t="shared" si="1"/>
        <v>21311.518000527973</v>
      </c>
      <c r="F50" s="1">
        <f t="shared" si="2"/>
        <v>48870.345578641456</v>
      </c>
    </row>
    <row r="51" spans="1:6" x14ac:dyDescent="0.3">
      <c r="A51" s="55">
        <v>39</v>
      </c>
      <c r="B51" s="60">
        <v>64144</v>
      </c>
      <c r="C51" s="1">
        <f t="shared" si="3"/>
        <v>27211.654788792755</v>
      </c>
      <c r="D51" s="1">
        <f t="shared" si="4"/>
        <v>2640.6779944146006</v>
      </c>
      <c r="E51" s="1">
        <f t="shared" si="1"/>
        <v>21242.083442663825</v>
      </c>
      <c r="F51" s="1">
        <f t="shared" si="2"/>
        <v>51094.41622587118</v>
      </c>
    </row>
    <row r="52" spans="1:6" x14ac:dyDescent="0.3">
      <c r="A52" s="55">
        <v>40</v>
      </c>
      <c r="B52" s="60">
        <v>10843</v>
      </c>
      <c r="C52" s="1">
        <f t="shared" si="3"/>
        <v>36377.124670271762</v>
      </c>
      <c r="D52" s="1">
        <f t="shared" si="4"/>
        <v>5903.0739379468032</v>
      </c>
      <c r="E52" s="1">
        <f t="shared" si="1"/>
        <v>22547.041820076709</v>
      </c>
      <c r="F52" s="1">
        <f t="shared" si="2"/>
        <v>64827.24042829527</v>
      </c>
    </row>
    <row r="53" spans="1:6" x14ac:dyDescent="0.3">
      <c r="A53" s="55">
        <v>41</v>
      </c>
      <c r="B53" s="60">
        <v>1627</v>
      </c>
      <c r="C53" s="1">
        <f t="shared" si="3"/>
        <v>15288.078394070926</v>
      </c>
      <c r="D53" s="1">
        <f t="shared" si="4"/>
        <v>-7592.9861691270162</v>
      </c>
      <c r="E53" s="1">
        <f t="shared" si="1"/>
        <v>17148.617777247182</v>
      </c>
      <c r="F53" s="1">
        <f t="shared" si="2"/>
        <v>24843.710002191092</v>
      </c>
    </row>
    <row r="54" spans="1:6" x14ac:dyDescent="0.3">
      <c r="A54" s="55">
        <v>42</v>
      </c>
      <c r="B54" s="60">
        <v>6802</v>
      </c>
      <c r="C54" s="1">
        <f t="shared" si="3"/>
        <v>-3913.262776151636</v>
      </c>
      <c r="D54" s="1">
        <f t="shared" si="4"/>
        <v>-13397.16366967479</v>
      </c>
      <c r="E54" s="1">
        <f t="shared" si="1"/>
        <v>14826.946777028073</v>
      </c>
      <c r="F54" s="1">
        <f t="shared" si="2"/>
        <v>-2483.4796687983526</v>
      </c>
    </row>
    <row r="55" spans="1:6" x14ac:dyDescent="0.3">
      <c r="A55" s="55">
        <v>43</v>
      </c>
      <c r="B55" s="60">
        <v>74768</v>
      </c>
      <c r="C55" s="1">
        <f t="shared" si="3"/>
        <v>-12667.686611427249</v>
      </c>
      <c r="D55" s="1">
        <f t="shared" si="4"/>
        <v>-11075.793752475201</v>
      </c>
      <c r="E55" s="1">
        <f t="shared" si="1"/>
        <v>15755.494743907908</v>
      </c>
      <c r="F55" s="1">
        <f t="shared" si="2"/>
        <v>-7987.9856199945425</v>
      </c>
    </row>
    <row r="56" spans="1:6" x14ac:dyDescent="0.3">
      <c r="A56" s="55">
        <v>44</v>
      </c>
      <c r="B56" s="60">
        <v>45243</v>
      </c>
      <c r="C56" s="1">
        <f t="shared" si="3"/>
        <v>17634.512446094821</v>
      </c>
      <c r="D56" s="1">
        <f t="shared" si="4"/>
        <v>9613.2026525234342</v>
      </c>
      <c r="E56" s="1">
        <f t="shared" si="1"/>
        <v>24031.093305907361</v>
      </c>
      <c r="F56" s="1">
        <f t="shared" si="2"/>
        <v>51278.808404525611</v>
      </c>
    </row>
    <row r="57" spans="1:6" x14ac:dyDescent="0.3">
      <c r="A57" s="55">
        <v>45</v>
      </c>
      <c r="B57" s="60">
        <v>45951</v>
      </c>
      <c r="C57" s="1">
        <f t="shared" si="3"/>
        <v>24229.810896355448</v>
      </c>
      <c r="D57" s="1">
        <f t="shared" si="4"/>
        <v>8104.2505513920305</v>
      </c>
      <c r="E57" s="1">
        <f t="shared" si="1"/>
        <v>23427.512465454802</v>
      </c>
      <c r="F57" s="1">
        <f t="shared" si="2"/>
        <v>55761.573913202279</v>
      </c>
    </row>
    <row r="58" spans="1:6" x14ac:dyDescent="0.3">
      <c r="A58" s="55">
        <v>46</v>
      </c>
      <c r="B58" s="60">
        <v>49919</v>
      </c>
      <c r="C58" s="1">
        <f t="shared" si="3"/>
        <v>27428.774491146338</v>
      </c>
      <c r="D58" s="1">
        <f t="shared" si="4"/>
        <v>5651.6070730914598</v>
      </c>
      <c r="E58" s="1">
        <f t="shared" si="1"/>
        <v>22446.455074134574</v>
      </c>
      <c r="F58" s="1">
        <f t="shared" si="2"/>
        <v>55526.83663837237</v>
      </c>
    </row>
    <row r="59" spans="1:6" x14ac:dyDescent="0.3">
      <c r="A59" s="55">
        <v>47</v>
      </c>
      <c r="B59" s="60">
        <v>43892</v>
      </c>
      <c r="C59" s="1">
        <f t="shared" si="3"/>
        <v>30276.463245051611</v>
      </c>
      <c r="D59" s="1">
        <f t="shared" si="4"/>
        <v>4249.6479134983665</v>
      </c>
      <c r="E59" s="1">
        <f t="shared" si="1"/>
        <v>21885.671410297338</v>
      </c>
      <c r="F59" s="1">
        <f t="shared" si="2"/>
        <v>56411.782568847309</v>
      </c>
    </row>
    <row r="60" spans="1:6" x14ac:dyDescent="0.3">
      <c r="A60" s="55">
        <v>48</v>
      </c>
      <c r="B60" s="60">
        <v>5635</v>
      </c>
      <c r="C60" s="1">
        <f t="shared" si="3"/>
        <v>28266.21987412632</v>
      </c>
      <c r="D60" s="1">
        <f t="shared" si="4"/>
        <v>1119.7022712865378</v>
      </c>
      <c r="E60" s="1">
        <f t="shared" si="1"/>
        <v>20633.693153412609</v>
      </c>
      <c r="F60" s="1">
        <f t="shared" si="2"/>
        <v>50019.615298825462</v>
      </c>
    </row>
    <row r="61" spans="1:6" x14ac:dyDescent="0.3">
      <c r="A61" s="55">
        <v>49</v>
      </c>
      <c r="B61" s="60">
        <v>66466</v>
      </c>
      <c r="C61" s="1">
        <f t="shared" si="3"/>
        <v>7193.6144960001238</v>
      </c>
      <c r="D61" s="1">
        <f t="shared" si="4"/>
        <v>-9976.451553419829</v>
      </c>
      <c r="E61" s="1">
        <f t="shared" si="1"/>
        <v>16195.231623530062</v>
      </c>
      <c r="F61" s="1">
        <f t="shared" si="2"/>
        <v>13412.394566110357</v>
      </c>
    </row>
    <row r="62" spans="1:6" x14ac:dyDescent="0.3">
      <c r="A62" s="55">
        <v>50</v>
      </c>
      <c r="B62" s="60">
        <v>47180</v>
      </c>
      <c r="C62" s="1">
        <f t="shared" si="3"/>
        <v>23743.965659525118</v>
      </c>
      <c r="D62" s="1">
        <f t="shared" si="4"/>
        <v>3286.9498050525835</v>
      </c>
      <c r="E62" s="1">
        <f t="shared" si="1"/>
        <v>21500.592166919028</v>
      </c>
      <c r="F62" s="1">
        <f t="shared" si="2"/>
        <v>48531.50763149673</v>
      </c>
    </row>
    <row r="63" spans="1:6" x14ac:dyDescent="0.3">
      <c r="A63" s="55">
        <v>51</v>
      </c>
      <c r="B63" s="60">
        <v>46125</v>
      </c>
      <c r="C63" s="1">
        <f t="shared" si="3"/>
        <v>26355.161648829337</v>
      </c>
      <c r="D63" s="1">
        <f t="shared" si="4"/>
        <v>2949.072897178401</v>
      </c>
      <c r="E63" s="1">
        <f t="shared" si="1"/>
        <v>21365.441403769357</v>
      </c>
      <c r="F63" s="1">
        <f t="shared" si="2"/>
        <v>50669.675949777098</v>
      </c>
    </row>
    <row r="64" spans="1:6" x14ac:dyDescent="0.3">
      <c r="A64" s="55">
        <v>52</v>
      </c>
      <c r="B64" s="60">
        <v>47858</v>
      </c>
      <c r="C64" s="1">
        <f t="shared" si="3"/>
        <v>27031.896571119192</v>
      </c>
      <c r="D64" s="1">
        <f t="shared" si="4"/>
        <v>1812.9039097341283</v>
      </c>
      <c r="E64" s="1">
        <f t="shared" si="1"/>
        <v>20910.973808791648</v>
      </c>
      <c r="F64" s="1">
        <f t="shared" si="2"/>
        <v>49755.774289644971</v>
      </c>
    </row>
    <row r="65" spans="1:6" x14ac:dyDescent="0.3">
      <c r="A65" s="55">
        <v>53</v>
      </c>
      <c r="B65" s="60">
        <v>50338</v>
      </c>
      <c r="C65" s="1">
        <f t="shared" si="3"/>
        <v>27895.913336030837</v>
      </c>
      <c r="D65" s="1">
        <f t="shared" si="4"/>
        <v>1338.4603373228865</v>
      </c>
      <c r="E65" s="1">
        <f t="shared" si="1"/>
        <v>20721.196379827154</v>
      </c>
      <c r="F65" s="1">
        <f t="shared" si="2"/>
        <v>49955.570053180876</v>
      </c>
    </row>
    <row r="66" spans="1:6" x14ac:dyDescent="0.3">
      <c r="A66" s="55">
        <v>54</v>
      </c>
      <c r="B66" s="60">
        <v>42808</v>
      </c>
      <c r="C66" s="1">
        <f t="shared" si="3"/>
        <v>29425.588646763284</v>
      </c>
      <c r="D66" s="1">
        <f t="shared" si="4"/>
        <v>1434.067824027667</v>
      </c>
      <c r="E66" s="1">
        <f t="shared" si="1"/>
        <v>20759.439374509064</v>
      </c>
      <c r="F66" s="1">
        <f t="shared" si="2"/>
        <v>51619.09584530002</v>
      </c>
    </row>
    <row r="67" spans="1:6" x14ac:dyDescent="0.3">
      <c r="A67" s="55">
        <v>55</v>
      </c>
      <c r="B67" s="60">
        <v>5487</v>
      </c>
      <c r="C67" s="1">
        <f t="shared" si="3"/>
        <v>26454.108548140946</v>
      </c>
      <c r="D67" s="1">
        <f t="shared" si="4"/>
        <v>-768.70613729733554</v>
      </c>
      <c r="E67" s="1">
        <f t="shared" si="1"/>
        <v>19878.329789979063</v>
      </c>
      <c r="F67" s="1">
        <f t="shared" si="2"/>
        <v>45563.732200822677</v>
      </c>
    </row>
    <row r="68" spans="1:6" x14ac:dyDescent="0.3">
      <c r="A68" s="55">
        <v>56</v>
      </c>
      <c r="B68" s="60">
        <v>67819</v>
      </c>
      <c r="C68" s="1">
        <f t="shared" si="3"/>
        <v>5647.0363104322732</v>
      </c>
      <c r="D68" s="1">
        <f t="shared" si="4"/>
        <v>-10787.889187503004</v>
      </c>
      <c r="E68" s="1">
        <f t="shared" si="1"/>
        <v>15870.656569896795</v>
      </c>
      <c r="F68" s="1">
        <f t="shared" si="2"/>
        <v>10729.803692826064</v>
      </c>
    </row>
    <row r="69" spans="1:6" x14ac:dyDescent="0.3">
      <c r="A69" s="55">
        <v>57</v>
      </c>
      <c r="B69" s="60">
        <v>48122</v>
      </c>
      <c r="C69" s="1">
        <f t="shared" si="3"/>
        <v>23403.745276516238</v>
      </c>
      <c r="D69" s="1">
        <f t="shared" si="4"/>
        <v>3484.4098892904794</v>
      </c>
      <c r="E69" s="1">
        <f t="shared" si="1"/>
        <v>21579.576200614189</v>
      </c>
      <c r="F69" s="1">
        <f t="shared" si="2"/>
        <v>48467.731366420907</v>
      </c>
    </row>
    <row r="70" spans="1:6" x14ac:dyDescent="0.3">
      <c r="A70" s="55">
        <v>58</v>
      </c>
      <c r="B70" s="60">
        <v>48824</v>
      </c>
      <c r="C70" s="1">
        <f t="shared" si="3"/>
        <v>26715.289482596265</v>
      </c>
      <c r="D70" s="1">
        <f t="shared" si="4"/>
        <v>3397.9770476852532</v>
      </c>
      <c r="E70" s="1">
        <f t="shared" si="1"/>
        <v>21545.003063972101</v>
      </c>
      <c r="F70" s="1">
        <f t="shared" si="2"/>
        <v>51658.269594253623</v>
      </c>
    </row>
    <row r="71" spans="1:6" x14ac:dyDescent="0.3">
      <c r="A71" s="55">
        <v>59</v>
      </c>
      <c r="B71" s="60">
        <v>54852</v>
      </c>
      <c r="C71" s="1">
        <f t="shared" si="3"/>
        <v>28696.131733154711</v>
      </c>
      <c r="D71" s="1">
        <f t="shared" si="4"/>
        <v>2689.4096491218497</v>
      </c>
      <c r="E71" s="1">
        <f t="shared" si="1"/>
        <v>21261.576104546737</v>
      </c>
      <c r="F71" s="1">
        <f t="shared" si="2"/>
        <v>52647.117486823299</v>
      </c>
    </row>
    <row r="72" spans="1:6" x14ac:dyDescent="0.3">
      <c r="A72" s="55">
        <v>60</v>
      </c>
      <c r="B72" s="60">
        <v>15198</v>
      </c>
      <c r="C72" s="1">
        <f t="shared" si="3"/>
        <v>32487.982638864913</v>
      </c>
      <c r="D72" s="1">
        <f t="shared" si="4"/>
        <v>3240.6302774160258</v>
      </c>
      <c r="E72" s="1">
        <f t="shared" si="1"/>
        <v>21482.064355864408</v>
      </c>
      <c r="F72" s="1">
        <f t="shared" si="2"/>
        <v>57210.677272145345</v>
      </c>
    </row>
    <row r="73" spans="1:6" x14ac:dyDescent="0.3">
      <c r="A73" s="55">
        <v>61</v>
      </c>
      <c r="B73" s="60">
        <v>50287</v>
      </c>
      <c r="C73" s="1">
        <f t="shared" si="3"/>
        <v>14722.274280208265</v>
      </c>
      <c r="D73" s="1">
        <f t="shared" si="4"/>
        <v>-7262.5390406203114</v>
      </c>
      <c r="E73" s="1">
        <f t="shared" si="1"/>
        <v>17280.796628649874</v>
      </c>
      <c r="F73" s="1">
        <f t="shared" si="2"/>
        <v>24740.531868237827</v>
      </c>
    </row>
    <row r="74" spans="1:6" x14ac:dyDescent="0.3">
      <c r="A74" s="55">
        <v>62</v>
      </c>
      <c r="B74" s="60">
        <v>5911</v>
      </c>
      <c r="C74" s="1">
        <f t="shared" si="3"/>
        <v>20232.969305469043</v>
      </c>
      <c r="D74" s="1">
        <f t="shared" si="4"/>
        <v>-875.92200767976647</v>
      </c>
      <c r="E74" s="1">
        <f t="shared" si="1"/>
        <v>19835.44344182609</v>
      </c>
      <c r="F74" s="1">
        <f t="shared" si="2"/>
        <v>39192.490739615372</v>
      </c>
    </row>
    <row r="75" spans="1:6" x14ac:dyDescent="0.3">
      <c r="A75" s="55">
        <v>63</v>
      </c>
      <c r="B75" s="60">
        <v>65832</v>
      </c>
      <c r="C75" s="1">
        <f t="shared" si="3"/>
        <v>2716.3019279815944</v>
      </c>
      <c r="D75" s="1">
        <f t="shared" si="4"/>
        <v>-9196.2946925836077</v>
      </c>
      <c r="E75" s="1">
        <f t="shared" si="1"/>
        <v>16507.294367864553</v>
      </c>
      <c r="F75" s="1">
        <f t="shared" si="2"/>
        <v>10027.30160326254</v>
      </c>
    </row>
    <row r="76" spans="1:6" x14ac:dyDescent="0.3">
      <c r="A76" s="55">
        <v>64</v>
      </c>
      <c r="B76" s="60">
        <v>44494</v>
      </c>
      <c r="C76" s="1">
        <f t="shared" si="3"/>
        <v>21422.356433766716</v>
      </c>
      <c r="D76" s="1">
        <f t="shared" si="4"/>
        <v>4754.8799066007559</v>
      </c>
      <c r="E76" s="1">
        <f t="shared" si="1"/>
        <v>22087.764207538301</v>
      </c>
      <c r="F76" s="1">
        <f t="shared" si="2"/>
        <v>48265.000547905773</v>
      </c>
    </row>
    <row r="77" spans="1:6" x14ac:dyDescent="0.3">
      <c r="A77" s="55">
        <v>65</v>
      </c>
      <c r="B77" s="60">
        <v>43708</v>
      </c>
      <c r="C77" s="1">
        <f t="shared" si="3"/>
        <v>24291.736066414585</v>
      </c>
      <c r="D77" s="1">
        <f t="shared" si="4"/>
        <v>3812.1297696243128</v>
      </c>
      <c r="E77" s="1">
        <f t="shared" si="1"/>
        <v>21710.664152747722</v>
      </c>
      <c r="F77" s="1">
        <f t="shared" si="2"/>
        <v>49814.52998878662</v>
      </c>
    </row>
    <row r="78" spans="1:6" x14ac:dyDescent="0.3">
      <c r="A78" s="55">
        <v>66</v>
      </c>
      <c r="B78" s="60">
        <v>42988</v>
      </c>
      <c r="C78" s="1">
        <f t="shared" si="3"/>
        <v>25050.600841645588</v>
      </c>
      <c r="D78" s="1">
        <f t="shared" si="4"/>
        <v>2285.4972724276577</v>
      </c>
      <c r="E78" s="1">
        <f t="shared" si="1"/>
        <v>21100.011153869062</v>
      </c>
      <c r="F78" s="1">
        <f t="shared" si="2"/>
        <v>48436.109267942309</v>
      </c>
    </row>
    <row r="79" spans="1:6" x14ac:dyDescent="0.3">
      <c r="A79" s="55">
        <v>67</v>
      </c>
      <c r="B79" s="60">
        <v>46632</v>
      </c>
      <c r="C79" s="1">
        <f t="shared" si="3"/>
        <v>24612.043480102093</v>
      </c>
      <c r="D79" s="1">
        <f t="shared" si="4"/>
        <v>923.4699554420813</v>
      </c>
      <c r="E79" s="1">
        <f t="shared" si="1"/>
        <v>20555.200227074831</v>
      </c>
      <c r="F79" s="1">
        <f t="shared" si="2"/>
        <v>46090.713662619004</v>
      </c>
    </row>
    <row r="80" spans="1:6" x14ac:dyDescent="0.3">
      <c r="A80" s="55">
        <v>68</v>
      </c>
      <c r="B80" s="60">
        <v>42632</v>
      </c>
      <c r="C80" s="1">
        <f t="shared" si="3"/>
        <v>25806.156604234671</v>
      </c>
      <c r="D80" s="1">
        <f t="shared" si="4"/>
        <v>1058.7915397873298</v>
      </c>
      <c r="E80" s="1">
        <f t="shared" si="1"/>
        <v>20609.32886081293</v>
      </c>
      <c r="F80" s="1">
        <f t="shared" si="2"/>
        <v>47474.277004834934</v>
      </c>
    </row>
    <row r="81" spans="1:6" x14ac:dyDescent="0.3">
      <c r="A81" s="55">
        <v>69</v>
      </c>
      <c r="B81" s="60">
        <v>5476</v>
      </c>
      <c r="C81" s="1">
        <f t="shared" si="3"/>
        <v>24443.809641604537</v>
      </c>
      <c r="D81" s="1">
        <f t="shared" si="4"/>
        <v>-151.77771142140205</v>
      </c>
      <c r="E81" s="1">
        <f t="shared" si="1"/>
        <v>20125.101160329436</v>
      </c>
      <c r="F81" s="1">
        <f t="shared" si="2"/>
        <v>44417.133090512572</v>
      </c>
    </row>
    <row r="82" spans="1:6" x14ac:dyDescent="0.3">
      <c r="A82" s="55">
        <v>70</v>
      </c>
      <c r="B82" s="60">
        <v>63973</v>
      </c>
      <c r="C82" s="1">
        <f t="shared" si="3"/>
        <v>4821.4653849268507</v>
      </c>
      <c r="D82" s="1">
        <f t="shared" si="4"/>
        <v>-9887.0609840495435</v>
      </c>
      <c r="E82" s="1">
        <f t="shared" si="1"/>
        <v>16230.987851278178</v>
      </c>
      <c r="F82" s="1">
        <f t="shared" si="2"/>
        <v>11165.392252155485</v>
      </c>
    </row>
    <row r="83" spans="1:6" x14ac:dyDescent="0.3">
      <c r="A83" s="55">
        <v>71</v>
      </c>
      <c r="B83" s="60">
        <v>44565</v>
      </c>
      <c r="C83" s="1">
        <f t="shared" si="3"/>
        <v>21338.208274799563</v>
      </c>
      <c r="D83" s="1">
        <f t="shared" si="4"/>
        <v>3314.8409529115843</v>
      </c>
      <c r="E83" s="1">
        <f t="shared" si="1"/>
        <v>21511.748626062632</v>
      </c>
      <c r="F83" s="1">
        <f t="shared" si="2"/>
        <v>46164.79785377378</v>
      </c>
    </row>
    <row r="84" spans="1:6" x14ac:dyDescent="0.3">
      <c r="A84" s="55">
        <v>72</v>
      </c>
      <c r="B84" s="60">
        <v>45318</v>
      </c>
      <c r="C84" s="1">
        <f t="shared" si="3"/>
        <v>23853.150300824258</v>
      </c>
      <c r="D84" s="1">
        <f t="shared" si="4"/>
        <v>2914.8914894681398</v>
      </c>
      <c r="E84" s="1">
        <f t="shared" si="1"/>
        <v>21351.768840685254</v>
      </c>
      <c r="F84" s="1">
        <f t="shared" ref="F84:F147" si="5">C84+D84+E84</f>
        <v>48119.810630977649</v>
      </c>
    </row>
    <row r="85" spans="1:6" x14ac:dyDescent="0.3">
      <c r="A85" s="55">
        <v>73</v>
      </c>
      <c r="B85" s="60">
        <v>46927</v>
      </c>
      <c r="C85" s="1">
        <f t="shared" ref="C85:C148" si="6">$B$5*(B84-E84) + (1 - $B$5) * (C84+D84)</f>
        <v>25367.13647480357</v>
      </c>
      <c r="D85" s="1">
        <f t="shared" ref="D85:D148" si="7">$B$6*(C85-C84) + (1-$B$6)*D84</f>
        <v>2214.4388317237263</v>
      </c>
      <c r="E85" s="1">
        <f t="shared" ref="E85:E148" si="8">$B$7*(B84-(C84+D84)) + (1-$B$7)*E84</f>
        <v>21071.587777587491</v>
      </c>
      <c r="F85" s="1">
        <f t="shared" si="5"/>
        <v>48653.163084114785</v>
      </c>
    </row>
    <row r="86" spans="1:6" x14ac:dyDescent="0.3">
      <c r="A86" s="55">
        <v>74</v>
      </c>
      <c r="B86" s="60">
        <v>49776</v>
      </c>
      <c r="C86" s="1">
        <f t="shared" si="6"/>
        <v>26718.493764469902</v>
      </c>
      <c r="D86" s="1">
        <f t="shared" si="7"/>
        <v>1782.898060695029</v>
      </c>
      <c r="E86" s="1">
        <f t="shared" si="8"/>
        <v>20898.971469176013</v>
      </c>
      <c r="F86" s="1">
        <f t="shared" si="5"/>
        <v>49400.363294340947</v>
      </c>
    </row>
    <row r="87" spans="1:6" x14ac:dyDescent="0.3">
      <c r="A87" s="55">
        <v>75</v>
      </c>
      <c r="B87" s="60">
        <v>47220</v>
      </c>
      <c r="C87" s="1">
        <f t="shared" si="6"/>
        <v>28689.210177994457</v>
      </c>
      <c r="D87" s="1">
        <f t="shared" si="7"/>
        <v>1876.8072371097919</v>
      </c>
      <c r="E87" s="1">
        <f t="shared" si="8"/>
        <v>20936.535139741922</v>
      </c>
      <c r="F87" s="1">
        <f t="shared" si="5"/>
        <v>51502.552554846174</v>
      </c>
    </row>
    <row r="88" spans="1:6" x14ac:dyDescent="0.3">
      <c r="A88" s="55">
        <v>76</v>
      </c>
      <c r="B88" s="60">
        <v>6630</v>
      </c>
      <c r="C88" s="1">
        <f t="shared" si="6"/>
        <v>28424.741137681165</v>
      </c>
      <c r="D88" s="1">
        <f t="shared" si="7"/>
        <v>806.16909839825007</v>
      </c>
      <c r="E88" s="1">
        <f t="shared" si="8"/>
        <v>20508.279884257307</v>
      </c>
      <c r="F88" s="1">
        <f t="shared" si="5"/>
        <v>49739.190120336723</v>
      </c>
    </row>
    <row r="89" spans="1:6" x14ac:dyDescent="0.3">
      <c r="A89" s="55">
        <v>77</v>
      </c>
      <c r="B89" s="60">
        <v>70323</v>
      </c>
      <c r="C89" s="1">
        <f t="shared" si="6"/>
        <v>7676.3151759110551</v>
      </c>
      <c r="D89" s="1">
        <f t="shared" si="7"/>
        <v>-9971.1284316859292</v>
      </c>
      <c r="E89" s="1">
        <f t="shared" si="8"/>
        <v>16197.360872223633</v>
      </c>
      <c r="F89" s="1">
        <f t="shared" si="5"/>
        <v>13902.547616448759</v>
      </c>
    </row>
    <row r="90" spans="1:6" x14ac:dyDescent="0.3">
      <c r="A90" s="55">
        <v>78</v>
      </c>
      <c r="B90" s="60">
        <v>49443</v>
      </c>
      <c r="C90" s="1">
        <f t="shared" si="6"/>
        <v>25915.412936000746</v>
      </c>
      <c r="D90" s="1">
        <f t="shared" si="7"/>
        <v>4133.9846642018811</v>
      </c>
      <c r="E90" s="1">
        <f t="shared" si="8"/>
        <v>21839.406110578759</v>
      </c>
      <c r="F90" s="1">
        <f t="shared" si="5"/>
        <v>51888.803710781387</v>
      </c>
    </row>
    <row r="91" spans="1:6" x14ac:dyDescent="0.3">
      <c r="A91" s="55">
        <v>79</v>
      </c>
      <c r="B91" s="60">
        <v>49002</v>
      </c>
      <c r="C91" s="1">
        <f t="shared" si="6"/>
        <v>28826.495744811935</v>
      </c>
      <c r="D91" s="1">
        <f t="shared" si="7"/>
        <v>3522.5337365065348</v>
      </c>
      <c r="E91" s="1">
        <f t="shared" si="8"/>
        <v>21594.825739500622</v>
      </c>
      <c r="F91" s="1">
        <f t="shared" si="5"/>
        <v>53943.855220819096</v>
      </c>
    </row>
    <row r="92" spans="1:6" x14ac:dyDescent="0.3">
      <c r="A92" s="55">
        <v>80</v>
      </c>
      <c r="B92" s="60">
        <v>50609</v>
      </c>
      <c r="C92" s="1">
        <f t="shared" si="6"/>
        <v>29878.101870908926</v>
      </c>
      <c r="D92" s="1">
        <f t="shared" si="7"/>
        <v>2287.0699313017631</v>
      </c>
      <c r="E92" s="1">
        <f t="shared" si="8"/>
        <v>21100.640217418713</v>
      </c>
      <c r="F92" s="1">
        <f t="shared" si="5"/>
        <v>53265.812019629404</v>
      </c>
    </row>
    <row r="93" spans="1:6" x14ac:dyDescent="0.3">
      <c r="A93" s="55">
        <v>81</v>
      </c>
      <c r="B93" s="60">
        <v>54344</v>
      </c>
      <c r="C93" s="1">
        <f t="shared" si="6"/>
        <v>30836.765792395985</v>
      </c>
      <c r="D93" s="1">
        <f t="shared" si="7"/>
        <v>1622.8669263944112</v>
      </c>
      <c r="E93" s="1">
        <f t="shared" si="8"/>
        <v>20834.959015455774</v>
      </c>
      <c r="F93" s="1">
        <f t="shared" si="5"/>
        <v>53294.591734246169</v>
      </c>
    </row>
    <row r="94" spans="1:6" x14ac:dyDescent="0.3">
      <c r="A94" s="55">
        <v>82</v>
      </c>
      <c r="B94" s="60">
        <v>50736</v>
      </c>
      <c r="C94" s="1">
        <f t="shared" si="6"/>
        <v>32984.336851667307</v>
      </c>
      <c r="D94" s="1">
        <f t="shared" si="7"/>
        <v>1885.2189928328667</v>
      </c>
      <c r="E94" s="1">
        <f t="shared" si="8"/>
        <v>20939.899842031158</v>
      </c>
      <c r="F94" s="1">
        <f t="shared" si="5"/>
        <v>55809.455686531335</v>
      </c>
    </row>
    <row r="95" spans="1:6" x14ac:dyDescent="0.3">
      <c r="A95" s="55">
        <v>83</v>
      </c>
      <c r="B95" s="60">
        <v>6960</v>
      </c>
      <c r="C95" s="1">
        <f t="shared" si="6"/>
        <v>32332.828001234506</v>
      </c>
      <c r="D95" s="1">
        <f t="shared" si="7"/>
        <v>616.85507120003263</v>
      </c>
      <c r="E95" s="1">
        <f t="shared" si="8"/>
        <v>20432.554273378024</v>
      </c>
      <c r="F95" s="1">
        <f t="shared" si="5"/>
        <v>53382.237345812566</v>
      </c>
    </row>
    <row r="96" spans="1:6" x14ac:dyDescent="0.3">
      <c r="A96" s="55">
        <v>84</v>
      </c>
      <c r="B96" s="60">
        <v>75441</v>
      </c>
      <c r="C96" s="1">
        <f t="shared" si="6"/>
        <v>9738.5643995282589</v>
      </c>
      <c r="D96" s="1">
        <f t="shared" si="7"/>
        <v>-10988.704265253107</v>
      </c>
      <c r="E96" s="1">
        <f t="shared" si="8"/>
        <v>15790.330538796768</v>
      </c>
      <c r="F96" s="1">
        <f t="shared" si="5"/>
        <v>14540.19067307192</v>
      </c>
    </row>
    <row r="97" spans="1:6" x14ac:dyDescent="0.3">
      <c r="A97" s="55">
        <v>85</v>
      </c>
      <c r="B97" s="60">
        <v>51888</v>
      </c>
      <c r="C97" s="1">
        <f t="shared" si="6"/>
        <v>29200.26479773919</v>
      </c>
      <c r="D97" s="1">
        <f t="shared" si="7"/>
        <v>4236.4980664789118</v>
      </c>
      <c r="E97" s="1">
        <f t="shared" si="8"/>
        <v>21880.411471489577</v>
      </c>
      <c r="F97" s="1">
        <f t="shared" si="5"/>
        <v>55317.174335707678</v>
      </c>
    </row>
    <row r="98" spans="1:6" x14ac:dyDescent="0.3">
      <c r="A98" s="55">
        <v>86</v>
      </c>
      <c r="B98" s="60">
        <v>50786</v>
      </c>
      <c r="C98" s="1">
        <f t="shared" si="6"/>
        <v>31722.175696364262</v>
      </c>
      <c r="D98" s="1">
        <f t="shared" si="7"/>
        <v>3379.204482551992</v>
      </c>
      <c r="E98" s="1">
        <f t="shared" si="8"/>
        <v>21537.494037918808</v>
      </c>
      <c r="F98" s="1">
        <f t="shared" si="5"/>
        <v>56638.874216835058</v>
      </c>
    </row>
    <row r="99" spans="1:6" x14ac:dyDescent="0.3">
      <c r="A99" s="55">
        <v>87</v>
      </c>
      <c r="B99" s="60">
        <v>51354</v>
      </c>
      <c r="C99" s="1">
        <f t="shared" si="6"/>
        <v>32174.943070498724</v>
      </c>
      <c r="D99" s="1">
        <f t="shared" si="7"/>
        <v>1915.9859283432272</v>
      </c>
      <c r="E99" s="1">
        <f t="shared" si="8"/>
        <v>20952.206616235304</v>
      </c>
      <c r="F99" s="1">
        <f t="shared" si="5"/>
        <v>55043.135615077263</v>
      </c>
    </row>
    <row r="100" spans="1:6" x14ac:dyDescent="0.3">
      <c r="A100" s="55">
        <v>88</v>
      </c>
      <c r="B100" s="60">
        <v>54848</v>
      </c>
      <c r="C100" s="1">
        <f t="shared" si="6"/>
        <v>32246.361191303324</v>
      </c>
      <c r="D100" s="1">
        <f t="shared" si="7"/>
        <v>993.70202457391326</v>
      </c>
      <c r="E100" s="1">
        <f t="shared" si="8"/>
        <v>20583.293054727579</v>
      </c>
      <c r="F100" s="1">
        <f t="shared" si="5"/>
        <v>53823.356270604811</v>
      </c>
    </row>
    <row r="101" spans="1:6" x14ac:dyDescent="0.3">
      <c r="A101" s="55">
        <v>89</v>
      </c>
      <c r="B101" s="60">
        <v>51530</v>
      </c>
      <c r="C101" s="1">
        <f t="shared" si="6"/>
        <v>33752.38508057483</v>
      </c>
      <c r="D101" s="1">
        <f t="shared" si="7"/>
        <v>1249.8629569227096</v>
      </c>
      <c r="E101" s="1">
        <f t="shared" si="8"/>
        <v>20685.757427667097</v>
      </c>
      <c r="F101" s="1">
        <f t="shared" si="5"/>
        <v>55688.005465164635</v>
      </c>
    </row>
    <row r="102" spans="1:6" x14ac:dyDescent="0.3">
      <c r="A102" s="55">
        <v>90</v>
      </c>
      <c r="B102" s="60">
        <v>6689</v>
      </c>
      <c r="C102" s="1">
        <f t="shared" si="6"/>
        <v>32923.245304915225</v>
      </c>
      <c r="D102" s="1">
        <f t="shared" si="7"/>
        <v>210.36159063155219</v>
      </c>
      <c r="E102" s="1">
        <f t="shared" si="8"/>
        <v>20269.956881150632</v>
      </c>
      <c r="F102" s="1">
        <f t="shared" si="5"/>
        <v>53403.563776697411</v>
      </c>
    </row>
    <row r="103" spans="1:6" x14ac:dyDescent="0.3">
      <c r="A103" s="55">
        <v>91</v>
      </c>
      <c r="B103" s="60">
        <v>76432</v>
      </c>
      <c r="C103" s="1">
        <f t="shared" si="6"/>
        <v>9776.3250071980729</v>
      </c>
      <c r="D103" s="1">
        <f t="shared" si="7"/>
        <v>-11468.279353542799</v>
      </c>
      <c r="E103" s="1">
        <f t="shared" si="8"/>
        <v>15598.500503480893</v>
      </c>
      <c r="F103" s="1">
        <f t="shared" si="5"/>
        <v>13906.546157136167</v>
      </c>
    </row>
    <row r="104" spans="1:6" x14ac:dyDescent="0.3">
      <c r="A104" s="55">
        <v>92</v>
      </c>
      <c r="B104" s="60">
        <v>49881</v>
      </c>
      <c r="C104" s="1">
        <f t="shared" si="6"/>
        <v>29570.77257508719</v>
      </c>
      <c r="D104" s="1">
        <f t="shared" si="7"/>
        <v>4163.0841071731593</v>
      </c>
      <c r="E104" s="1">
        <f t="shared" si="8"/>
        <v>21851.045887767279</v>
      </c>
      <c r="F104" s="1">
        <f t="shared" si="5"/>
        <v>55584.902570027625</v>
      </c>
    </row>
    <row r="105" spans="1:6" x14ac:dyDescent="0.3">
      <c r="A105" s="55">
        <v>93</v>
      </c>
      <c r="B105" s="60">
        <v>50656</v>
      </c>
      <c r="C105" s="1">
        <f t="shared" si="6"/>
        <v>30881.905397246534</v>
      </c>
      <c r="D105" s="1">
        <f t="shared" si="7"/>
        <v>2737.1084646662512</v>
      </c>
      <c r="E105" s="1">
        <f t="shared" si="8"/>
        <v>21280.655630764515</v>
      </c>
      <c r="F105" s="1">
        <f t="shared" si="5"/>
        <v>54899.669492677298</v>
      </c>
    </row>
    <row r="106" spans="1:6" x14ac:dyDescent="0.3">
      <c r="A106" s="55">
        <v>94</v>
      </c>
      <c r="B106" s="60">
        <v>50146</v>
      </c>
      <c r="C106" s="1">
        <f t="shared" si="6"/>
        <v>31497.179115574134</v>
      </c>
      <c r="D106" s="1">
        <f t="shared" si="7"/>
        <v>1676.1910914969258</v>
      </c>
      <c r="E106" s="1">
        <f t="shared" si="8"/>
        <v>20856.288681496786</v>
      </c>
      <c r="F106" s="1">
        <f t="shared" si="5"/>
        <v>54029.658888567843</v>
      </c>
    </row>
    <row r="107" spans="1:6" x14ac:dyDescent="0.3">
      <c r="A107" s="55">
        <v>95</v>
      </c>
      <c r="B107" s="60">
        <v>52888</v>
      </c>
      <c r="C107" s="1">
        <f t="shared" si="6"/>
        <v>31231.540762787135</v>
      </c>
      <c r="D107" s="1">
        <f t="shared" si="7"/>
        <v>705.27636935496366</v>
      </c>
      <c r="E107" s="1">
        <f t="shared" si="8"/>
        <v>20467.922792640002</v>
      </c>
      <c r="F107" s="1">
        <f t="shared" si="5"/>
        <v>52404.739924782101</v>
      </c>
    </row>
    <row r="108" spans="1:6" x14ac:dyDescent="0.3">
      <c r="A108" s="55">
        <v>96</v>
      </c>
      <c r="B108" s="60">
        <v>46700</v>
      </c>
      <c r="C108" s="1">
        <f t="shared" si="6"/>
        <v>32178.447169751049</v>
      </c>
      <c r="D108" s="1">
        <f t="shared" si="7"/>
        <v>826.09138815943857</v>
      </c>
      <c r="E108" s="1">
        <f t="shared" si="8"/>
        <v>20516.248800161793</v>
      </c>
      <c r="F108" s="1">
        <f t="shared" si="5"/>
        <v>53520.787358072281</v>
      </c>
    </row>
    <row r="109" spans="1:6" x14ac:dyDescent="0.3">
      <c r="A109" s="55">
        <v>97</v>
      </c>
      <c r="B109" s="60">
        <v>6765</v>
      </c>
      <c r="C109" s="1">
        <f t="shared" si="6"/>
        <v>29594.144878874344</v>
      </c>
      <c r="D109" s="1">
        <f t="shared" si="7"/>
        <v>-879.10545135863333</v>
      </c>
      <c r="E109" s="1">
        <f t="shared" si="8"/>
        <v>19834.170064354566</v>
      </c>
      <c r="F109" s="1">
        <f t="shared" si="5"/>
        <v>48549.209491870279</v>
      </c>
    </row>
    <row r="110" spans="1:6" x14ac:dyDescent="0.3">
      <c r="A110" s="55">
        <v>98</v>
      </c>
      <c r="B110" s="60">
        <v>71937</v>
      </c>
      <c r="C110" s="1">
        <f t="shared" si="6"/>
        <v>7822.9346815805711</v>
      </c>
      <c r="D110" s="1">
        <f t="shared" si="7"/>
        <v>-11325.157824326205</v>
      </c>
      <c r="E110" s="1">
        <f t="shared" si="8"/>
        <v>15655.74911516754</v>
      </c>
      <c r="F110" s="1">
        <f t="shared" si="5"/>
        <v>12153.525972421907</v>
      </c>
    </row>
    <row r="111" spans="1:6" x14ac:dyDescent="0.3">
      <c r="A111" s="55">
        <v>99</v>
      </c>
      <c r="B111" s="60">
        <v>48111</v>
      </c>
      <c r="C111" s="1">
        <f t="shared" si="6"/>
        <v>26389.513871043411</v>
      </c>
      <c r="D111" s="1">
        <f t="shared" si="7"/>
        <v>3620.7106825683186</v>
      </c>
      <c r="E111" s="1">
        <f t="shared" si="8"/>
        <v>21634.096517925347</v>
      </c>
      <c r="F111" s="1">
        <f t="shared" si="5"/>
        <v>51644.321071537081</v>
      </c>
    </row>
    <row r="112" spans="1:6" x14ac:dyDescent="0.3">
      <c r="A112" s="55">
        <v>100</v>
      </c>
      <c r="B112" s="60">
        <v>48277</v>
      </c>
      <c r="C112" s="1">
        <f t="shared" si="6"/>
        <v>28243.564017843193</v>
      </c>
      <c r="D112" s="1">
        <f t="shared" si="7"/>
        <v>2737.3804146840503</v>
      </c>
      <c r="E112" s="1">
        <f t="shared" si="8"/>
        <v>21280.764410771641</v>
      </c>
      <c r="F112" s="1">
        <f t="shared" si="5"/>
        <v>52261.708843298882</v>
      </c>
    </row>
    <row r="113" spans="1:6" x14ac:dyDescent="0.3">
      <c r="A113" s="55">
        <v>101</v>
      </c>
      <c r="B113" s="60">
        <v>49325</v>
      </c>
      <c r="C113" s="1">
        <f t="shared" si="6"/>
        <v>28988.590010877801</v>
      </c>
      <c r="D113" s="1">
        <f t="shared" si="7"/>
        <v>1741.2032038593288</v>
      </c>
      <c r="E113" s="1">
        <f t="shared" si="8"/>
        <v>20882.293526441754</v>
      </c>
      <c r="F113" s="1">
        <f t="shared" si="5"/>
        <v>51612.086741178879</v>
      </c>
    </row>
    <row r="114" spans="1:6" x14ac:dyDescent="0.3">
      <c r="A114" s="55">
        <v>102</v>
      </c>
      <c r="B114" s="60">
        <v>52047</v>
      </c>
      <c r="C114" s="1">
        <f t="shared" si="6"/>
        <v>29586.249844147686</v>
      </c>
      <c r="D114" s="1">
        <f t="shared" si="7"/>
        <v>1169.4315185646069</v>
      </c>
      <c r="E114" s="1">
        <f t="shared" si="8"/>
        <v>20653.584852323867</v>
      </c>
      <c r="F114" s="1">
        <f t="shared" si="5"/>
        <v>51409.266215036158</v>
      </c>
    </row>
    <row r="115" spans="1:6" x14ac:dyDescent="0.3">
      <c r="A115" s="55">
        <v>103</v>
      </c>
      <c r="B115" s="60">
        <v>45449</v>
      </c>
      <c r="C115" s="1">
        <f t="shared" si="6"/>
        <v>31074.548255194211</v>
      </c>
      <c r="D115" s="1">
        <f t="shared" si="7"/>
        <v>1328.8649648055664</v>
      </c>
      <c r="E115" s="1">
        <f t="shared" si="8"/>
        <v>20717.358230820249</v>
      </c>
      <c r="F115" s="1">
        <f t="shared" si="5"/>
        <v>53120.77145082003</v>
      </c>
    </row>
    <row r="116" spans="1:6" x14ac:dyDescent="0.3">
      <c r="A116" s="55">
        <v>104</v>
      </c>
      <c r="B116" s="60">
        <v>5768</v>
      </c>
      <c r="C116" s="1">
        <f t="shared" si="6"/>
        <v>28567.527494589762</v>
      </c>
      <c r="D116" s="1">
        <f t="shared" si="7"/>
        <v>-589.07789789944161</v>
      </c>
      <c r="E116" s="1">
        <f t="shared" si="8"/>
        <v>19950.181085738248</v>
      </c>
      <c r="F116" s="1">
        <f t="shared" si="5"/>
        <v>47928.630682428571</v>
      </c>
    </row>
    <row r="117" spans="1:6" x14ac:dyDescent="0.3">
      <c r="A117" s="55">
        <v>105</v>
      </c>
      <c r="B117" s="60">
        <v>68882</v>
      </c>
      <c r="C117" s="1">
        <f t="shared" si="6"/>
        <v>6898.1342554760358</v>
      </c>
      <c r="D117" s="1">
        <f t="shared" si="7"/>
        <v>-11129.235568506585</v>
      </c>
      <c r="E117" s="1">
        <f t="shared" si="8"/>
        <v>15734.11801749539</v>
      </c>
      <c r="F117" s="1">
        <f t="shared" si="5"/>
        <v>11503.016704464841</v>
      </c>
    </row>
    <row r="118" spans="1:6" x14ac:dyDescent="0.3">
      <c r="A118" s="55">
        <v>106</v>
      </c>
      <c r="B118" s="60">
        <v>45795</v>
      </c>
      <c r="C118" s="1">
        <f t="shared" si="6"/>
        <v>24458.390334737029</v>
      </c>
      <c r="D118" s="1">
        <f t="shared" si="7"/>
        <v>3215.5102553772049</v>
      </c>
      <c r="E118" s="1">
        <f t="shared" si="8"/>
        <v>21472.016347048906</v>
      </c>
      <c r="F118" s="1">
        <f t="shared" si="5"/>
        <v>49145.916937163143</v>
      </c>
    </row>
    <row r="119" spans="1:6" x14ac:dyDescent="0.3">
      <c r="A119" s="55">
        <v>107</v>
      </c>
      <c r="B119" s="60">
        <v>44969</v>
      </c>
      <c r="C119" s="1">
        <f t="shared" si="6"/>
        <v>25998.442121532666</v>
      </c>
      <c r="D119" s="1">
        <f t="shared" si="7"/>
        <v>2377.7810210864209</v>
      </c>
      <c r="E119" s="1">
        <f t="shared" si="8"/>
        <v>21136.924653332593</v>
      </c>
      <c r="F119" s="1">
        <f t="shared" si="5"/>
        <v>49513.147795951678</v>
      </c>
    </row>
    <row r="120" spans="1:6" x14ac:dyDescent="0.3">
      <c r="A120" s="55">
        <v>108</v>
      </c>
      <c r="B120" s="60">
        <v>45410</v>
      </c>
      <c r="C120" s="1">
        <f t="shared" si="6"/>
        <v>26104.149244643246</v>
      </c>
      <c r="D120" s="1">
        <f t="shared" si="7"/>
        <v>1241.7440720985005</v>
      </c>
      <c r="E120" s="1">
        <f t="shared" si="8"/>
        <v>20682.509873737428</v>
      </c>
      <c r="F120" s="1">
        <f t="shared" si="5"/>
        <v>48028.403190479177</v>
      </c>
    </row>
    <row r="121" spans="1:6" x14ac:dyDescent="0.3">
      <c r="A121" s="55">
        <v>109</v>
      </c>
      <c r="B121" s="60">
        <v>48037</v>
      </c>
      <c r="C121" s="1">
        <f t="shared" si="6"/>
        <v>26036.69172150216</v>
      </c>
      <c r="D121" s="1">
        <f t="shared" si="7"/>
        <v>587.14327447870755</v>
      </c>
      <c r="E121" s="1">
        <f t="shared" si="8"/>
        <v>20420.66955468951</v>
      </c>
      <c r="F121" s="1">
        <f t="shared" si="5"/>
        <v>47044.504550670375</v>
      </c>
    </row>
    <row r="122" spans="1:6" x14ac:dyDescent="0.3">
      <c r="A122" s="55">
        <v>110</v>
      </c>
      <c r="B122" s="60">
        <v>41996</v>
      </c>
      <c r="C122" s="1">
        <f t="shared" si="6"/>
        <v>27120.082720645682</v>
      </c>
      <c r="D122" s="1">
        <f t="shared" si="7"/>
        <v>835.26713681111437</v>
      </c>
      <c r="E122" s="1">
        <f t="shared" si="8"/>
        <v>20519.919099622472</v>
      </c>
      <c r="F122" s="1">
        <f t="shared" si="5"/>
        <v>48475.268957079272</v>
      </c>
    </row>
    <row r="123" spans="1:6" x14ac:dyDescent="0.3">
      <c r="A123" s="55">
        <v>111</v>
      </c>
      <c r="B123" s="60">
        <v>5720</v>
      </c>
      <c r="C123" s="1">
        <f t="shared" si="6"/>
        <v>24715.715378917164</v>
      </c>
      <c r="D123" s="1">
        <f t="shared" si="7"/>
        <v>-784.55010245870142</v>
      </c>
      <c r="E123" s="1">
        <f t="shared" si="8"/>
        <v>19871.992203914546</v>
      </c>
      <c r="F123" s="1">
        <f t="shared" si="5"/>
        <v>43803.157480373004</v>
      </c>
    </row>
    <row r="124" spans="1:6" x14ac:dyDescent="0.3">
      <c r="A124" s="55">
        <v>112</v>
      </c>
      <c r="B124" s="60">
        <v>64282</v>
      </c>
      <c r="C124" s="1">
        <f t="shared" si="6"/>
        <v>4889.5865362719578</v>
      </c>
      <c r="D124" s="1">
        <f t="shared" si="7"/>
        <v>-10305.339472551956</v>
      </c>
      <c r="E124" s="1">
        <f t="shared" si="8"/>
        <v>16063.676455877247</v>
      </c>
      <c r="F124" s="1">
        <f t="shared" si="5"/>
        <v>10647.923519597249</v>
      </c>
    </row>
    <row r="125" spans="1:6" x14ac:dyDescent="0.3">
      <c r="A125" s="55">
        <v>113</v>
      </c>
      <c r="B125" s="60">
        <v>41803</v>
      </c>
      <c r="C125" s="1">
        <f t="shared" si="6"/>
        <v>21401.285303921377</v>
      </c>
      <c r="D125" s="1">
        <f t="shared" si="7"/>
        <v>3103.1796475487308</v>
      </c>
      <c r="E125" s="1">
        <f t="shared" si="8"/>
        <v>21427.084103917521</v>
      </c>
      <c r="F125" s="1">
        <f t="shared" si="5"/>
        <v>45931.54905538763</v>
      </c>
    </row>
    <row r="126" spans="1:6" x14ac:dyDescent="0.3">
      <c r="A126" s="55">
        <v>114</v>
      </c>
      <c r="B126" s="60">
        <v>45085</v>
      </c>
      <c r="C126" s="1">
        <f t="shared" si="6"/>
        <v>22440.190423776294</v>
      </c>
      <c r="D126" s="1">
        <f t="shared" si="7"/>
        <v>2071.0423837018238</v>
      </c>
      <c r="E126" s="1">
        <f t="shared" si="8"/>
        <v>21014.229198378758</v>
      </c>
      <c r="F126" s="1">
        <f t="shared" si="5"/>
        <v>45525.462005856876</v>
      </c>
    </row>
    <row r="127" spans="1:6" x14ac:dyDescent="0.3">
      <c r="A127" s="55">
        <v>115</v>
      </c>
      <c r="B127" s="60">
        <v>43572</v>
      </c>
      <c r="C127" s="1">
        <f t="shared" si="6"/>
        <v>24291.00180454968</v>
      </c>
      <c r="D127" s="1">
        <f t="shared" si="7"/>
        <v>1960.926882237605</v>
      </c>
      <c r="E127" s="1">
        <f t="shared" si="8"/>
        <v>20970.182997793072</v>
      </c>
      <c r="F127" s="1">
        <f t="shared" si="5"/>
        <v>47222.111684580355</v>
      </c>
    </row>
    <row r="128" spans="1:6" x14ac:dyDescent="0.3">
      <c r="A128" s="55">
        <v>116</v>
      </c>
      <c r="B128" s="60">
        <v>47321</v>
      </c>
      <c r="C128" s="1">
        <f t="shared" si="6"/>
        <v>24426.872844497106</v>
      </c>
      <c r="D128" s="1">
        <f t="shared" si="7"/>
        <v>1048.3989610925155</v>
      </c>
      <c r="E128" s="1">
        <f t="shared" si="8"/>
        <v>20605.171829335039</v>
      </c>
      <c r="F128" s="1">
        <f t="shared" si="5"/>
        <v>46080.443634924661</v>
      </c>
    </row>
    <row r="129" spans="1:6" x14ac:dyDescent="0.3">
      <c r="A129" s="55">
        <v>117</v>
      </c>
      <c r="B129" s="60">
        <v>41607</v>
      </c>
      <c r="C129" s="1">
        <f t="shared" si="6"/>
        <v>26095.549988127292</v>
      </c>
      <c r="D129" s="1">
        <f t="shared" si="7"/>
        <v>1358.5380523613508</v>
      </c>
      <c r="E129" s="1">
        <f t="shared" si="8"/>
        <v>20729.22746584257</v>
      </c>
      <c r="F129" s="1">
        <f t="shared" si="5"/>
        <v>48183.315506331215</v>
      </c>
    </row>
    <row r="130" spans="1:6" x14ac:dyDescent="0.3">
      <c r="A130" s="55">
        <v>118</v>
      </c>
      <c r="B130" s="60">
        <v>5546</v>
      </c>
      <c r="C130" s="1">
        <f t="shared" si="6"/>
        <v>24165.930287323034</v>
      </c>
      <c r="D130" s="1">
        <f t="shared" si="7"/>
        <v>-285.5408242214537</v>
      </c>
      <c r="E130" s="1">
        <f t="shared" si="8"/>
        <v>20071.595915209451</v>
      </c>
      <c r="F130" s="1">
        <f t="shared" si="5"/>
        <v>43951.98537831103</v>
      </c>
    </row>
    <row r="131" spans="1:6" x14ac:dyDescent="0.3">
      <c r="A131" s="55">
        <v>119</v>
      </c>
      <c r="B131" s="60">
        <v>61347</v>
      </c>
      <c r="C131" s="1">
        <f t="shared" si="6"/>
        <v>4677.3967739460641</v>
      </c>
      <c r="D131" s="1">
        <f t="shared" si="7"/>
        <v>-9887.0371687992119</v>
      </c>
      <c r="E131" s="1">
        <f t="shared" si="8"/>
        <v>16230.997377378349</v>
      </c>
      <c r="F131" s="1">
        <f t="shared" si="5"/>
        <v>11021.356982525202</v>
      </c>
    </row>
    <row r="132" spans="1:6" x14ac:dyDescent="0.3">
      <c r="A132" s="55">
        <v>120</v>
      </c>
      <c r="B132" s="60">
        <v>42492</v>
      </c>
      <c r="C132" s="1">
        <f t="shared" si="6"/>
        <v>19953.181113884253</v>
      </c>
      <c r="D132" s="1">
        <f t="shared" si="7"/>
        <v>2694.3735855694886</v>
      </c>
      <c r="E132" s="1">
        <f t="shared" si="8"/>
        <v>21263.561679125829</v>
      </c>
      <c r="F132" s="1">
        <f t="shared" si="5"/>
        <v>43911.116378579572</v>
      </c>
    </row>
    <row r="133" spans="1:6" x14ac:dyDescent="0.3">
      <c r="A133" s="55">
        <v>121</v>
      </c>
      <c r="B133" s="60">
        <v>41319</v>
      </c>
      <c r="C133" s="1">
        <f t="shared" si="6"/>
        <v>21937.996510163957</v>
      </c>
      <c r="D133" s="1">
        <f t="shared" si="7"/>
        <v>2339.5944909245964</v>
      </c>
      <c r="E133" s="1">
        <f t="shared" si="8"/>
        <v>21121.650041267872</v>
      </c>
      <c r="F133" s="1">
        <f t="shared" si="5"/>
        <v>45399.241042356429</v>
      </c>
    </row>
    <row r="134" spans="1:6" x14ac:dyDescent="0.3">
      <c r="A134" s="55">
        <v>122</v>
      </c>
      <c r="B134" s="60">
        <v>45254</v>
      </c>
      <c r="C134" s="1">
        <f t="shared" si="6"/>
        <v>22237.470479910342</v>
      </c>
      <c r="D134" s="1">
        <f t="shared" si="7"/>
        <v>1319.5342303354905</v>
      </c>
      <c r="E134" s="1">
        <f t="shared" si="8"/>
        <v>20713.62593703223</v>
      </c>
      <c r="F134" s="1">
        <f t="shared" si="5"/>
        <v>44270.630647278063</v>
      </c>
    </row>
    <row r="135" spans="1:6" x14ac:dyDescent="0.3">
      <c r="A135" s="55">
        <v>123</v>
      </c>
      <c r="B135" s="60">
        <v>45596</v>
      </c>
      <c r="C135" s="1">
        <f t="shared" si="6"/>
        <v>24048.689386606802</v>
      </c>
      <c r="D135" s="1">
        <f t="shared" si="7"/>
        <v>1565.3765685159754</v>
      </c>
      <c r="E135" s="1">
        <f t="shared" si="8"/>
        <v>20811.962872304422</v>
      </c>
      <c r="F135" s="1">
        <f t="shared" si="5"/>
        <v>46426.028827427202</v>
      </c>
    </row>
    <row r="136" spans="1:6" x14ac:dyDescent="0.3">
      <c r="A136" s="55">
        <v>124</v>
      </c>
      <c r="B136" s="60">
        <v>40386</v>
      </c>
      <c r="C136" s="1">
        <f t="shared" si="6"/>
        <v>25199.051541409179</v>
      </c>
      <c r="D136" s="1">
        <f t="shared" si="7"/>
        <v>1357.8693616591759</v>
      </c>
      <c r="E136" s="1">
        <f t="shared" si="8"/>
        <v>20728.959989561703</v>
      </c>
      <c r="F136" s="1">
        <f t="shared" si="5"/>
        <v>47285.880892630055</v>
      </c>
    </row>
    <row r="137" spans="1:6" x14ac:dyDescent="0.3">
      <c r="A137" s="55">
        <v>125</v>
      </c>
      <c r="B137" s="60">
        <v>4540</v>
      </c>
      <c r="C137" s="1">
        <f t="shared" si="6"/>
        <v>23106.980456753328</v>
      </c>
      <c r="D137" s="1">
        <f t="shared" si="7"/>
        <v>-367.10086149833728</v>
      </c>
      <c r="E137" s="1">
        <f t="shared" si="8"/>
        <v>20038.971900298697</v>
      </c>
      <c r="F137" s="1">
        <f t="shared" si="5"/>
        <v>42778.851495553688</v>
      </c>
    </row>
    <row r="138" spans="1:6" x14ac:dyDescent="0.3">
      <c r="A138" s="55">
        <v>126</v>
      </c>
      <c r="B138" s="60">
        <v>62446</v>
      </c>
      <c r="C138" s="1">
        <f t="shared" si="6"/>
        <v>3620.4538474781475</v>
      </c>
      <c r="D138" s="1">
        <f t="shared" si="7"/>
        <v>-9926.8137353867587</v>
      </c>
      <c r="E138" s="1">
        <f t="shared" si="8"/>
        <v>16215.08675074333</v>
      </c>
      <c r="F138" s="1">
        <f t="shared" si="5"/>
        <v>9908.7268628347192</v>
      </c>
    </row>
    <row r="139" spans="1:6" x14ac:dyDescent="0.3">
      <c r="A139" s="55">
        <v>127</v>
      </c>
      <c r="B139" s="60">
        <v>43236</v>
      </c>
      <c r="C139" s="1">
        <f t="shared" si="6"/>
        <v>19962.276680674029</v>
      </c>
      <c r="D139" s="1">
        <f t="shared" si="7"/>
        <v>3207.5045489045615</v>
      </c>
      <c r="E139" s="1">
        <f t="shared" si="8"/>
        <v>21468.814064459861</v>
      </c>
      <c r="F139" s="1">
        <f t="shared" si="5"/>
        <v>44638.595294038452</v>
      </c>
    </row>
    <row r="140" spans="1:6" x14ac:dyDescent="0.3">
      <c r="A140" s="55">
        <v>128</v>
      </c>
      <c r="B140" s="60">
        <v>42804</v>
      </c>
      <c r="C140" s="1">
        <f t="shared" si="6"/>
        <v>22468.483582559365</v>
      </c>
      <c r="D140" s="1">
        <f t="shared" si="7"/>
        <v>2856.8557253949489</v>
      </c>
      <c r="E140" s="1">
        <f t="shared" si="8"/>
        <v>21328.554535056017</v>
      </c>
      <c r="F140" s="1">
        <f t="shared" si="5"/>
        <v>46653.89384301033</v>
      </c>
    </row>
    <row r="141" spans="1:6" x14ac:dyDescent="0.3">
      <c r="A141" s="55">
        <v>129</v>
      </c>
      <c r="B141" s="60">
        <v>44980</v>
      </c>
      <c r="C141" s="1">
        <f t="shared" si="6"/>
        <v>23400.392386449148</v>
      </c>
      <c r="D141" s="1">
        <f t="shared" si="7"/>
        <v>1894.3822646423657</v>
      </c>
      <c r="E141" s="1">
        <f t="shared" si="8"/>
        <v>20943.565150754985</v>
      </c>
      <c r="F141" s="1">
        <f t="shared" si="5"/>
        <v>46238.339801846494</v>
      </c>
    </row>
    <row r="142" spans="1:6" x14ac:dyDescent="0.3">
      <c r="A142" s="55">
        <v>130</v>
      </c>
      <c r="B142" s="60">
        <v>46996</v>
      </c>
      <c r="C142" s="1">
        <f t="shared" si="6"/>
        <v>24665.604750168262</v>
      </c>
      <c r="D142" s="1">
        <f t="shared" si="7"/>
        <v>1579.7973141807402</v>
      </c>
      <c r="E142" s="1">
        <f t="shared" si="8"/>
        <v>20817.731170570336</v>
      </c>
      <c r="F142" s="1">
        <f t="shared" si="5"/>
        <v>47063.13323491934</v>
      </c>
    </row>
    <row r="143" spans="1:6" x14ac:dyDescent="0.3">
      <c r="A143" s="55">
        <v>131</v>
      </c>
      <c r="B143" s="60">
        <v>40221</v>
      </c>
      <c r="C143" s="1">
        <f t="shared" si="6"/>
        <v>26211.835446889334</v>
      </c>
      <c r="D143" s="1">
        <f t="shared" si="7"/>
        <v>1563.0140054509059</v>
      </c>
      <c r="E143" s="1">
        <f t="shared" si="8"/>
        <v>20811.017847078401</v>
      </c>
      <c r="F143" s="1">
        <f t="shared" si="5"/>
        <v>48585.867299418642</v>
      </c>
    </row>
    <row r="144" spans="1:6" x14ac:dyDescent="0.3">
      <c r="A144" s="55">
        <v>132</v>
      </c>
      <c r="B144" s="60">
        <v>5426</v>
      </c>
      <c r="C144" s="1">
        <f t="shared" si="6"/>
        <v>23592.41580263092</v>
      </c>
      <c r="D144" s="1">
        <f t="shared" si="7"/>
        <v>-528.20281940375423</v>
      </c>
      <c r="E144" s="1">
        <f t="shared" si="8"/>
        <v>19974.531117136536</v>
      </c>
      <c r="F144" s="1">
        <f t="shared" si="5"/>
        <v>43038.7441003637</v>
      </c>
    </row>
    <row r="145" spans="1:6" x14ac:dyDescent="0.3">
      <c r="A145" s="55">
        <v>133</v>
      </c>
      <c r="B145" s="60">
        <v>61343</v>
      </c>
      <c r="C145" s="1">
        <f t="shared" si="6"/>
        <v>4257.8409330453142</v>
      </c>
      <c r="D145" s="1">
        <f t="shared" si="7"/>
        <v>-9931.3888444946806</v>
      </c>
      <c r="E145" s="1">
        <f t="shared" si="8"/>
        <v>16213.256707100165</v>
      </c>
      <c r="F145" s="1">
        <f t="shared" si="5"/>
        <v>10539.708795650798</v>
      </c>
    </row>
    <row r="146" spans="1:6" x14ac:dyDescent="0.3">
      <c r="A146" s="55">
        <v>134</v>
      </c>
      <c r="B146" s="60">
        <v>42440</v>
      </c>
      <c r="C146" s="1">
        <f t="shared" si="6"/>
        <v>19728.097690725233</v>
      </c>
      <c r="D146" s="1">
        <f t="shared" si="7"/>
        <v>2769.4339565926193</v>
      </c>
      <c r="E146" s="1">
        <f t="shared" si="8"/>
        <v>21293.585827535087</v>
      </c>
      <c r="F146" s="1">
        <f t="shared" si="5"/>
        <v>43791.117474852945</v>
      </c>
    </row>
    <row r="147" spans="1:6" x14ac:dyDescent="0.3">
      <c r="A147" s="55">
        <v>135</v>
      </c>
      <c r="B147" s="60">
        <v>43601</v>
      </c>
      <c r="C147" s="1">
        <f t="shared" si="6"/>
        <v>21821.972909891381</v>
      </c>
      <c r="D147" s="1">
        <f t="shared" si="7"/>
        <v>2431.6545878793836</v>
      </c>
      <c r="E147" s="1">
        <f t="shared" si="8"/>
        <v>21158.474080049793</v>
      </c>
      <c r="F147" s="1">
        <f t="shared" si="5"/>
        <v>45412.101577820562</v>
      </c>
    </row>
    <row r="148" spans="1:6" x14ac:dyDescent="0.3">
      <c r="A148" s="55">
        <v>136</v>
      </c>
      <c r="B148" s="60">
        <v>50092</v>
      </c>
      <c r="C148" s="1">
        <f t="shared" si="6"/>
        <v>23348.076708860484</v>
      </c>
      <c r="D148" s="1">
        <f t="shared" si="7"/>
        <v>1978.8791934242433</v>
      </c>
      <c r="E148" s="1">
        <f t="shared" si="8"/>
        <v>20977.363922267738</v>
      </c>
      <c r="F148" s="1">
        <f t="shared" ref="F148:F211" si="9">C148+D148+E148</f>
        <v>46304.319824552469</v>
      </c>
    </row>
    <row r="149" spans="1:6" x14ac:dyDescent="0.3">
      <c r="A149" s="55">
        <v>137</v>
      </c>
      <c r="B149" s="60">
        <v>11250</v>
      </c>
      <c r="C149" s="1">
        <f t="shared" ref="C149:C212" si="10">$B$5*(B148-E148) + (1 - $B$5) * (C148+D148)</f>
        <v>27220.795990008497</v>
      </c>
      <c r="D149" s="1">
        <f t="shared" ref="D149:D212" si="11">$B$6*(C149-C148) + (1-$B$6)*D148</f>
        <v>2925.7992372861281</v>
      </c>
      <c r="E149" s="1">
        <f t="shared" ref="E149:E212" si="12">$B$7*(B148-(C148+D148)) + (1-$B$7)*E148</f>
        <v>21356.131939812491</v>
      </c>
      <c r="F149" s="1">
        <f t="shared" si="9"/>
        <v>51502.727167107114</v>
      </c>
    </row>
    <row r="150" spans="1:6" x14ac:dyDescent="0.3">
      <c r="A150" s="55">
        <v>138</v>
      </c>
      <c r="B150" s="60">
        <v>44318</v>
      </c>
      <c r="C150" s="1">
        <f t="shared" si="10"/>
        <v>10020.231643741066</v>
      </c>
      <c r="D150" s="1">
        <f t="shared" si="11"/>
        <v>-7137.3825544906513</v>
      </c>
      <c r="E150" s="1">
        <f t="shared" si="12"/>
        <v>17330.859223101779</v>
      </c>
      <c r="F150" s="1">
        <f t="shared" si="9"/>
        <v>20213.708312352195</v>
      </c>
    </row>
    <row r="151" spans="1:6" x14ac:dyDescent="0.3">
      <c r="A151" s="55">
        <v>139</v>
      </c>
      <c r="B151" s="60">
        <v>6029</v>
      </c>
      <c r="C151" s="1">
        <f t="shared" si="10"/>
        <v>14934.994933074318</v>
      </c>
      <c r="D151" s="1">
        <f t="shared" si="11"/>
        <v>-1111.3096325786996</v>
      </c>
      <c r="E151" s="1">
        <f t="shared" si="12"/>
        <v>19741.288391866561</v>
      </c>
      <c r="F151" s="1">
        <f t="shared" si="9"/>
        <v>33564.973692362182</v>
      </c>
    </row>
    <row r="152" spans="1:6" x14ac:dyDescent="0.3">
      <c r="A152" s="55">
        <v>140</v>
      </c>
      <c r="B152" s="60">
        <v>63001</v>
      </c>
      <c r="C152" s="1">
        <f t="shared" si="10"/>
        <v>55.698454314529044</v>
      </c>
      <c r="D152" s="1">
        <f t="shared" si="11"/>
        <v>-7995.3030556692438</v>
      </c>
      <c r="E152" s="1">
        <f t="shared" si="12"/>
        <v>16987.691022630344</v>
      </c>
      <c r="F152" s="1">
        <f t="shared" si="9"/>
        <v>9048.0864212756296</v>
      </c>
    </row>
    <row r="153" spans="1:6" x14ac:dyDescent="0.3">
      <c r="A153" s="55">
        <v>141</v>
      </c>
      <c r="B153" s="60">
        <v>39775</v>
      </c>
      <c r="C153" s="1">
        <f t="shared" si="10"/>
        <v>19036.85218800747</v>
      </c>
      <c r="D153" s="1">
        <f t="shared" si="11"/>
        <v>5492.9253390118483</v>
      </c>
      <c r="E153" s="1">
        <f t="shared" si="12"/>
        <v>22382.982380502785</v>
      </c>
      <c r="F153" s="1">
        <f t="shared" si="9"/>
        <v>46912.759907522101</v>
      </c>
    </row>
    <row r="154" spans="1:6" x14ac:dyDescent="0.3">
      <c r="A154" s="55">
        <v>142</v>
      </c>
      <c r="B154" s="60">
        <v>39425</v>
      </c>
      <c r="C154" s="1">
        <f t="shared" si="10"/>
        <v>20960.897573258266</v>
      </c>
      <c r="D154" s="1">
        <f t="shared" si="11"/>
        <v>3708.4853621313223</v>
      </c>
      <c r="E154" s="1">
        <f t="shared" si="12"/>
        <v>21669.206389750576</v>
      </c>
      <c r="F154" s="1">
        <f t="shared" si="9"/>
        <v>46338.589325140165</v>
      </c>
    </row>
    <row r="155" spans="1:6" x14ac:dyDescent="0.3">
      <c r="A155" s="55">
        <v>143</v>
      </c>
      <c r="B155" s="60">
        <v>38213</v>
      </c>
      <c r="C155" s="1">
        <f t="shared" si="10"/>
        <v>21212.588272819507</v>
      </c>
      <c r="D155" s="1">
        <f t="shared" si="11"/>
        <v>1980.0880308462815</v>
      </c>
      <c r="E155" s="1">
        <f t="shared" si="12"/>
        <v>20977.847457236559</v>
      </c>
      <c r="F155" s="1">
        <f t="shared" si="9"/>
        <v>44170.523760902346</v>
      </c>
    </row>
    <row r="156" spans="1:6" x14ac:dyDescent="0.3">
      <c r="A156" s="55">
        <v>144</v>
      </c>
      <c r="B156" s="60">
        <v>40353</v>
      </c>
      <c r="C156" s="1">
        <f t="shared" si="10"/>
        <v>20213.914423214614</v>
      </c>
      <c r="D156" s="1">
        <f t="shared" si="11"/>
        <v>490.70709062069432</v>
      </c>
      <c r="E156" s="1">
        <f t="shared" si="12"/>
        <v>20382.095081146323</v>
      </c>
      <c r="F156" s="1">
        <f t="shared" si="9"/>
        <v>41086.716594981626</v>
      </c>
    </row>
    <row r="157" spans="1:6" x14ac:dyDescent="0.3">
      <c r="A157" s="55">
        <v>145</v>
      </c>
      <c r="B157" s="60">
        <v>35041</v>
      </c>
      <c r="C157" s="1">
        <f t="shared" si="10"/>
        <v>20337.763216344494</v>
      </c>
      <c r="D157" s="1">
        <f t="shared" si="11"/>
        <v>307.27794187528741</v>
      </c>
      <c r="E157" s="1">
        <f t="shared" si="12"/>
        <v>20308.723421648159</v>
      </c>
      <c r="F157" s="1">
        <f t="shared" si="9"/>
        <v>40953.764579867944</v>
      </c>
    </row>
    <row r="158" spans="1:6" x14ac:dyDescent="0.3">
      <c r="A158" s="55">
        <v>146</v>
      </c>
      <c r="B158" s="60">
        <v>4717</v>
      </c>
      <c r="C158" s="1">
        <f t="shared" si="10"/>
        <v>17688.658868285813</v>
      </c>
      <c r="D158" s="1">
        <f t="shared" si="11"/>
        <v>-1170.9132030916969</v>
      </c>
      <c r="E158" s="1">
        <f t="shared" si="12"/>
        <v>19717.446963661368</v>
      </c>
      <c r="F158" s="1">
        <f t="shared" si="9"/>
        <v>36235.192628855482</v>
      </c>
    </row>
    <row r="159" spans="1:6" x14ac:dyDescent="0.3">
      <c r="A159" s="55">
        <v>147</v>
      </c>
      <c r="B159" s="60">
        <v>51033</v>
      </c>
      <c r="C159" s="1">
        <f t="shared" si="10"/>
        <v>758.64935076637448</v>
      </c>
      <c r="D159" s="1">
        <f t="shared" si="11"/>
        <v>-9050.4613603055659</v>
      </c>
      <c r="E159" s="1">
        <f t="shared" si="12"/>
        <v>16565.627700775822</v>
      </c>
      <c r="F159" s="1">
        <f t="shared" si="9"/>
        <v>8273.8156912366303</v>
      </c>
    </row>
    <row r="160" spans="1:6" x14ac:dyDescent="0.3">
      <c r="A160" s="55">
        <v>148</v>
      </c>
      <c r="B160" s="60">
        <v>38298</v>
      </c>
      <c r="C160" s="1">
        <f t="shared" si="10"/>
        <v>13087.780144842494</v>
      </c>
      <c r="D160" s="1">
        <f t="shared" si="11"/>
        <v>1639.334716885277</v>
      </c>
      <c r="E160" s="1">
        <f t="shared" si="12"/>
        <v>20841.546131652161</v>
      </c>
      <c r="F160" s="1">
        <f t="shared" si="9"/>
        <v>35568.660993379934</v>
      </c>
    </row>
    <row r="161" spans="1:6" x14ac:dyDescent="0.3">
      <c r="A161" s="55">
        <v>149</v>
      </c>
      <c r="B161" s="60">
        <v>37705</v>
      </c>
      <c r="C161" s="1">
        <f t="shared" si="10"/>
        <v>16091.784365037805</v>
      </c>
      <c r="D161" s="1">
        <f t="shared" si="11"/>
        <v>2321.669468540294</v>
      </c>
      <c r="E161" s="1">
        <f t="shared" si="12"/>
        <v>21114.480032314172</v>
      </c>
      <c r="F161" s="1">
        <f t="shared" si="9"/>
        <v>39527.933865892272</v>
      </c>
    </row>
    <row r="162" spans="1:6" x14ac:dyDescent="0.3">
      <c r="A162" s="55">
        <v>150</v>
      </c>
      <c r="B162" s="60">
        <v>37069</v>
      </c>
      <c r="C162" s="1">
        <f t="shared" si="10"/>
        <v>17501.986900631964</v>
      </c>
      <c r="D162" s="1">
        <f t="shared" si="11"/>
        <v>1865.9360020672264</v>
      </c>
      <c r="E162" s="1">
        <f t="shared" si="12"/>
        <v>20932.186645724945</v>
      </c>
      <c r="F162" s="1">
        <f t="shared" si="9"/>
        <v>40300.109548424138</v>
      </c>
    </row>
    <row r="163" spans="1:6" x14ac:dyDescent="0.3">
      <c r="A163" s="55">
        <v>151</v>
      </c>
      <c r="B163" s="60">
        <v>38845</v>
      </c>
      <c r="C163" s="1">
        <f t="shared" si="10"/>
        <v>17752.36812848712</v>
      </c>
      <c r="D163" s="1">
        <f t="shared" si="11"/>
        <v>1058.1586149611912</v>
      </c>
      <c r="E163" s="1">
        <f t="shared" si="12"/>
        <v>20609.075690882531</v>
      </c>
      <c r="F163" s="1">
        <f t="shared" si="9"/>
        <v>39419.602434330838</v>
      </c>
    </row>
    <row r="164" spans="1:6" x14ac:dyDescent="0.3">
      <c r="A164" s="55">
        <v>152</v>
      </c>
      <c r="B164" s="60">
        <v>37424</v>
      </c>
      <c r="C164" s="1">
        <f t="shared" si="10"/>
        <v>18523.225526282891</v>
      </c>
      <c r="D164" s="1">
        <f t="shared" si="11"/>
        <v>914.50800637848124</v>
      </c>
      <c r="E164" s="1">
        <f t="shared" si="12"/>
        <v>20551.615447449447</v>
      </c>
      <c r="F164" s="1">
        <f t="shared" si="9"/>
        <v>39989.348980110823</v>
      </c>
    </row>
    <row r="165" spans="1:6" x14ac:dyDescent="0.3">
      <c r="A165" s="55">
        <v>153</v>
      </c>
      <c r="B165" s="60">
        <v>4915</v>
      </c>
      <c r="C165" s="1">
        <f t="shared" si="10"/>
        <v>18155.059042605964</v>
      </c>
      <c r="D165" s="1">
        <f t="shared" si="11"/>
        <v>273.17076135077718</v>
      </c>
      <c r="E165" s="1">
        <f t="shared" si="12"/>
        <v>20295.080549438368</v>
      </c>
      <c r="F165" s="1">
        <f t="shared" si="9"/>
        <v>38723.310353395107</v>
      </c>
    </row>
    <row r="166" spans="1:6" x14ac:dyDescent="0.3">
      <c r="A166" s="55">
        <v>154</v>
      </c>
      <c r="B166" s="60">
        <v>53260</v>
      </c>
      <c r="C166" s="1">
        <f t="shared" si="10"/>
        <v>1524.0746272591878</v>
      </c>
      <c r="D166" s="1">
        <f t="shared" si="11"/>
        <v>-8178.9068269980007</v>
      </c>
      <c r="E166" s="1">
        <f t="shared" si="12"/>
        <v>16914.249514098858</v>
      </c>
      <c r="F166" s="1">
        <f t="shared" si="9"/>
        <v>10259.417314360046</v>
      </c>
    </row>
    <row r="167" spans="1:6" x14ac:dyDescent="0.3">
      <c r="A167" s="55">
        <v>155</v>
      </c>
      <c r="B167" s="60">
        <v>36151</v>
      </c>
      <c r="C167" s="1">
        <f t="shared" si="10"/>
        <v>14845.459143081163</v>
      </c>
      <c r="D167" s="1">
        <f t="shared" si="11"/>
        <v>2571.2388444119874</v>
      </c>
      <c r="E167" s="1">
        <f t="shared" si="12"/>
        <v>21214.307782662854</v>
      </c>
      <c r="F167" s="1">
        <f t="shared" si="9"/>
        <v>38631.005770156</v>
      </c>
    </row>
    <row r="168" spans="1:6" x14ac:dyDescent="0.3">
      <c r="A168" s="55">
        <v>156</v>
      </c>
      <c r="B168" s="60">
        <v>39983</v>
      </c>
      <c r="C168" s="1">
        <f t="shared" si="10"/>
        <v>16176.695102415148</v>
      </c>
      <c r="D168" s="1">
        <f t="shared" si="11"/>
        <v>1951.2374018729859</v>
      </c>
      <c r="E168" s="1">
        <f t="shared" si="12"/>
        <v>20966.307205647256</v>
      </c>
      <c r="F168" s="1">
        <f t="shared" si="9"/>
        <v>39094.239709935384</v>
      </c>
    </row>
    <row r="169" spans="1:6" x14ac:dyDescent="0.3">
      <c r="A169" s="55">
        <v>157</v>
      </c>
      <c r="B169" s="60">
        <v>9014</v>
      </c>
      <c r="C169" s="1">
        <f t="shared" si="10"/>
        <v>18572.31264932044</v>
      </c>
      <c r="D169" s="1">
        <f t="shared" si="11"/>
        <v>2173.4274743891392</v>
      </c>
      <c r="E169" s="1">
        <f t="shared" si="12"/>
        <v>21055.183234653719</v>
      </c>
      <c r="F169" s="1">
        <f t="shared" si="9"/>
        <v>41800.923358363303</v>
      </c>
    </row>
    <row r="170" spans="1:6" x14ac:dyDescent="0.3">
      <c r="A170" s="55">
        <v>158</v>
      </c>
      <c r="B170" s="60">
        <v>48312</v>
      </c>
      <c r="C170" s="1">
        <f t="shared" si="10"/>
        <v>4352.2784445279303</v>
      </c>
      <c r="D170" s="1">
        <f t="shared" si="11"/>
        <v>-6023.3033652016857</v>
      </c>
      <c r="E170" s="1">
        <f t="shared" si="12"/>
        <v>17776.490898817392</v>
      </c>
      <c r="F170" s="1">
        <f t="shared" si="9"/>
        <v>16105.465978143637</v>
      </c>
    </row>
    <row r="171" spans="1:6" x14ac:dyDescent="0.3">
      <c r="A171" s="55">
        <v>159</v>
      </c>
      <c r="B171" s="60">
        <v>30797</v>
      </c>
      <c r="C171" s="1">
        <f t="shared" si="10"/>
        <v>14432.242090254425</v>
      </c>
      <c r="D171" s="1">
        <f t="shared" si="11"/>
        <v>2028.3301402624047</v>
      </c>
      <c r="E171" s="1">
        <f t="shared" si="12"/>
        <v>20997.144301003027</v>
      </c>
      <c r="F171" s="1">
        <f t="shared" si="9"/>
        <v>37457.716531519858</v>
      </c>
    </row>
    <row r="172" spans="1:6" x14ac:dyDescent="0.3">
      <c r="A172" s="55">
        <v>160</v>
      </c>
      <c r="B172" s="60">
        <v>4258</v>
      </c>
      <c r="C172" s="1">
        <f t="shared" si="10"/>
        <v>13130.213964756902</v>
      </c>
      <c r="D172" s="1">
        <f t="shared" si="11"/>
        <v>363.15100738244064</v>
      </c>
      <c r="E172" s="1">
        <f t="shared" si="12"/>
        <v>20331.072647851041</v>
      </c>
      <c r="F172" s="1">
        <f t="shared" si="9"/>
        <v>33824.437619990385</v>
      </c>
    </row>
    <row r="173" spans="1:6" x14ac:dyDescent="0.3">
      <c r="A173" s="55">
        <v>161</v>
      </c>
      <c r="B173" s="60">
        <v>48591</v>
      </c>
      <c r="C173" s="1">
        <f t="shared" si="10"/>
        <v>-1289.8538378558487</v>
      </c>
      <c r="D173" s="1">
        <f t="shared" si="11"/>
        <v>-7028.4583976151544</v>
      </c>
      <c r="E173" s="1">
        <f t="shared" si="12"/>
        <v>17374.428885852001</v>
      </c>
      <c r="F173" s="1">
        <f t="shared" si="9"/>
        <v>9056.1166503809982</v>
      </c>
    </row>
    <row r="174" spans="1:6" x14ac:dyDescent="0.3">
      <c r="A174" s="55">
        <v>162</v>
      </c>
      <c r="B174" s="60">
        <v>32910</v>
      </c>
      <c r="C174" s="1">
        <f t="shared" si="10"/>
        <v>11449.129439338498</v>
      </c>
      <c r="D174" s="1">
        <f t="shared" si="11"/>
        <v>2855.2624397895966</v>
      </c>
      <c r="E174" s="1">
        <f t="shared" si="12"/>
        <v>21327.917220813903</v>
      </c>
      <c r="F174" s="1">
        <f t="shared" si="9"/>
        <v>35632.309099941995</v>
      </c>
    </row>
    <row r="175" spans="1:6" x14ac:dyDescent="0.3">
      <c r="A175" s="55">
        <v>163</v>
      </c>
      <c r="B175" s="60">
        <v>33240</v>
      </c>
      <c r="C175" s="1">
        <f t="shared" si="10"/>
        <v>12943.237329157095</v>
      </c>
      <c r="D175" s="1">
        <f t="shared" si="11"/>
        <v>2174.6851648040965</v>
      </c>
      <c r="E175" s="1">
        <f t="shared" si="12"/>
        <v>21055.686310819703</v>
      </c>
      <c r="F175" s="1">
        <f t="shared" si="9"/>
        <v>36173.608804780895</v>
      </c>
    </row>
    <row r="176" spans="1:6" x14ac:dyDescent="0.3">
      <c r="A176" s="55">
        <v>164</v>
      </c>
      <c r="B176" s="60">
        <v>31947</v>
      </c>
      <c r="C176" s="1">
        <f t="shared" si="10"/>
        <v>13651.118091570745</v>
      </c>
      <c r="D176" s="1">
        <f t="shared" si="11"/>
        <v>1441.2829636088732</v>
      </c>
      <c r="E176" s="1">
        <f t="shared" si="12"/>
        <v>20762.325430341614</v>
      </c>
      <c r="F176" s="1">
        <f t="shared" si="9"/>
        <v>35854.726485521234</v>
      </c>
    </row>
    <row r="177" spans="1:6" x14ac:dyDescent="0.3">
      <c r="A177" s="55">
        <v>165</v>
      </c>
      <c r="B177" s="60">
        <v>33514</v>
      </c>
      <c r="C177" s="1">
        <f t="shared" si="10"/>
        <v>13138.537812419003</v>
      </c>
      <c r="D177" s="1">
        <f t="shared" si="11"/>
        <v>464.35134222856573</v>
      </c>
      <c r="E177" s="1">
        <f t="shared" si="12"/>
        <v>20371.552781789491</v>
      </c>
      <c r="F177" s="1">
        <f t="shared" si="9"/>
        <v>33974.441936437055</v>
      </c>
    </row>
    <row r="178" spans="1:6" x14ac:dyDescent="0.3">
      <c r="A178" s="55">
        <v>166</v>
      </c>
      <c r="B178" s="60">
        <v>28450</v>
      </c>
      <c r="C178" s="1">
        <f t="shared" si="10"/>
        <v>13372.668186429039</v>
      </c>
      <c r="D178" s="1">
        <f t="shared" si="11"/>
        <v>349.2408581193007</v>
      </c>
      <c r="E178" s="1">
        <f t="shared" si="12"/>
        <v>20325.508588145785</v>
      </c>
      <c r="F178" s="1">
        <f t="shared" si="9"/>
        <v>34047.417632694123</v>
      </c>
    </row>
    <row r="179" spans="1:6" x14ac:dyDescent="0.3">
      <c r="A179" s="55">
        <v>167</v>
      </c>
      <c r="B179" s="60">
        <v>3762</v>
      </c>
      <c r="C179" s="1">
        <f t="shared" si="10"/>
        <v>10923.200228201276</v>
      </c>
      <c r="D179" s="1">
        <f t="shared" si="11"/>
        <v>-1050.1135500542307</v>
      </c>
      <c r="E179" s="1">
        <f t="shared" si="12"/>
        <v>19765.766824876373</v>
      </c>
      <c r="F179" s="1">
        <f t="shared" si="9"/>
        <v>29638.85350302342</v>
      </c>
    </row>
    <row r="180" spans="1:6" x14ac:dyDescent="0.3">
      <c r="A180" s="55">
        <v>168</v>
      </c>
      <c r="B180" s="60">
        <v>43794</v>
      </c>
      <c r="C180" s="1">
        <f t="shared" si="10"/>
        <v>-3065.340073364664</v>
      </c>
      <c r="D180" s="1">
        <f t="shared" si="11"/>
        <v>-7519.3269258100854</v>
      </c>
      <c r="E180" s="1">
        <f t="shared" si="12"/>
        <v>17178.081474574032</v>
      </c>
      <c r="F180" s="1">
        <f t="shared" si="9"/>
        <v>6593.4144753992823</v>
      </c>
    </row>
    <row r="181" spans="1:6" x14ac:dyDescent="0.3">
      <c r="A181" s="55">
        <v>169</v>
      </c>
      <c r="B181" s="60">
        <v>28298</v>
      </c>
      <c r="C181" s="1">
        <f t="shared" si="10"/>
        <v>8015.6257631256094</v>
      </c>
      <c r="D181" s="1">
        <f t="shared" si="11"/>
        <v>1780.819455340094</v>
      </c>
      <c r="E181" s="1">
        <f t="shared" si="12"/>
        <v>20898.140027034104</v>
      </c>
      <c r="F181" s="1">
        <f t="shared" si="9"/>
        <v>30694.585245499809</v>
      </c>
    </row>
    <row r="182" spans="1:6" x14ac:dyDescent="0.3">
      <c r="A182" s="55">
        <v>170</v>
      </c>
      <c r="B182" s="60">
        <v>30153</v>
      </c>
      <c r="C182" s="1">
        <f t="shared" si="10"/>
        <v>8598.152595715801</v>
      </c>
      <c r="D182" s="1">
        <f t="shared" si="11"/>
        <v>1181.6731439651428</v>
      </c>
      <c r="E182" s="1">
        <f t="shared" si="12"/>
        <v>20658.481502484123</v>
      </c>
      <c r="F182" s="1">
        <f t="shared" si="9"/>
        <v>30438.307242165065</v>
      </c>
    </row>
    <row r="183" spans="1:6" x14ac:dyDescent="0.3">
      <c r="A183" s="55">
        <v>171</v>
      </c>
      <c r="B183" s="60">
        <v>28584</v>
      </c>
      <c r="C183" s="1">
        <f t="shared" si="10"/>
        <v>9637.1721185984097</v>
      </c>
      <c r="D183" s="1">
        <f t="shared" si="11"/>
        <v>1110.3463334238759</v>
      </c>
      <c r="E183" s="1">
        <f t="shared" si="12"/>
        <v>20629.950778267619</v>
      </c>
      <c r="F183" s="1">
        <f t="shared" si="9"/>
        <v>31377.469230289906</v>
      </c>
    </row>
    <row r="184" spans="1:6" x14ac:dyDescent="0.3">
      <c r="A184" s="55">
        <v>172</v>
      </c>
      <c r="B184" s="60">
        <v>30647</v>
      </c>
      <c r="C184" s="1">
        <f t="shared" si="10"/>
        <v>9350.7838368773337</v>
      </c>
      <c r="D184" s="1">
        <f t="shared" si="11"/>
        <v>411.97902585139991</v>
      </c>
      <c r="E184" s="1">
        <f t="shared" si="12"/>
        <v>20350.603855238627</v>
      </c>
      <c r="F184" s="1">
        <f t="shared" si="9"/>
        <v>30113.366717967361</v>
      </c>
    </row>
    <row r="185" spans="1:6" x14ac:dyDescent="0.3">
      <c r="A185" s="55">
        <v>173</v>
      </c>
      <c r="B185" s="60">
        <v>26697</v>
      </c>
      <c r="C185" s="1">
        <f t="shared" si="10"/>
        <v>10029.579503745053</v>
      </c>
      <c r="D185" s="1">
        <f t="shared" si="11"/>
        <v>545.38734635955984</v>
      </c>
      <c r="E185" s="1">
        <f t="shared" si="12"/>
        <v>20403.967183441891</v>
      </c>
      <c r="F185" s="1">
        <f t="shared" si="9"/>
        <v>30978.934033546502</v>
      </c>
    </row>
    <row r="186" spans="1:6" x14ac:dyDescent="0.3">
      <c r="A186" s="55">
        <v>174</v>
      </c>
      <c r="B186" s="60">
        <v>3511</v>
      </c>
      <c r="C186" s="1">
        <f t="shared" si="10"/>
        <v>8433.9998333313597</v>
      </c>
      <c r="D186" s="1">
        <f t="shared" si="11"/>
        <v>-525.09616202706695</v>
      </c>
      <c r="E186" s="1">
        <f t="shared" si="12"/>
        <v>19975.773780087242</v>
      </c>
      <c r="F186" s="1">
        <f t="shared" si="9"/>
        <v>27884.677451391533</v>
      </c>
    </row>
    <row r="187" spans="1:6" x14ac:dyDescent="0.3">
      <c r="A187" s="55">
        <v>175</v>
      </c>
      <c r="B187" s="60">
        <v>41619</v>
      </c>
      <c r="C187" s="1">
        <f t="shared" si="10"/>
        <v>-4277.9350543914752</v>
      </c>
      <c r="D187" s="1">
        <f t="shared" si="11"/>
        <v>-6618.5155248749506</v>
      </c>
      <c r="E187" s="1">
        <f t="shared" si="12"/>
        <v>17538.40603494809</v>
      </c>
      <c r="F187" s="1">
        <f t="shared" si="9"/>
        <v>6641.9554556816638</v>
      </c>
    </row>
    <row r="188" spans="1:6" x14ac:dyDescent="0.3">
      <c r="A188" s="55">
        <v>176</v>
      </c>
      <c r="B188" s="60">
        <v>28682</v>
      </c>
      <c r="C188" s="1">
        <f t="shared" si="10"/>
        <v>6592.0716928927422</v>
      </c>
      <c r="D188" s="1">
        <f t="shared" si="11"/>
        <v>2125.745611204633</v>
      </c>
      <c r="E188" s="1">
        <f t="shared" si="12"/>
        <v>21036.110489379924</v>
      </c>
      <c r="F188" s="1">
        <f t="shared" si="9"/>
        <v>29753.927793477298</v>
      </c>
    </row>
    <row r="189" spans="1:6" x14ac:dyDescent="0.3">
      <c r="A189" s="55">
        <v>177</v>
      </c>
      <c r="B189" s="60">
        <v>29284</v>
      </c>
      <c r="C189" s="1">
        <f t="shared" si="10"/>
        <v>8181.8534073587252</v>
      </c>
      <c r="D189" s="1">
        <f t="shared" si="11"/>
        <v>1857.763662835308</v>
      </c>
      <c r="E189" s="1">
        <f t="shared" si="12"/>
        <v>20928.917710032194</v>
      </c>
      <c r="F189" s="1">
        <f t="shared" si="9"/>
        <v>30968.534780226226</v>
      </c>
    </row>
    <row r="190" spans="1:6" x14ac:dyDescent="0.3">
      <c r="A190" s="55">
        <v>178</v>
      </c>
      <c r="B190" s="60">
        <v>28637</v>
      </c>
      <c r="C190" s="1">
        <f t="shared" si="10"/>
        <v>9197.3496800809189</v>
      </c>
      <c r="D190" s="1">
        <f t="shared" si="11"/>
        <v>1436.6299677787508</v>
      </c>
      <c r="E190" s="1">
        <f t="shared" si="12"/>
        <v>20760.464232009574</v>
      </c>
      <c r="F190" s="1">
        <f t="shared" si="9"/>
        <v>31394.443879869243</v>
      </c>
    </row>
    <row r="191" spans="1:6" x14ac:dyDescent="0.3">
      <c r="A191" s="55">
        <v>179</v>
      </c>
      <c r="B191" s="60">
        <v>29921</v>
      </c>
      <c r="C191" s="1">
        <f t="shared" si="10"/>
        <v>9255.2577079250477</v>
      </c>
      <c r="D191" s="1">
        <f t="shared" si="11"/>
        <v>747.26899781143982</v>
      </c>
      <c r="E191" s="1">
        <f t="shared" si="12"/>
        <v>20484.719844022649</v>
      </c>
      <c r="F191" s="1">
        <f t="shared" si="9"/>
        <v>30487.246549759137</v>
      </c>
    </row>
    <row r="192" spans="1:6" x14ac:dyDescent="0.3">
      <c r="A192" s="55">
        <v>180</v>
      </c>
      <c r="B192" s="60">
        <v>25512</v>
      </c>
      <c r="C192" s="1">
        <f t="shared" si="10"/>
        <v>9719.4034308569189</v>
      </c>
      <c r="D192" s="1">
        <f t="shared" si="11"/>
        <v>605.70736037165557</v>
      </c>
      <c r="E192" s="1">
        <f t="shared" si="12"/>
        <v>20428.095189046733</v>
      </c>
      <c r="F192" s="1">
        <f t="shared" si="9"/>
        <v>30753.205980275307</v>
      </c>
    </row>
    <row r="193" spans="1:6" x14ac:dyDescent="0.3">
      <c r="A193" s="55">
        <v>181</v>
      </c>
      <c r="B193" s="60">
        <v>3543</v>
      </c>
      <c r="C193" s="1">
        <f t="shared" si="10"/>
        <v>7704.507801090921</v>
      </c>
      <c r="D193" s="1">
        <f t="shared" si="11"/>
        <v>-704.59413469717117</v>
      </c>
      <c r="E193" s="1">
        <f t="shared" si="12"/>
        <v>19903.974591019203</v>
      </c>
      <c r="F193" s="1">
        <f t="shared" si="9"/>
        <v>26903.888257412953</v>
      </c>
    </row>
    <row r="194" spans="1:6" x14ac:dyDescent="0.3">
      <c r="A194" s="55">
        <v>182</v>
      </c>
      <c r="B194" s="60">
        <v>41270</v>
      </c>
      <c r="C194" s="1">
        <f t="shared" si="10"/>
        <v>-4680.5304623127267</v>
      </c>
      <c r="D194" s="1">
        <f t="shared" si="11"/>
        <v>-6544.8161990504086</v>
      </c>
      <c r="E194" s="1">
        <f t="shared" si="12"/>
        <v>17567.885765277908</v>
      </c>
      <c r="F194" s="1">
        <f t="shared" si="9"/>
        <v>6342.5391039147726</v>
      </c>
    </row>
    <row r="195" spans="1:6" x14ac:dyDescent="0.3">
      <c r="A195" s="55">
        <v>183</v>
      </c>
      <c r="B195" s="60">
        <v>25523</v>
      </c>
      <c r="C195" s="1">
        <f t="shared" si="10"/>
        <v>6238.3837866794784</v>
      </c>
      <c r="D195" s="1">
        <f t="shared" si="11"/>
        <v>2187.0490249708982</v>
      </c>
      <c r="E195" s="1">
        <f t="shared" si="12"/>
        <v>21060.631854886433</v>
      </c>
      <c r="F195" s="1">
        <f t="shared" si="9"/>
        <v>29486.064666536811</v>
      </c>
    </row>
    <row r="196" spans="1:6" x14ac:dyDescent="0.3">
      <c r="A196" s="55">
        <v>184</v>
      </c>
      <c r="B196" s="60">
        <v>26263</v>
      </c>
      <c r="C196" s="1">
        <f t="shared" si="10"/>
        <v>6443.9004783819719</v>
      </c>
      <c r="D196" s="1">
        <f t="shared" si="11"/>
        <v>1196.2828583366959</v>
      </c>
      <c r="E196" s="1">
        <f t="shared" si="12"/>
        <v>20664.325388232755</v>
      </c>
      <c r="F196" s="1">
        <f t="shared" si="9"/>
        <v>28304.508724951425</v>
      </c>
    </row>
    <row r="197" spans="1:6" x14ac:dyDescent="0.3">
      <c r="A197" s="55">
        <v>185</v>
      </c>
      <c r="B197" s="60">
        <v>25784</v>
      </c>
      <c r="C197" s="1">
        <f t="shared" si="10"/>
        <v>6619.4289742429564</v>
      </c>
      <c r="D197" s="1">
        <f t="shared" si="11"/>
        <v>685.90567709884021</v>
      </c>
      <c r="E197" s="1">
        <f t="shared" si="12"/>
        <v>20460.174515737614</v>
      </c>
      <c r="F197" s="1">
        <f t="shared" si="9"/>
        <v>27765.50916707941</v>
      </c>
    </row>
    <row r="198" spans="1:6" x14ac:dyDescent="0.3">
      <c r="A198" s="55">
        <v>186</v>
      </c>
      <c r="B198" s="60">
        <v>27005</v>
      </c>
      <c r="C198" s="1">
        <f t="shared" si="10"/>
        <v>6314.5800678020914</v>
      </c>
      <c r="D198" s="1">
        <f t="shared" si="11"/>
        <v>190.52838532898761</v>
      </c>
      <c r="E198" s="1">
        <f t="shared" si="12"/>
        <v>20262.023599029675</v>
      </c>
      <c r="F198" s="1">
        <f t="shared" si="9"/>
        <v>26767.132052160756</v>
      </c>
    </row>
    <row r="199" spans="1:6" x14ac:dyDescent="0.3">
      <c r="A199" s="55">
        <v>187</v>
      </c>
      <c r="B199" s="60">
        <v>24187</v>
      </c>
      <c r="C199" s="1">
        <f t="shared" si="10"/>
        <v>6624.0424270507019</v>
      </c>
      <c r="D199" s="1">
        <f t="shared" si="11"/>
        <v>249.99537228879905</v>
      </c>
      <c r="E199" s="1">
        <f t="shared" si="12"/>
        <v>20285.810393813601</v>
      </c>
      <c r="F199" s="1">
        <f t="shared" si="9"/>
        <v>27159.848193153102</v>
      </c>
    </row>
    <row r="200" spans="1:6" x14ac:dyDescent="0.3">
      <c r="A200" s="55">
        <v>188</v>
      </c>
      <c r="B200" s="60">
        <v>3113</v>
      </c>
      <c r="C200" s="1">
        <f t="shared" si="10"/>
        <v>5387.6137027629502</v>
      </c>
      <c r="D200" s="1">
        <f t="shared" si="11"/>
        <v>-493.21667599947637</v>
      </c>
      <c r="E200" s="1">
        <f t="shared" si="12"/>
        <v>19988.525574498293</v>
      </c>
      <c r="F200" s="1">
        <f t="shared" si="9"/>
        <v>24882.922601261766</v>
      </c>
    </row>
    <row r="201" spans="1:6" x14ac:dyDescent="0.3">
      <c r="A201" s="55">
        <v>189</v>
      </c>
      <c r="B201" s="60">
        <v>35017</v>
      </c>
      <c r="C201" s="1">
        <f t="shared" si="10"/>
        <v>-5990.5642738674096</v>
      </c>
      <c r="D201" s="1">
        <f t="shared" si="11"/>
        <v>-5935.6973263149175</v>
      </c>
      <c r="E201" s="1">
        <f t="shared" si="12"/>
        <v>17811.533314372118</v>
      </c>
      <c r="F201" s="1">
        <f t="shared" si="9"/>
        <v>5885.271714189792</v>
      </c>
    </row>
    <row r="202" spans="1:6" x14ac:dyDescent="0.3">
      <c r="A202" s="55">
        <v>190</v>
      </c>
      <c r="B202" s="60">
        <v>25947</v>
      </c>
      <c r="C202" s="1">
        <f t="shared" si="10"/>
        <v>2639.6025427227778</v>
      </c>
      <c r="D202" s="1">
        <f t="shared" si="11"/>
        <v>1347.2347451376345</v>
      </c>
      <c r="E202" s="1">
        <f t="shared" si="12"/>
        <v>20724.706142953139</v>
      </c>
      <c r="F202" s="1">
        <f t="shared" si="9"/>
        <v>24711.543430813552</v>
      </c>
    </row>
    <row r="203" spans="1:6" x14ac:dyDescent="0.3">
      <c r="A203" s="55">
        <v>191</v>
      </c>
      <c r="B203" s="60">
        <v>24745</v>
      </c>
      <c r="C203" s="1">
        <f t="shared" si="10"/>
        <v>4604.5655724536373</v>
      </c>
      <c r="D203" s="1">
        <f t="shared" si="11"/>
        <v>1656.098887434247</v>
      </c>
      <c r="E203" s="1">
        <f t="shared" si="12"/>
        <v>20848.251799871781</v>
      </c>
      <c r="F203" s="1">
        <f t="shared" si="9"/>
        <v>27108.916259759666</v>
      </c>
    </row>
    <row r="204" spans="1:6" x14ac:dyDescent="0.3">
      <c r="A204" s="55">
        <v>192</v>
      </c>
      <c r="B204" s="60">
        <v>24015</v>
      </c>
      <c r="C204" s="1">
        <f t="shared" si="10"/>
        <v>5078.7063300080517</v>
      </c>
      <c r="D204" s="1">
        <f t="shared" si="11"/>
        <v>1065.1198224943307</v>
      </c>
      <c r="E204" s="1">
        <f t="shared" si="12"/>
        <v>20611.860173895817</v>
      </c>
      <c r="F204" s="1">
        <f t="shared" si="9"/>
        <v>26755.686326398201</v>
      </c>
    </row>
    <row r="205" spans="1:6" x14ac:dyDescent="0.3">
      <c r="A205" s="55">
        <v>193</v>
      </c>
      <c r="B205" s="60">
        <v>25848</v>
      </c>
      <c r="C205" s="1">
        <f t="shared" si="10"/>
        <v>4773.4829893032829</v>
      </c>
      <c r="D205" s="1">
        <f t="shared" si="11"/>
        <v>379.94824089478095</v>
      </c>
      <c r="E205" s="1">
        <f t="shared" si="12"/>
        <v>20337.791541256</v>
      </c>
      <c r="F205" s="1">
        <f t="shared" si="9"/>
        <v>25491.222771454064</v>
      </c>
    </row>
    <row r="206" spans="1:6" x14ac:dyDescent="0.3">
      <c r="A206" s="55">
        <v>194</v>
      </c>
      <c r="B206" s="60">
        <v>21801</v>
      </c>
      <c r="C206" s="1">
        <f t="shared" si="10"/>
        <v>5331.8198444710324</v>
      </c>
      <c r="D206" s="1">
        <f t="shared" si="11"/>
        <v>469.14254803126522</v>
      </c>
      <c r="E206" s="1">
        <f t="shared" si="12"/>
        <v>20373.469264110594</v>
      </c>
      <c r="F206" s="1">
        <f t="shared" si="9"/>
        <v>26174.431656612891</v>
      </c>
    </row>
    <row r="207" spans="1:6" x14ac:dyDescent="0.3">
      <c r="A207" s="55">
        <v>195</v>
      </c>
      <c r="B207" s="60">
        <v>2928</v>
      </c>
      <c r="C207" s="1">
        <f t="shared" si="10"/>
        <v>3614.246564195852</v>
      </c>
      <c r="D207" s="1">
        <f t="shared" si="11"/>
        <v>-624.21536612195757</v>
      </c>
      <c r="E207" s="1">
        <f t="shared" si="12"/>
        <v>19936.126098449306</v>
      </c>
      <c r="F207" s="1">
        <f t="shared" si="9"/>
        <v>22926.157296523201</v>
      </c>
    </row>
    <row r="208" spans="1:6" x14ac:dyDescent="0.3">
      <c r="A208" s="55">
        <v>196</v>
      </c>
      <c r="B208" s="60">
        <v>34925</v>
      </c>
      <c r="C208" s="1">
        <f t="shared" si="10"/>
        <v>-7009.0474501877052</v>
      </c>
      <c r="D208" s="1">
        <f t="shared" si="11"/>
        <v>-5623.7546902527574</v>
      </c>
      <c r="E208" s="1">
        <f t="shared" si="12"/>
        <v>17936.310368796985</v>
      </c>
      <c r="F208" s="1">
        <f t="shared" si="9"/>
        <v>5303.5082283565225</v>
      </c>
    </row>
    <row r="209" spans="1:6" x14ac:dyDescent="0.3">
      <c r="A209" s="55">
        <v>197</v>
      </c>
      <c r="B209" s="60">
        <v>24261</v>
      </c>
      <c r="C209" s="1">
        <f t="shared" si="10"/>
        <v>2177.9437453812761</v>
      </c>
      <c r="D209" s="1">
        <f t="shared" si="11"/>
        <v>1781.6182526581124</v>
      </c>
      <c r="E209" s="1">
        <f t="shared" si="12"/>
        <v>20898.459545961334</v>
      </c>
      <c r="F209" s="1">
        <f t="shared" si="9"/>
        <v>24858.021544000723</v>
      </c>
    </row>
    <row r="210" spans="1:6" x14ac:dyDescent="0.3">
      <c r="A210" s="55">
        <v>198</v>
      </c>
      <c r="B210" s="60">
        <v>23842</v>
      </c>
      <c r="C210" s="1">
        <f t="shared" si="10"/>
        <v>3661.0512260390274</v>
      </c>
      <c r="D210" s="1">
        <f t="shared" si="11"/>
        <v>1632.3628666579318</v>
      </c>
      <c r="E210" s="1">
        <f t="shared" si="12"/>
        <v>20838.757391561259</v>
      </c>
      <c r="F210" s="1">
        <f t="shared" si="9"/>
        <v>26132.171484258219</v>
      </c>
    </row>
    <row r="211" spans="1:6" x14ac:dyDescent="0.3">
      <c r="A211" s="55">
        <v>199</v>
      </c>
      <c r="B211" s="60">
        <v>24026</v>
      </c>
      <c r="C211" s="1">
        <f t="shared" si="10"/>
        <v>4148.3283505678501</v>
      </c>
      <c r="D211" s="1">
        <f t="shared" si="11"/>
        <v>1059.8199955933774</v>
      </c>
      <c r="E211" s="1">
        <f t="shared" si="12"/>
        <v>20609.740243135435</v>
      </c>
      <c r="F211" s="1">
        <f t="shared" si="9"/>
        <v>25817.888589296665</v>
      </c>
    </row>
    <row r="212" spans="1:6" x14ac:dyDescent="0.3">
      <c r="A212" s="55">
        <v>200</v>
      </c>
      <c r="B212" s="60">
        <v>25266</v>
      </c>
      <c r="C212" s="1">
        <f t="shared" si="10"/>
        <v>4312.2040515128965</v>
      </c>
      <c r="D212" s="1">
        <f t="shared" si="11"/>
        <v>611.84784826921191</v>
      </c>
      <c r="E212" s="1">
        <f t="shared" si="12"/>
        <v>20430.55138420577</v>
      </c>
      <c r="F212" s="1">
        <f t="shared" ref="F212:F275" si="13">C212+D212+E212</f>
        <v>25354.603283987879</v>
      </c>
    </row>
    <row r="213" spans="1:6" x14ac:dyDescent="0.3">
      <c r="A213" s="55">
        <v>201</v>
      </c>
      <c r="B213" s="60">
        <v>21313</v>
      </c>
      <c r="C213" s="1">
        <f t="shared" ref="C213:C276" si="14">$B$5*(B212-E212) + (1 - $B$5) * (C212+D212)</f>
        <v>4879.7502577881696</v>
      </c>
      <c r="D213" s="1">
        <f t="shared" ref="D213:D276" si="15">$B$6*(C213-C212) + (1-$B$6)*D212</f>
        <v>589.69702727224251</v>
      </c>
      <c r="E213" s="1">
        <f t="shared" ref="E213:E276" si="16">$B$7*(B212-(C212+D212)) + (1-$B$7)*E212</f>
        <v>20421.691055806983</v>
      </c>
      <c r="F213" s="1">
        <f t="shared" si="13"/>
        <v>25891.138340867394</v>
      </c>
    </row>
    <row r="214" spans="1:6" x14ac:dyDescent="0.3">
      <c r="A214" s="55">
        <v>202</v>
      </c>
      <c r="B214" s="60">
        <v>3103</v>
      </c>
      <c r="C214" s="1">
        <f t="shared" si="14"/>
        <v>3180.3781146267147</v>
      </c>
      <c r="D214" s="1">
        <f t="shared" si="15"/>
        <v>-554.83755794460626</v>
      </c>
      <c r="E214" s="1">
        <f t="shared" si="16"/>
        <v>19963.877221720242</v>
      </c>
      <c r="F214" s="1">
        <f t="shared" si="13"/>
        <v>22589.417778402349</v>
      </c>
    </row>
    <row r="215" spans="1:6" x14ac:dyDescent="0.3">
      <c r="A215" s="55">
        <v>203</v>
      </c>
      <c r="B215" s="60">
        <v>33375</v>
      </c>
      <c r="C215" s="1">
        <f t="shared" si="14"/>
        <v>-7117.668332519067</v>
      </c>
      <c r="D215" s="1">
        <f t="shared" si="15"/>
        <v>-5426.4420025451936</v>
      </c>
      <c r="E215" s="1">
        <f t="shared" si="16"/>
        <v>18015.235443880007</v>
      </c>
      <c r="F215" s="1">
        <f t="shared" si="13"/>
        <v>5471.125108815746</v>
      </c>
    </row>
    <row r="216" spans="1:6" x14ac:dyDescent="0.3">
      <c r="A216" s="55">
        <v>204</v>
      </c>
      <c r="B216" s="60">
        <v>22658</v>
      </c>
      <c r="C216" s="1">
        <f t="shared" si="14"/>
        <v>1407.8271105278664</v>
      </c>
      <c r="D216" s="1">
        <f t="shared" si="15"/>
        <v>1549.5267202508699</v>
      </c>
      <c r="E216" s="1">
        <f t="shared" si="16"/>
        <v>20805.622932998431</v>
      </c>
      <c r="F216" s="1">
        <f t="shared" si="13"/>
        <v>23762.976763777166</v>
      </c>
    </row>
    <row r="217" spans="1:6" x14ac:dyDescent="0.3">
      <c r="A217" s="55">
        <v>205</v>
      </c>
      <c r="B217" s="60">
        <v>24729</v>
      </c>
      <c r="C217" s="1">
        <f t="shared" si="14"/>
        <v>2404.8654488901529</v>
      </c>
      <c r="D217" s="1">
        <f t="shared" si="15"/>
        <v>1273.2825293065782</v>
      </c>
      <c r="E217" s="1">
        <f t="shared" si="16"/>
        <v>20695.125256620715</v>
      </c>
      <c r="F217" s="1">
        <f t="shared" si="13"/>
        <v>24373.273234817447</v>
      </c>
    </row>
    <row r="218" spans="1:6" x14ac:dyDescent="0.3">
      <c r="A218" s="55">
        <v>206</v>
      </c>
      <c r="B218" s="60">
        <v>24653</v>
      </c>
      <c r="C218" s="1">
        <f t="shared" si="14"/>
        <v>3856.011360788008</v>
      </c>
      <c r="D218" s="1">
        <f t="shared" si="15"/>
        <v>1362.2142206022168</v>
      </c>
      <c r="E218" s="1">
        <f t="shared" si="16"/>
        <v>20730.69793313897</v>
      </c>
      <c r="F218" s="1">
        <f t="shared" si="13"/>
        <v>25948.923514529197</v>
      </c>
    </row>
    <row r="219" spans="1:6" x14ac:dyDescent="0.3">
      <c r="A219" s="55">
        <v>207</v>
      </c>
      <c r="B219" s="60">
        <v>26797</v>
      </c>
      <c r="C219" s="1">
        <f t="shared" si="14"/>
        <v>4570.2638241256273</v>
      </c>
      <c r="D219" s="1">
        <f t="shared" si="15"/>
        <v>1038.233341969918</v>
      </c>
      <c r="E219" s="1">
        <f t="shared" si="16"/>
        <v>20601.10558168605</v>
      </c>
      <c r="F219" s="1">
        <f t="shared" si="13"/>
        <v>26209.602747781595</v>
      </c>
    </row>
    <row r="220" spans="1:6" x14ac:dyDescent="0.3">
      <c r="A220" s="55">
        <v>208</v>
      </c>
      <c r="B220" s="60">
        <v>22225</v>
      </c>
      <c r="C220" s="1">
        <f t="shared" si="14"/>
        <v>5902.1957922047477</v>
      </c>
      <c r="D220" s="1">
        <f t="shared" si="15"/>
        <v>1185.0826550245192</v>
      </c>
      <c r="E220" s="1">
        <f t="shared" si="16"/>
        <v>20659.84530690789</v>
      </c>
      <c r="F220" s="1">
        <f t="shared" si="13"/>
        <v>27747.123754137156</v>
      </c>
    </row>
    <row r="221" spans="1:6" x14ac:dyDescent="0.3">
      <c r="A221" s="55">
        <v>209</v>
      </c>
      <c r="B221" s="60">
        <v>3052</v>
      </c>
      <c r="C221" s="1">
        <f t="shared" si="14"/>
        <v>4326.2165701606882</v>
      </c>
      <c r="D221" s="1">
        <f t="shared" si="15"/>
        <v>-195.44828350977014</v>
      </c>
      <c r="E221" s="1">
        <f t="shared" si="16"/>
        <v>20107.632931494176</v>
      </c>
      <c r="F221" s="1">
        <f t="shared" si="13"/>
        <v>24238.401218145096</v>
      </c>
    </row>
    <row r="222" spans="1:6" x14ac:dyDescent="0.3">
      <c r="A222" s="55">
        <v>210</v>
      </c>
      <c r="B222" s="60">
        <v>35507</v>
      </c>
      <c r="C222" s="1">
        <f t="shared" si="14"/>
        <v>-6462.4323224216287</v>
      </c>
      <c r="D222" s="1">
        <f t="shared" si="15"/>
        <v>-5492.0485880460437</v>
      </c>
      <c r="E222" s="1">
        <f t="shared" si="16"/>
        <v>17988.992809679668</v>
      </c>
      <c r="F222" s="1">
        <f t="shared" si="13"/>
        <v>6034.5118992119969</v>
      </c>
    </row>
    <row r="223" spans="1:6" x14ac:dyDescent="0.3">
      <c r="A223" s="55">
        <v>211</v>
      </c>
      <c r="B223" s="60">
        <v>24875</v>
      </c>
      <c r="C223" s="1">
        <f t="shared" si="14"/>
        <v>2781.76313992633</v>
      </c>
      <c r="D223" s="1">
        <f t="shared" si="15"/>
        <v>1876.073437150957</v>
      </c>
      <c r="E223" s="1">
        <f t="shared" si="16"/>
        <v>20936.241619758468</v>
      </c>
      <c r="F223" s="1">
        <f t="shared" si="13"/>
        <v>25594.078196835755</v>
      </c>
    </row>
    <row r="224" spans="1:6" x14ac:dyDescent="0.3">
      <c r="A224" s="55">
        <v>212</v>
      </c>
      <c r="B224" s="60">
        <v>25480</v>
      </c>
      <c r="C224" s="1">
        <f t="shared" si="14"/>
        <v>4298.2974786594095</v>
      </c>
      <c r="D224" s="1">
        <f t="shared" si="15"/>
        <v>1696.3038879420183</v>
      </c>
      <c r="E224" s="1">
        <f t="shared" si="16"/>
        <v>20864.333800074892</v>
      </c>
      <c r="F224" s="1">
        <f t="shared" si="13"/>
        <v>26858.935166676318</v>
      </c>
    </row>
    <row r="225" spans="1:6" x14ac:dyDescent="0.3">
      <c r="A225" s="55">
        <v>213</v>
      </c>
      <c r="B225" s="60">
        <v>24502</v>
      </c>
      <c r="C225" s="1">
        <f t="shared" si="14"/>
        <v>5305.133783263268</v>
      </c>
      <c r="D225" s="1">
        <f t="shared" si="15"/>
        <v>1351.5700962729384</v>
      </c>
      <c r="E225" s="1">
        <f t="shared" si="16"/>
        <v>20726.440283407261</v>
      </c>
      <c r="F225" s="1">
        <f t="shared" si="13"/>
        <v>27383.144162943467</v>
      </c>
    </row>
    <row r="226" spans="1:6" x14ac:dyDescent="0.3">
      <c r="A226" s="55">
        <v>214</v>
      </c>
      <c r="B226" s="60">
        <v>23586</v>
      </c>
      <c r="C226" s="1">
        <f t="shared" si="14"/>
        <v>5216.1317980644726</v>
      </c>
      <c r="D226" s="1">
        <f t="shared" si="15"/>
        <v>631.28405553707148</v>
      </c>
      <c r="E226" s="1">
        <f t="shared" si="16"/>
        <v>20438.325867112915</v>
      </c>
      <c r="F226" s="1">
        <f t="shared" si="13"/>
        <v>26285.741720714461</v>
      </c>
    </row>
    <row r="227" spans="1:6" x14ac:dyDescent="0.3">
      <c r="A227" s="55">
        <v>215</v>
      </c>
      <c r="B227" s="60">
        <v>16979</v>
      </c>
      <c r="C227" s="1">
        <f t="shared" si="14"/>
        <v>4497.5449932443144</v>
      </c>
      <c r="D227" s="1">
        <f t="shared" si="15"/>
        <v>-43.651374641543384</v>
      </c>
      <c r="E227" s="1">
        <f t="shared" si="16"/>
        <v>20168.351695041471</v>
      </c>
      <c r="F227" s="1">
        <f t="shared" si="13"/>
        <v>24622.245313644242</v>
      </c>
    </row>
    <row r="228" spans="1:6" x14ac:dyDescent="0.3">
      <c r="A228" s="55">
        <v>216</v>
      </c>
      <c r="B228" s="60">
        <v>2939</v>
      </c>
      <c r="C228" s="1">
        <f t="shared" si="14"/>
        <v>632.2709617806504</v>
      </c>
      <c r="D228" s="1">
        <f t="shared" si="15"/>
        <v>-1954.4627030526037</v>
      </c>
      <c r="E228" s="1">
        <f t="shared" si="16"/>
        <v>19404.027163677049</v>
      </c>
      <c r="F228" s="1">
        <f t="shared" si="13"/>
        <v>18081.835422405096</v>
      </c>
    </row>
    <row r="229" spans="1:6" x14ac:dyDescent="0.3">
      <c r="A229" s="55">
        <v>217</v>
      </c>
      <c r="B229" s="60">
        <v>34329</v>
      </c>
      <c r="C229" s="1">
        <f t="shared" si="14"/>
        <v>-8893.6094524745004</v>
      </c>
      <c r="D229" s="1">
        <f t="shared" si="15"/>
        <v>-5740.1715586538776</v>
      </c>
      <c r="E229" s="1">
        <f t="shared" si="16"/>
        <v>17889.743621436537</v>
      </c>
      <c r="F229" s="1">
        <f t="shared" si="13"/>
        <v>3255.9626103081591</v>
      </c>
    </row>
    <row r="230" spans="1:6" x14ac:dyDescent="0.3">
      <c r="A230" s="55">
        <v>218</v>
      </c>
      <c r="B230" s="60">
        <v>22717</v>
      </c>
      <c r="C230" s="1">
        <f t="shared" si="14"/>
        <v>902.7376837175425</v>
      </c>
      <c r="D230" s="1">
        <f t="shared" si="15"/>
        <v>2028.0877887690822</v>
      </c>
      <c r="E230" s="1">
        <f t="shared" si="16"/>
        <v>20997.047360405722</v>
      </c>
      <c r="F230" s="1">
        <f t="shared" si="13"/>
        <v>23927.872832892346</v>
      </c>
    </row>
    <row r="231" spans="1:6" x14ac:dyDescent="0.3">
      <c r="A231" s="55">
        <v>219</v>
      </c>
      <c r="B231" s="60">
        <v>23390</v>
      </c>
      <c r="C231" s="1">
        <f t="shared" si="14"/>
        <v>2325.3890560404511</v>
      </c>
      <c r="D231" s="1">
        <f t="shared" si="15"/>
        <v>1725.3695805459954</v>
      </c>
      <c r="E231" s="1">
        <f t="shared" si="16"/>
        <v>20875.960077116491</v>
      </c>
      <c r="F231" s="1">
        <f t="shared" si="13"/>
        <v>24926.71871370294</v>
      </c>
    </row>
    <row r="232" spans="1:6" x14ac:dyDescent="0.3">
      <c r="A232" s="55">
        <v>220</v>
      </c>
      <c r="B232" s="60">
        <v>22418</v>
      </c>
      <c r="C232" s="1">
        <f t="shared" si="14"/>
        <v>3282.3992797349774</v>
      </c>
      <c r="D232" s="1">
        <f t="shared" si="15"/>
        <v>1341.1899021202607</v>
      </c>
      <c r="E232" s="1">
        <f t="shared" si="16"/>
        <v>20722.288205746201</v>
      </c>
      <c r="F232" s="1">
        <f t="shared" si="13"/>
        <v>25345.877387601438</v>
      </c>
    </row>
    <row r="233" spans="1:6" x14ac:dyDescent="0.3">
      <c r="A233" s="55">
        <v>221</v>
      </c>
      <c r="B233" s="60">
        <v>23773</v>
      </c>
      <c r="C233" s="1">
        <f t="shared" si="14"/>
        <v>3159.6504880545185</v>
      </c>
      <c r="D233" s="1">
        <f t="shared" si="15"/>
        <v>609.22055521990092</v>
      </c>
      <c r="E233" s="1">
        <f t="shared" si="16"/>
        <v>20429.500466986057</v>
      </c>
      <c r="F233" s="1">
        <f t="shared" si="13"/>
        <v>24198.371510260476</v>
      </c>
    </row>
    <row r="234" spans="1:6" x14ac:dyDescent="0.3">
      <c r="A234" s="55">
        <v>222</v>
      </c>
      <c r="B234" s="60">
        <v>18807</v>
      </c>
      <c r="C234" s="1">
        <f t="shared" si="14"/>
        <v>3556.185288144181</v>
      </c>
      <c r="D234" s="1">
        <f t="shared" si="15"/>
        <v>502.87767765478168</v>
      </c>
      <c r="E234" s="1">
        <f t="shared" si="16"/>
        <v>20386.963315960009</v>
      </c>
      <c r="F234" s="1">
        <f t="shared" si="13"/>
        <v>24446.026281758972</v>
      </c>
    </row>
    <row r="235" spans="1:6" x14ac:dyDescent="0.3">
      <c r="A235" s="55">
        <v>223</v>
      </c>
      <c r="B235" s="60">
        <v>2659</v>
      </c>
      <c r="C235" s="1">
        <f t="shared" si="14"/>
        <v>1239.5498249194768</v>
      </c>
      <c r="D235" s="1">
        <f t="shared" si="15"/>
        <v>-906.87889278496118</v>
      </c>
      <c r="E235" s="1">
        <f t="shared" si="16"/>
        <v>19823.060687784109</v>
      </c>
      <c r="F235" s="1">
        <f t="shared" si="13"/>
        <v>20155.731619918624</v>
      </c>
    </row>
    <row r="236" spans="1:6" x14ac:dyDescent="0.3">
      <c r="A236" s="55">
        <v>224</v>
      </c>
      <c r="B236" s="60">
        <v>31619</v>
      </c>
      <c r="C236" s="1">
        <f t="shared" si="14"/>
        <v>-8415.694877824797</v>
      </c>
      <c r="D236" s="1">
        <f t="shared" si="15"/>
        <v>-5281.0617977646179</v>
      </c>
      <c r="E236" s="1">
        <f t="shared" si="16"/>
        <v>18073.387525792248</v>
      </c>
      <c r="F236" s="1">
        <f t="shared" si="13"/>
        <v>4376.6308502028332</v>
      </c>
    </row>
    <row r="237" spans="1:6" x14ac:dyDescent="0.3">
      <c r="A237" s="55">
        <v>225</v>
      </c>
      <c r="B237" s="60">
        <v>23034</v>
      </c>
      <c r="C237" s="1">
        <f t="shared" si="14"/>
        <v>-75.572100690831576</v>
      </c>
      <c r="D237" s="1">
        <f t="shared" si="15"/>
        <v>1529.5304896846737</v>
      </c>
      <c r="E237" s="1">
        <f t="shared" si="16"/>
        <v>20797.624440771964</v>
      </c>
      <c r="F237" s="1">
        <f t="shared" si="13"/>
        <v>22251.582829765808</v>
      </c>
    </row>
    <row r="238" spans="1:6" x14ac:dyDescent="0.3">
      <c r="A238" s="55">
        <v>226</v>
      </c>
      <c r="B238" s="60">
        <v>25249</v>
      </c>
      <c r="C238" s="1">
        <f t="shared" si="14"/>
        <v>1845.166974110939</v>
      </c>
      <c r="D238" s="1">
        <f t="shared" si="15"/>
        <v>1725.1347822432222</v>
      </c>
      <c r="E238" s="1">
        <f t="shared" si="16"/>
        <v>20875.866157795386</v>
      </c>
      <c r="F238" s="1">
        <f t="shared" si="13"/>
        <v>24446.167914149548</v>
      </c>
    </row>
    <row r="239" spans="1:6" x14ac:dyDescent="0.3">
      <c r="A239" s="55">
        <v>227</v>
      </c>
      <c r="B239" s="60">
        <v>5415</v>
      </c>
      <c r="C239" s="1">
        <f t="shared" si="14"/>
        <v>3971.7177992793877</v>
      </c>
      <c r="D239" s="1">
        <f t="shared" si="15"/>
        <v>1925.8428037058354</v>
      </c>
      <c r="E239" s="1">
        <f t="shared" si="16"/>
        <v>20956.149366380432</v>
      </c>
      <c r="F239" s="1">
        <f t="shared" si="13"/>
        <v>26853.709969365656</v>
      </c>
    </row>
    <row r="240" spans="1:6" x14ac:dyDescent="0.3">
      <c r="A240" s="55">
        <v>228</v>
      </c>
      <c r="B240" s="60">
        <v>30839</v>
      </c>
      <c r="C240" s="1">
        <f t="shared" si="14"/>
        <v>-4821.794381697604</v>
      </c>
      <c r="D240" s="1">
        <f t="shared" si="15"/>
        <v>-3433.834688635578</v>
      </c>
      <c r="E240" s="1">
        <f t="shared" si="16"/>
        <v>18812.278369443869</v>
      </c>
      <c r="F240" s="1">
        <f t="shared" si="13"/>
        <v>10556.649299110688</v>
      </c>
    </row>
    <row r="241" spans="1:6" x14ac:dyDescent="0.3">
      <c r="A241" s="55">
        <v>229</v>
      </c>
      <c r="B241" s="60">
        <v>19256</v>
      </c>
      <c r="C241" s="1">
        <f t="shared" si="14"/>
        <v>1885.5462801114745</v>
      </c>
      <c r="D241" s="1">
        <f t="shared" si="15"/>
        <v>1636.7529865867502</v>
      </c>
      <c r="E241" s="1">
        <f t="shared" si="16"/>
        <v>20840.513439532802</v>
      </c>
      <c r="F241" s="1">
        <f t="shared" si="13"/>
        <v>24362.812706231027</v>
      </c>
    </row>
    <row r="242" spans="1:6" x14ac:dyDescent="0.3">
      <c r="A242" s="55">
        <v>230</v>
      </c>
      <c r="B242" s="60">
        <v>3371</v>
      </c>
      <c r="C242" s="1">
        <f t="shared" si="14"/>
        <v>968.89291358271112</v>
      </c>
      <c r="D242" s="1">
        <f t="shared" si="15"/>
        <v>360.04981002899342</v>
      </c>
      <c r="E242" s="1">
        <f t="shared" si="16"/>
        <v>20329.832168909699</v>
      </c>
      <c r="F242" s="1">
        <f t="shared" si="13"/>
        <v>21658.774892521404</v>
      </c>
    </row>
    <row r="243" spans="1:6" x14ac:dyDescent="0.3">
      <c r="A243" s="55">
        <v>231</v>
      </c>
      <c r="B243" s="60">
        <v>36030</v>
      </c>
      <c r="C243" s="1">
        <f t="shared" si="14"/>
        <v>-7814.9447226489974</v>
      </c>
      <c r="D243" s="1">
        <f t="shared" si="15"/>
        <v>-4211.8939131013576</v>
      </c>
      <c r="E243" s="1">
        <f t="shared" si="16"/>
        <v>18501.054679657558</v>
      </c>
      <c r="F243" s="1">
        <f t="shared" si="13"/>
        <v>6474.2160439072031</v>
      </c>
    </row>
    <row r="244" spans="1:6" x14ac:dyDescent="0.3">
      <c r="A244" s="55">
        <v>232</v>
      </c>
      <c r="B244" s="60">
        <v>24966</v>
      </c>
      <c r="C244" s="1">
        <f t="shared" si="14"/>
        <v>2751.0533422960434</v>
      </c>
      <c r="D244" s="1">
        <f t="shared" si="15"/>
        <v>3177.0520759218416</v>
      </c>
      <c r="E244" s="1">
        <f t="shared" si="16"/>
        <v>21456.63307526684</v>
      </c>
      <c r="F244" s="1">
        <f t="shared" si="13"/>
        <v>27384.738493484725</v>
      </c>
    </row>
    <row r="245" spans="1:6" x14ac:dyDescent="0.3">
      <c r="A245" s="55">
        <v>233</v>
      </c>
      <c r="B245" s="60">
        <v>25764</v>
      </c>
      <c r="C245" s="1">
        <f t="shared" si="14"/>
        <v>4718.7361714755225</v>
      </c>
      <c r="D245" s="1">
        <f t="shared" si="15"/>
        <v>2572.3674525506603</v>
      </c>
      <c r="E245" s="1">
        <f t="shared" si="16"/>
        <v>21214.759225918369</v>
      </c>
      <c r="F245" s="1">
        <f t="shared" si="13"/>
        <v>28505.862849944551</v>
      </c>
    </row>
    <row r="246" spans="1:6" x14ac:dyDescent="0.3">
      <c r="A246" s="55">
        <v>234</v>
      </c>
      <c r="B246" s="60">
        <v>25794</v>
      </c>
      <c r="C246" s="1">
        <f t="shared" si="14"/>
        <v>5920.1721990539063</v>
      </c>
      <c r="D246" s="1">
        <f t="shared" si="15"/>
        <v>1886.9017400645221</v>
      </c>
      <c r="E246" s="1">
        <f t="shared" si="16"/>
        <v>20940.572940923917</v>
      </c>
      <c r="F246" s="1">
        <f t="shared" si="13"/>
        <v>28747.646880042346</v>
      </c>
    </row>
    <row r="247" spans="1:6" x14ac:dyDescent="0.3">
      <c r="A247" s="55">
        <v>235</v>
      </c>
      <c r="B247" s="60">
        <v>27327</v>
      </c>
      <c r="C247" s="1">
        <f t="shared" si="14"/>
        <v>6330.2504990972557</v>
      </c>
      <c r="D247" s="1">
        <f t="shared" si="15"/>
        <v>1148.4900200539357</v>
      </c>
      <c r="E247" s="1">
        <f t="shared" si="16"/>
        <v>20645.208252919681</v>
      </c>
      <c r="F247" s="1">
        <f t="shared" si="13"/>
        <v>28123.948772070871</v>
      </c>
    </row>
    <row r="248" spans="1:6" x14ac:dyDescent="0.3">
      <c r="A248" s="55">
        <v>236</v>
      </c>
      <c r="B248" s="60">
        <v>24637</v>
      </c>
      <c r="C248" s="1">
        <f t="shared" si="14"/>
        <v>7080.2661331157551</v>
      </c>
      <c r="D248" s="1">
        <f t="shared" si="15"/>
        <v>949.25282703621758</v>
      </c>
      <c r="E248" s="1">
        <f t="shared" si="16"/>
        <v>20565.513375712591</v>
      </c>
      <c r="F248" s="1">
        <f t="shared" si="13"/>
        <v>28595.032335864562</v>
      </c>
    </row>
    <row r="249" spans="1:6" x14ac:dyDescent="0.3">
      <c r="A249" s="55">
        <v>237</v>
      </c>
      <c r="B249" s="60">
        <v>3638</v>
      </c>
      <c r="C249" s="1">
        <f t="shared" si="14"/>
        <v>6050.5027922196905</v>
      </c>
      <c r="D249" s="1">
        <f t="shared" si="15"/>
        <v>-40.255256929923519</v>
      </c>
      <c r="E249" s="1">
        <f t="shared" si="16"/>
        <v>20169.710142126136</v>
      </c>
      <c r="F249" s="1">
        <f t="shared" si="13"/>
        <v>26179.957677415903</v>
      </c>
    </row>
    <row r="250" spans="1:6" x14ac:dyDescent="0.3">
      <c r="A250" s="55">
        <v>238</v>
      </c>
      <c r="B250" s="60">
        <v>41271</v>
      </c>
      <c r="C250" s="1">
        <f t="shared" si="14"/>
        <v>-5260.7313034181843</v>
      </c>
      <c r="D250" s="1">
        <f t="shared" si="15"/>
        <v>-5675.7446762838999</v>
      </c>
      <c r="E250" s="1">
        <f t="shared" si="16"/>
        <v>17915.514374384547</v>
      </c>
      <c r="F250" s="1">
        <f t="shared" si="13"/>
        <v>6979.0383946824622</v>
      </c>
    </row>
    <row r="251" spans="1:6" x14ac:dyDescent="0.3">
      <c r="A251" s="55">
        <v>239</v>
      </c>
      <c r="B251" s="60">
        <v>29061</v>
      </c>
      <c r="C251" s="1">
        <f t="shared" si="14"/>
        <v>6209.5048229566837</v>
      </c>
      <c r="D251" s="1">
        <f t="shared" si="15"/>
        <v>2897.2457250454841</v>
      </c>
      <c r="E251" s="1">
        <f t="shared" si="16"/>
        <v>21344.710534916303</v>
      </c>
      <c r="F251" s="1">
        <f t="shared" si="13"/>
        <v>30451.461082918471</v>
      </c>
    </row>
    <row r="252" spans="1:6" x14ac:dyDescent="0.3">
      <c r="A252" s="55">
        <v>240</v>
      </c>
      <c r="B252" s="60">
        <v>29526</v>
      </c>
      <c r="C252" s="1">
        <f t="shared" si="14"/>
        <v>8411.5200065429326</v>
      </c>
      <c r="D252" s="1">
        <f t="shared" si="15"/>
        <v>2549.6304543158667</v>
      </c>
      <c r="E252" s="1">
        <f t="shared" si="16"/>
        <v>21205.664426624455</v>
      </c>
      <c r="F252" s="1">
        <f t="shared" si="13"/>
        <v>32166.814887483255</v>
      </c>
    </row>
    <row r="253" spans="1:6" x14ac:dyDescent="0.3">
      <c r="A253" s="55">
        <v>241</v>
      </c>
      <c r="B253" s="60">
        <v>28879</v>
      </c>
      <c r="C253" s="1">
        <f t="shared" si="14"/>
        <v>9640.7430171171727</v>
      </c>
      <c r="D253" s="1">
        <f t="shared" si="15"/>
        <v>1889.4267324450534</v>
      </c>
      <c r="E253" s="1">
        <f t="shared" si="16"/>
        <v>20941.58293787613</v>
      </c>
      <c r="F253" s="1">
        <f t="shared" si="13"/>
        <v>32471.752687438355</v>
      </c>
    </row>
    <row r="254" spans="1:6" x14ac:dyDescent="0.3">
      <c r="A254" s="55">
        <v>242</v>
      </c>
      <c r="B254" s="60">
        <v>32524</v>
      </c>
      <c r="C254" s="1">
        <f t="shared" si="14"/>
        <v>9733.7934058430474</v>
      </c>
      <c r="D254" s="1">
        <f t="shared" si="15"/>
        <v>991.23856058546403</v>
      </c>
      <c r="E254" s="1">
        <f t="shared" si="16"/>
        <v>20582.307669132297</v>
      </c>
      <c r="F254" s="1">
        <f t="shared" si="13"/>
        <v>31307.339635560806</v>
      </c>
    </row>
    <row r="255" spans="1:6" x14ac:dyDescent="0.3">
      <c r="A255" s="55">
        <v>243</v>
      </c>
      <c r="B255" s="60">
        <v>29971</v>
      </c>
      <c r="C255" s="1">
        <f t="shared" si="14"/>
        <v>11333.362148648106</v>
      </c>
      <c r="D255" s="1">
        <f t="shared" si="15"/>
        <v>1295.4036516952615</v>
      </c>
      <c r="E255" s="1">
        <f t="shared" si="16"/>
        <v>20703.973705576216</v>
      </c>
      <c r="F255" s="1">
        <f t="shared" si="13"/>
        <v>33332.739505919584</v>
      </c>
    </row>
    <row r="256" spans="1:6" x14ac:dyDescent="0.3">
      <c r="A256" s="55">
        <v>244</v>
      </c>
      <c r="B256" s="60">
        <v>6924</v>
      </c>
      <c r="C256" s="1">
        <f t="shared" si="14"/>
        <v>10947.896047383576</v>
      </c>
      <c r="D256" s="1">
        <f t="shared" si="15"/>
        <v>454.96877521536567</v>
      </c>
      <c r="E256" s="1">
        <f t="shared" si="16"/>
        <v>20367.799754984258</v>
      </c>
      <c r="F256" s="1">
        <f t="shared" si="13"/>
        <v>31770.6645775832</v>
      </c>
    </row>
    <row r="257" spans="1:6" x14ac:dyDescent="0.3">
      <c r="A257" s="55">
        <v>245</v>
      </c>
      <c r="B257" s="60">
        <v>49733</v>
      </c>
      <c r="C257" s="1">
        <f t="shared" si="14"/>
        <v>-1020.4674661926583</v>
      </c>
      <c r="D257" s="1">
        <f t="shared" si="15"/>
        <v>-5756.6973691804342</v>
      </c>
      <c r="E257" s="1">
        <f t="shared" si="16"/>
        <v>17883.133297225937</v>
      </c>
      <c r="F257" s="1">
        <f t="shared" si="13"/>
        <v>11105.968461852844</v>
      </c>
    </row>
    <row r="258" spans="1:6" x14ac:dyDescent="0.3">
      <c r="A258" s="55">
        <v>246</v>
      </c>
      <c r="B258" s="60">
        <v>35864</v>
      </c>
      <c r="C258" s="1">
        <f t="shared" si="14"/>
        <v>12536.350933700485</v>
      </c>
      <c r="D258" s="1">
        <f t="shared" si="15"/>
        <v>3900.0605153563547</v>
      </c>
      <c r="E258" s="1">
        <f t="shared" si="16"/>
        <v>21745.836451040654</v>
      </c>
      <c r="F258" s="1">
        <f t="shared" si="13"/>
        <v>38182.247900097493</v>
      </c>
    </row>
    <row r="259" spans="1:6" x14ac:dyDescent="0.3">
      <c r="A259" s="55">
        <v>247</v>
      </c>
      <c r="B259" s="60">
        <v>35929</v>
      </c>
      <c r="C259" s="1">
        <f t="shared" si="14"/>
        <v>15277.287499008093</v>
      </c>
      <c r="D259" s="1">
        <f t="shared" si="15"/>
        <v>3320.4985403319811</v>
      </c>
      <c r="E259" s="1">
        <f t="shared" si="16"/>
        <v>21514.011661030905</v>
      </c>
      <c r="F259" s="1">
        <f t="shared" si="13"/>
        <v>40111.797700370982</v>
      </c>
    </row>
    <row r="260" spans="1:6" x14ac:dyDescent="0.3">
      <c r="A260" s="55">
        <v>248</v>
      </c>
      <c r="B260" s="60">
        <v>36679</v>
      </c>
      <c r="C260" s="1">
        <f t="shared" si="14"/>
        <v>16506.387189154586</v>
      </c>
      <c r="D260" s="1">
        <f t="shared" si="15"/>
        <v>2274.7991152392369</v>
      </c>
      <c r="E260" s="1">
        <f t="shared" si="16"/>
        <v>21095.731890993808</v>
      </c>
      <c r="F260" s="1">
        <f t="shared" si="13"/>
        <v>39876.918195387625</v>
      </c>
    </row>
    <row r="261" spans="1:6" x14ac:dyDescent="0.3">
      <c r="A261" s="55">
        <v>249</v>
      </c>
      <c r="B261" s="60">
        <v>38435</v>
      </c>
      <c r="C261" s="1">
        <f t="shared" si="14"/>
        <v>17182.227206700009</v>
      </c>
      <c r="D261" s="1">
        <f t="shared" si="15"/>
        <v>1475.3195663923298</v>
      </c>
      <c r="E261" s="1">
        <f t="shared" si="16"/>
        <v>20775.940071455043</v>
      </c>
      <c r="F261" s="1">
        <f t="shared" si="13"/>
        <v>39433.486844547384</v>
      </c>
    </row>
    <row r="262" spans="1:6" x14ac:dyDescent="0.3">
      <c r="A262" s="55">
        <v>250</v>
      </c>
      <c r="B262" s="60">
        <v>36474</v>
      </c>
      <c r="C262" s="1">
        <f t="shared" si="14"/>
        <v>18158.303350818649</v>
      </c>
      <c r="D262" s="1">
        <f t="shared" si="15"/>
        <v>1225.6978552554851</v>
      </c>
      <c r="E262" s="1">
        <f t="shared" si="16"/>
        <v>20676.091387000306</v>
      </c>
      <c r="F262" s="1">
        <f t="shared" si="13"/>
        <v>40060.092593074442</v>
      </c>
    </row>
    <row r="263" spans="1:6" x14ac:dyDescent="0.3">
      <c r="A263" s="55">
        <v>251</v>
      </c>
      <c r="B263" s="60">
        <v>5004</v>
      </c>
      <c r="C263" s="1">
        <f t="shared" si="14"/>
        <v>17590.954909536915</v>
      </c>
      <c r="D263" s="1">
        <f t="shared" si="15"/>
        <v>329.17470698687544</v>
      </c>
      <c r="E263" s="1">
        <f t="shared" si="16"/>
        <v>20317.482127692863</v>
      </c>
      <c r="F263" s="1">
        <f t="shared" si="13"/>
        <v>38237.611744216658</v>
      </c>
    </row>
    <row r="264" spans="1:6" x14ac:dyDescent="0.3">
      <c r="A264" s="55">
        <v>252</v>
      </c>
      <c r="B264" s="60">
        <v>52907</v>
      </c>
      <c r="C264" s="1">
        <f t="shared" si="14"/>
        <v>1303.3237444154638</v>
      </c>
      <c r="D264" s="1">
        <f t="shared" si="15"/>
        <v>-7979.2282290672874</v>
      </c>
      <c r="E264" s="1">
        <f t="shared" si="16"/>
        <v>16994.120953271198</v>
      </c>
      <c r="F264" s="1">
        <f t="shared" si="13"/>
        <v>10318.216468619376</v>
      </c>
    </row>
    <row r="265" spans="1:6" x14ac:dyDescent="0.3">
      <c r="A265" s="55">
        <v>253</v>
      </c>
      <c r="B265" s="60">
        <v>36291</v>
      </c>
      <c r="C265" s="1">
        <f t="shared" si="14"/>
        <v>14618.487281038491</v>
      </c>
      <c r="D265" s="1">
        <f t="shared" si="15"/>
        <v>2667.9676537778701</v>
      </c>
      <c r="E265" s="1">
        <f t="shared" si="16"/>
        <v>21252.999306409263</v>
      </c>
      <c r="F265" s="1">
        <f t="shared" si="13"/>
        <v>38539.454241225627</v>
      </c>
    </row>
    <row r="266" spans="1:6" x14ac:dyDescent="0.3">
      <c r="A266" s="55">
        <v>254</v>
      </c>
      <c r="B266" s="60">
        <v>38103</v>
      </c>
      <c r="C266" s="1">
        <f t="shared" si="14"/>
        <v>16162.227814203548</v>
      </c>
      <c r="D266" s="1">
        <f t="shared" si="15"/>
        <v>2105.8540934714638</v>
      </c>
      <c r="E266" s="1">
        <f t="shared" si="16"/>
        <v>21028.153882286701</v>
      </c>
      <c r="F266" s="1">
        <f t="shared" si="13"/>
        <v>39296.235789961713</v>
      </c>
    </row>
    <row r="267" spans="1:6" x14ac:dyDescent="0.3">
      <c r="A267" s="55">
        <v>255</v>
      </c>
      <c r="B267" s="60">
        <v>37869</v>
      </c>
      <c r="C267" s="1">
        <f t="shared" si="14"/>
        <v>17671.464012694156</v>
      </c>
      <c r="D267" s="1">
        <f t="shared" si="15"/>
        <v>1807.5451459810356</v>
      </c>
      <c r="E267" s="1">
        <f t="shared" si="16"/>
        <v>20908.830303290531</v>
      </c>
      <c r="F267" s="1">
        <f t="shared" si="13"/>
        <v>40387.839461965719</v>
      </c>
    </row>
    <row r="268" spans="1:6" x14ac:dyDescent="0.3">
      <c r="A268" s="55">
        <v>256</v>
      </c>
      <c r="B268" s="60">
        <v>39917</v>
      </c>
      <c r="C268" s="1">
        <f t="shared" si="14"/>
        <v>18219.589427692328</v>
      </c>
      <c r="D268" s="1">
        <f t="shared" si="15"/>
        <v>1177.835280489604</v>
      </c>
      <c r="E268" s="1">
        <f t="shared" si="16"/>
        <v>20656.946357093959</v>
      </c>
      <c r="F268" s="1">
        <f t="shared" si="13"/>
        <v>40054.371065275889</v>
      </c>
    </row>
    <row r="269" spans="1:6" x14ac:dyDescent="0.3">
      <c r="A269" s="55">
        <v>257</v>
      </c>
      <c r="B269" s="60">
        <v>38017</v>
      </c>
      <c r="C269" s="1">
        <f t="shared" si="14"/>
        <v>19328.739175543989</v>
      </c>
      <c r="D269" s="1">
        <f t="shared" si="15"/>
        <v>1143.4925141706326</v>
      </c>
      <c r="E269" s="1">
        <f t="shared" si="16"/>
        <v>20643.209250566371</v>
      </c>
      <c r="F269" s="1">
        <f t="shared" si="13"/>
        <v>41115.440940280998</v>
      </c>
    </row>
    <row r="270" spans="1:6" x14ac:dyDescent="0.3">
      <c r="A270" s="55">
        <v>258</v>
      </c>
      <c r="B270" s="60">
        <v>5596</v>
      </c>
      <c r="C270" s="1">
        <f t="shared" si="14"/>
        <v>18923.011219574124</v>
      </c>
      <c r="D270" s="1">
        <f t="shared" si="15"/>
        <v>368.88227910038358</v>
      </c>
      <c r="E270" s="1">
        <f t="shared" si="16"/>
        <v>20333.365156538272</v>
      </c>
      <c r="F270" s="1">
        <f t="shared" si="13"/>
        <v>39625.258655212776</v>
      </c>
    </row>
    <row r="271" spans="1:6" x14ac:dyDescent="0.3">
      <c r="A271" s="55">
        <v>259</v>
      </c>
      <c r="B271" s="60">
        <v>65987</v>
      </c>
      <c r="C271" s="1">
        <f t="shared" si="14"/>
        <v>2277.2641710681182</v>
      </c>
      <c r="D271" s="1">
        <f t="shared" si="15"/>
        <v>-8138.4323847028099</v>
      </c>
      <c r="E271" s="1">
        <f t="shared" si="16"/>
        <v>16930.439291016992</v>
      </c>
      <c r="F271" s="1">
        <f t="shared" si="13"/>
        <v>11069.2710773823</v>
      </c>
    </row>
    <row r="272" spans="1:6" x14ac:dyDescent="0.3">
      <c r="A272" s="55">
        <v>260</v>
      </c>
      <c r="B272" s="60">
        <v>61837</v>
      </c>
      <c r="C272" s="1">
        <f t="shared" si="14"/>
        <v>21597.696247674157</v>
      </c>
      <c r="D272" s="1">
        <f t="shared" si="15"/>
        <v>5590.9998459516155</v>
      </c>
      <c r="E272" s="1">
        <f t="shared" si="16"/>
        <v>22422.212183278763</v>
      </c>
      <c r="F272" s="1">
        <f t="shared" si="13"/>
        <v>49610.908276904534</v>
      </c>
    </row>
    <row r="273" spans="1:6" x14ac:dyDescent="0.3">
      <c r="A273" s="55">
        <v>261</v>
      </c>
      <c r="B273" s="60">
        <v>11976</v>
      </c>
      <c r="C273" s="1">
        <f t="shared" si="14"/>
        <v>33301.741955173507</v>
      </c>
      <c r="D273" s="1">
        <f t="shared" si="15"/>
        <v>8647.5227767254837</v>
      </c>
      <c r="E273" s="1">
        <f t="shared" si="16"/>
        <v>23644.821355588312</v>
      </c>
      <c r="F273" s="1">
        <f t="shared" si="13"/>
        <v>65594.086087487303</v>
      </c>
    </row>
    <row r="274" spans="1:6" x14ac:dyDescent="0.3">
      <c r="A274" s="55">
        <v>262</v>
      </c>
      <c r="B274" s="60">
        <v>2311</v>
      </c>
      <c r="C274" s="1">
        <f t="shared" si="14"/>
        <v>15140.22168815534</v>
      </c>
      <c r="D274" s="1">
        <f t="shared" si="15"/>
        <v>-4756.9987451463421</v>
      </c>
      <c r="E274" s="1">
        <f t="shared" si="16"/>
        <v>18283.01274683958</v>
      </c>
      <c r="F274" s="1">
        <f t="shared" si="13"/>
        <v>28666.235689848578</v>
      </c>
    </row>
    <row r="275" spans="1:6" x14ac:dyDescent="0.3">
      <c r="A275" s="55">
        <v>263</v>
      </c>
      <c r="B275" s="60">
        <v>7041</v>
      </c>
      <c r="C275" s="1">
        <f t="shared" si="14"/>
        <v>-2794.3949019152915</v>
      </c>
      <c r="D275" s="1">
        <f t="shared" si="15"/>
        <v>-11345.807667608487</v>
      </c>
      <c r="E275" s="1">
        <f t="shared" si="16"/>
        <v>15647.489177854724</v>
      </c>
      <c r="F275" s="1">
        <f t="shared" si="13"/>
        <v>1507.2866083309455</v>
      </c>
    </row>
    <row r="276" spans="1:6" x14ac:dyDescent="0.3">
      <c r="A276" s="55">
        <v>264</v>
      </c>
      <c r="B276" s="60">
        <v>40664</v>
      </c>
      <c r="C276" s="1">
        <f t="shared" si="14"/>
        <v>-11373.345873689252</v>
      </c>
      <c r="D276" s="1">
        <f t="shared" si="15"/>
        <v>-9962.3793196912229</v>
      </c>
      <c r="E276" s="1">
        <f t="shared" si="16"/>
        <v>16200.860517021631</v>
      </c>
      <c r="F276" s="1">
        <f t="shared" ref="F276:F339" si="17">C276+D276+E276</f>
        <v>-5134.8646763588422</v>
      </c>
    </row>
    <row r="277" spans="1:6" x14ac:dyDescent="0.3">
      <c r="A277" s="55">
        <v>265</v>
      </c>
      <c r="B277" s="60">
        <v>6335</v>
      </c>
      <c r="C277" s="1">
        <f t="shared" ref="C277:C340" si="18">$B$5*(B276-E276) + (1 - $B$5) * (C276+D276)</f>
        <v>1563.7071447989474</v>
      </c>
      <c r="D277" s="1">
        <f t="shared" ref="D277:D340" si="19">$B$6*(C277-C276) + (1-$B$6)*D276</f>
        <v>1487.3368493984881</v>
      </c>
      <c r="E277" s="1">
        <f t="shared" ref="E277:E340" si="20">$B$7*(B276-(C276+D276)) + (1-$B$7)*E276</f>
        <v>20780.746984657515</v>
      </c>
      <c r="F277" s="1">
        <f t="shared" si="17"/>
        <v>23831.790978854951</v>
      </c>
    </row>
    <row r="278" spans="1:6" x14ac:dyDescent="0.3">
      <c r="A278" s="55">
        <v>266</v>
      </c>
      <c r="B278" s="60">
        <v>64710</v>
      </c>
      <c r="C278" s="1">
        <f t="shared" si="18"/>
        <v>-5697.3514952300393</v>
      </c>
      <c r="D278" s="1">
        <f t="shared" si="19"/>
        <v>-2886.8608953152493</v>
      </c>
      <c r="E278" s="1">
        <f t="shared" si="20"/>
        <v>19031.06788677202</v>
      </c>
      <c r="F278" s="1">
        <f t="shared" si="17"/>
        <v>10446.855496226732</v>
      </c>
    </row>
    <row r="279" spans="1:6" x14ac:dyDescent="0.3">
      <c r="A279" s="55">
        <v>267</v>
      </c>
      <c r="B279" s="60">
        <v>39280</v>
      </c>
      <c r="C279" s="1">
        <f t="shared" si="18"/>
        <v>18547.359861341345</v>
      </c>
      <c r="D279" s="1">
        <f t="shared" si="19"/>
        <v>10678.925230628067</v>
      </c>
      <c r="E279" s="1">
        <f t="shared" si="20"/>
        <v>24457.382337149349</v>
      </c>
      <c r="F279" s="1">
        <f t="shared" si="17"/>
        <v>53683.667429118759</v>
      </c>
    </row>
    <row r="280" spans="1:6" x14ac:dyDescent="0.3">
      <c r="A280" s="55">
        <v>268</v>
      </c>
      <c r="B280" s="60">
        <v>40044</v>
      </c>
      <c r="C280" s="1">
        <f t="shared" si="18"/>
        <v>22024.451377410031</v>
      </c>
      <c r="D280" s="1">
        <f t="shared" si="19"/>
        <v>7078.0083733483762</v>
      </c>
      <c r="E280" s="1">
        <f t="shared" si="20"/>
        <v>23017.015594237473</v>
      </c>
      <c r="F280" s="1">
        <f t="shared" si="17"/>
        <v>52119.475344995881</v>
      </c>
    </row>
    <row r="281" spans="1:6" x14ac:dyDescent="0.3">
      <c r="A281" s="55">
        <v>269</v>
      </c>
      <c r="B281" s="60">
        <v>40217</v>
      </c>
      <c r="C281" s="1">
        <f t="shared" si="18"/>
        <v>23064.722078260467</v>
      </c>
      <c r="D281" s="1">
        <f t="shared" si="19"/>
        <v>4059.1395370994064</v>
      </c>
      <c r="E281" s="1">
        <f t="shared" si="20"/>
        <v>21809.468059737887</v>
      </c>
      <c r="F281" s="1">
        <f t="shared" si="17"/>
        <v>48933.329675097761</v>
      </c>
    </row>
    <row r="282" spans="1:6" x14ac:dyDescent="0.3">
      <c r="A282" s="55">
        <v>270</v>
      </c>
      <c r="B282" s="60">
        <v>43203</v>
      </c>
      <c r="C282" s="1">
        <f t="shared" si="18"/>
        <v>22765.696777810994</v>
      </c>
      <c r="D282" s="1">
        <f t="shared" si="19"/>
        <v>1880.0571183249665</v>
      </c>
      <c r="E282" s="1">
        <f t="shared" si="20"/>
        <v>20937.83509222811</v>
      </c>
      <c r="F282" s="1">
        <f t="shared" si="17"/>
        <v>45583.58898836407</v>
      </c>
    </row>
    <row r="283" spans="1:6" x14ac:dyDescent="0.3">
      <c r="A283" s="55">
        <v>271</v>
      </c>
      <c r="B283" s="60">
        <v>40303</v>
      </c>
      <c r="C283" s="1">
        <f t="shared" si="18"/>
        <v>23455.459401953925</v>
      </c>
      <c r="D283" s="1">
        <f t="shared" si="19"/>
        <v>1284.9098712339492</v>
      </c>
      <c r="E283" s="1">
        <f t="shared" si="20"/>
        <v>20699.776193391706</v>
      </c>
      <c r="F283" s="1">
        <f t="shared" si="17"/>
        <v>45440.145466579583</v>
      </c>
    </row>
    <row r="284" spans="1:6" x14ac:dyDescent="0.3">
      <c r="A284" s="55">
        <v>272</v>
      </c>
      <c r="B284" s="60">
        <v>5219</v>
      </c>
      <c r="C284" s="1">
        <f t="shared" si="18"/>
        <v>22171.796539898085</v>
      </c>
      <c r="D284" s="1">
        <f t="shared" si="19"/>
        <v>0.62350458905439154</v>
      </c>
      <c r="E284" s="1">
        <f t="shared" si="20"/>
        <v>20186.06164673375</v>
      </c>
      <c r="F284" s="1">
        <f t="shared" si="17"/>
        <v>42358.481691220892</v>
      </c>
    </row>
    <row r="285" spans="1:6" x14ac:dyDescent="0.3">
      <c r="A285" s="55">
        <v>273</v>
      </c>
      <c r="B285" s="60">
        <v>55172</v>
      </c>
      <c r="C285" s="1">
        <f t="shared" si="18"/>
        <v>3602.6791988766945</v>
      </c>
      <c r="D285" s="1">
        <f t="shared" si="19"/>
        <v>-9284.2469182161676</v>
      </c>
      <c r="E285" s="1">
        <f t="shared" si="20"/>
        <v>16472.11347761166</v>
      </c>
      <c r="F285" s="1">
        <f t="shared" si="17"/>
        <v>10790.545758272187</v>
      </c>
    </row>
    <row r="286" spans="1:6" x14ac:dyDescent="0.3">
      <c r="A286" s="55">
        <v>274</v>
      </c>
      <c r="B286" s="60">
        <v>40643</v>
      </c>
      <c r="C286" s="1">
        <f t="shared" si="18"/>
        <v>16509.159401524434</v>
      </c>
      <c r="D286" s="1">
        <f t="shared" si="19"/>
        <v>1811.1166422157858</v>
      </c>
      <c r="E286" s="1">
        <f t="shared" si="20"/>
        <v>20910.258901784444</v>
      </c>
      <c r="F286" s="1">
        <f t="shared" si="17"/>
        <v>39230.534945524661</v>
      </c>
    </row>
    <row r="287" spans="1:6" x14ac:dyDescent="0.3">
      <c r="A287" s="55">
        <v>275</v>
      </c>
      <c r="B287" s="60">
        <v>42345</v>
      </c>
      <c r="C287" s="1">
        <f t="shared" si="18"/>
        <v>19026.508570977887</v>
      </c>
      <c r="D287" s="1">
        <f t="shared" si="19"/>
        <v>2164.2329058346195</v>
      </c>
      <c r="E287" s="1">
        <f t="shared" si="20"/>
        <v>21051.50540723198</v>
      </c>
      <c r="F287" s="1">
        <f t="shared" si="17"/>
        <v>42242.246884044485</v>
      </c>
    </row>
    <row r="288" spans="1:6" x14ac:dyDescent="0.3">
      <c r="A288" s="55">
        <v>276</v>
      </c>
      <c r="B288" s="60">
        <v>11191</v>
      </c>
      <c r="C288" s="1">
        <f t="shared" si="18"/>
        <v>21242.118034790263</v>
      </c>
      <c r="D288" s="1">
        <f t="shared" si="19"/>
        <v>2189.9211848234977</v>
      </c>
      <c r="E288" s="1">
        <f t="shared" si="20"/>
        <v>21061.780718827533</v>
      </c>
      <c r="F288" s="1">
        <f t="shared" si="17"/>
        <v>44493.819938441295</v>
      </c>
    </row>
    <row r="289" spans="1:6" x14ac:dyDescent="0.3">
      <c r="A289" s="55">
        <v>277</v>
      </c>
      <c r="B289" s="60">
        <v>56481</v>
      </c>
      <c r="C289" s="1">
        <f t="shared" si="18"/>
        <v>6780.6292503931145</v>
      </c>
      <c r="D289" s="1">
        <f t="shared" si="19"/>
        <v>-6135.7837997868255</v>
      </c>
      <c r="E289" s="1">
        <f t="shared" si="20"/>
        <v>17731.498724983401</v>
      </c>
      <c r="F289" s="1">
        <f t="shared" si="17"/>
        <v>18376.344175589689</v>
      </c>
    </row>
    <row r="290" spans="1:6" x14ac:dyDescent="0.3">
      <c r="A290" s="55">
        <v>278</v>
      </c>
      <c r="B290" s="60">
        <v>39304</v>
      </c>
      <c r="C290" s="1">
        <f t="shared" si="18"/>
        <v>19697.173362811445</v>
      </c>
      <c r="D290" s="1">
        <f t="shared" si="19"/>
        <v>3390.3801563157526</v>
      </c>
      <c r="E290" s="1">
        <f t="shared" si="20"/>
        <v>21541.964307424434</v>
      </c>
      <c r="F290" s="1">
        <f t="shared" si="17"/>
        <v>44629.51782655163</v>
      </c>
    </row>
    <row r="291" spans="1:6" x14ac:dyDescent="0.3">
      <c r="A291" s="55">
        <v>279</v>
      </c>
      <c r="B291" s="60">
        <v>6160</v>
      </c>
      <c r="C291" s="1">
        <f t="shared" si="18"/>
        <v>20424.794605851384</v>
      </c>
      <c r="D291" s="1">
        <f t="shared" si="19"/>
        <v>2059.0006996778457</v>
      </c>
      <c r="E291" s="1">
        <f t="shared" si="20"/>
        <v>21009.412524769272</v>
      </c>
      <c r="F291" s="1">
        <f t="shared" si="17"/>
        <v>43493.207830298503</v>
      </c>
    </row>
    <row r="292" spans="1:6" x14ac:dyDescent="0.3">
      <c r="A292" s="55">
        <v>280</v>
      </c>
      <c r="B292" s="60">
        <v>58627</v>
      </c>
      <c r="C292" s="1">
        <f t="shared" si="18"/>
        <v>3817.1913903799796</v>
      </c>
      <c r="D292" s="1">
        <f t="shared" si="19"/>
        <v>-7274.3012578967791</v>
      </c>
      <c r="E292" s="1">
        <f t="shared" si="20"/>
        <v>17276.091741739423</v>
      </c>
      <c r="F292" s="1">
        <f t="shared" si="17"/>
        <v>13818.981874222623</v>
      </c>
    </row>
    <row r="293" spans="1:6" x14ac:dyDescent="0.3">
      <c r="A293" s="55">
        <v>281</v>
      </c>
      <c r="B293" s="60">
        <v>38044</v>
      </c>
      <c r="C293" s="1">
        <f t="shared" si="18"/>
        <v>18946.899195371887</v>
      </c>
      <c r="D293" s="1">
        <f t="shared" si="19"/>
        <v>3927.7032735475641</v>
      </c>
      <c r="E293" s="1">
        <f t="shared" si="20"/>
        <v>21756.893554317161</v>
      </c>
      <c r="F293" s="1">
        <f t="shared" si="17"/>
        <v>44631.496023236614</v>
      </c>
    </row>
    <row r="294" spans="1:6" x14ac:dyDescent="0.3">
      <c r="A294" s="55">
        <v>282</v>
      </c>
      <c r="B294" s="60">
        <v>14232</v>
      </c>
      <c r="C294" s="1">
        <f t="shared" si="18"/>
        <v>19580.854457301146</v>
      </c>
      <c r="D294" s="1">
        <f t="shared" si="19"/>
        <v>2280.8292677384115</v>
      </c>
      <c r="E294" s="1">
        <f t="shared" si="20"/>
        <v>21098.143951993501</v>
      </c>
      <c r="F294" s="1">
        <f t="shared" si="17"/>
        <v>42959.827677033056</v>
      </c>
    </row>
    <row r="295" spans="1:6" x14ac:dyDescent="0.3">
      <c r="A295" s="55">
        <v>283</v>
      </c>
      <c r="B295" s="60">
        <v>49299</v>
      </c>
      <c r="C295" s="1">
        <f t="shared" si="18"/>
        <v>7497.7698865230286</v>
      </c>
      <c r="D295" s="1">
        <f t="shared" si="19"/>
        <v>-4901.1276515198533</v>
      </c>
      <c r="E295" s="1">
        <f t="shared" si="20"/>
        <v>18225.361184290196</v>
      </c>
      <c r="F295" s="1">
        <f t="shared" si="17"/>
        <v>20822.003419293371</v>
      </c>
    </row>
    <row r="296" spans="1:6" x14ac:dyDescent="0.3">
      <c r="A296" s="55">
        <v>284</v>
      </c>
      <c r="B296" s="60">
        <v>41881</v>
      </c>
      <c r="C296" s="1">
        <f t="shared" si="18"/>
        <v>16835.140525356488</v>
      </c>
      <c r="D296" s="1">
        <f t="shared" si="19"/>
        <v>2218.1214936568031</v>
      </c>
      <c r="E296" s="1">
        <f t="shared" si="20"/>
        <v>21073.060842360857</v>
      </c>
      <c r="F296" s="1">
        <f t="shared" si="17"/>
        <v>40126.322861374152</v>
      </c>
    </row>
    <row r="297" spans="1:6" x14ac:dyDescent="0.3">
      <c r="A297" s="55">
        <v>285</v>
      </c>
      <c r="B297" s="60">
        <v>39953</v>
      </c>
      <c r="C297" s="1">
        <f t="shared" si="18"/>
        <v>19930.600588326219</v>
      </c>
      <c r="D297" s="1">
        <f t="shared" si="19"/>
        <v>2656.7907783132669</v>
      </c>
      <c r="E297" s="1">
        <f t="shared" si="20"/>
        <v>21248.528556223442</v>
      </c>
      <c r="F297" s="1">
        <f t="shared" si="17"/>
        <v>43835.91992286293</v>
      </c>
    </row>
    <row r="298" spans="1:6" x14ac:dyDescent="0.3">
      <c r="A298" s="55">
        <v>286</v>
      </c>
      <c r="B298" s="60">
        <v>5432</v>
      </c>
      <c r="C298" s="1">
        <f t="shared" si="18"/>
        <v>20645.931405208023</v>
      </c>
      <c r="D298" s="1">
        <f t="shared" si="19"/>
        <v>1686.0607975975354</v>
      </c>
      <c r="E298" s="1">
        <f t="shared" si="20"/>
        <v>20860.236563937149</v>
      </c>
      <c r="F298" s="1">
        <f t="shared" si="17"/>
        <v>43192.228766742708</v>
      </c>
    </row>
    <row r="299" spans="1:6" x14ac:dyDescent="0.3">
      <c r="A299" s="55">
        <v>287</v>
      </c>
      <c r="B299" s="60">
        <v>59544</v>
      </c>
      <c r="C299" s="1">
        <f t="shared" si="18"/>
        <v>3451.8778194342049</v>
      </c>
      <c r="D299" s="1">
        <f t="shared" si="19"/>
        <v>-7753.9963940881407</v>
      </c>
      <c r="E299" s="1">
        <f t="shared" si="20"/>
        <v>17084.21368726288</v>
      </c>
      <c r="F299" s="1">
        <f t="shared" si="17"/>
        <v>12782.095112608944</v>
      </c>
    </row>
    <row r="300" spans="1:6" x14ac:dyDescent="0.3">
      <c r="A300" s="55">
        <v>288</v>
      </c>
      <c r="B300" s="60">
        <v>39973</v>
      </c>
      <c r="C300" s="1">
        <f t="shared" si="18"/>
        <v>19078.833869041595</v>
      </c>
      <c r="D300" s="1">
        <f t="shared" si="19"/>
        <v>3936.4798277596246</v>
      </c>
      <c r="E300" s="1">
        <f t="shared" si="20"/>
        <v>21760.404176001986</v>
      </c>
      <c r="F300" s="1">
        <f t="shared" si="17"/>
        <v>44775.717872803201</v>
      </c>
    </row>
    <row r="301" spans="1:6" x14ac:dyDescent="0.3">
      <c r="A301" s="55">
        <v>289</v>
      </c>
      <c r="B301" s="60">
        <v>42524</v>
      </c>
      <c r="C301" s="1">
        <f t="shared" si="18"/>
        <v>20613.954760399618</v>
      </c>
      <c r="D301" s="1">
        <f t="shared" si="19"/>
        <v>2735.8003595588239</v>
      </c>
      <c r="E301" s="1">
        <f t="shared" si="20"/>
        <v>21280.132388721668</v>
      </c>
      <c r="F301" s="1">
        <f t="shared" si="17"/>
        <v>44629.887508680113</v>
      </c>
    </row>
    <row r="302" spans="1:6" x14ac:dyDescent="0.3">
      <c r="A302" s="55">
        <v>290</v>
      </c>
      <c r="B302" s="60">
        <v>42393</v>
      </c>
      <c r="C302" s="1">
        <f t="shared" si="18"/>
        <v>22296.811365618385</v>
      </c>
      <c r="D302" s="1">
        <f t="shared" si="19"/>
        <v>2209.3284823887952</v>
      </c>
      <c r="E302" s="1">
        <f t="shared" si="20"/>
        <v>21069.543637853658</v>
      </c>
      <c r="F302" s="1">
        <f t="shared" si="17"/>
        <v>45575.683485860834</v>
      </c>
    </row>
    <row r="303" spans="1:6" x14ac:dyDescent="0.3">
      <c r="A303" s="55">
        <v>291</v>
      </c>
      <c r="B303" s="60">
        <v>45274</v>
      </c>
      <c r="C303" s="1">
        <f t="shared" si="18"/>
        <v>22914.798105076763</v>
      </c>
      <c r="D303" s="1">
        <f t="shared" si="19"/>
        <v>1413.6576109235866</v>
      </c>
      <c r="E303" s="1">
        <f t="shared" si="20"/>
        <v>20751.275289267574</v>
      </c>
      <c r="F303" s="1">
        <f t="shared" si="17"/>
        <v>45079.731005267924</v>
      </c>
    </row>
    <row r="304" spans="1:6" x14ac:dyDescent="0.3">
      <c r="A304" s="55">
        <v>292</v>
      </c>
      <c r="B304" s="60">
        <v>42836</v>
      </c>
      <c r="C304" s="1">
        <f t="shared" si="18"/>
        <v>24425.590213366388</v>
      </c>
      <c r="D304" s="1">
        <f t="shared" si="19"/>
        <v>1462.2248596066056</v>
      </c>
      <c r="E304" s="1">
        <f t="shared" si="20"/>
        <v>20770.702188740783</v>
      </c>
      <c r="F304" s="1">
        <f t="shared" si="17"/>
        <v>46658.517261713772</v>
      </c>
    </row>
    <row r="305" spans="1:6" x14ac:dyDescent="0.3">
      <c r="A305" s="55">
        <v>293</v>
      </c>
      <c r="B305" s="60">
        <v>6320</v>
      </c>
      <c r="C305" s="1">
        <f t="shared" si="18"/>
        <v>23976.556442116103</v>
      </c>
      <c r="D305" s="1">
        <f t="shared" si="19"/>
        <v>506.59554417816071</v>
      </c>
      <c r="E305" s="1">
        <f t="shared" si="20"/>
        <v>20388.450462569406</v>
      </c>
      <c r="F305" s="1">
        <f t="shared" si="17"/>
        <v>44871.602448863676</v>
      </c>
    </row>
    <row r="306" spans="1:6" x14ac:dyDescent="0.3">
      <c r="A306" s="55">
        <v>294</v>
      </c>
      <c r="B306" s="60">
        <v>62720</v>
      </c>
      <c r="C306" s="1">
        <f t="shared" si="18"/>
        <v>5207.3507618624299</v>
      </c>
      <c r="D306" s="1">
        <f t="shared" si="19"/>
        <v>-9131.3050680377564</v>
      </c>
      <c r="E306" s="1">
        <f t="shared" si="20"/>
        <v>16533.290217683039</v>
      </c>
      <c r="F306" s="1">
        <f t="shared" si="17"/>
        <v>12609.335911507713</v>
      </c>
    </row>
    <row r="307" spans="1:6" x14ac:dyDescent="0.3">
      <c r="A307" s="55">
        <v>295</v>
      </c>
      <c r="B307" s="60">
        <v>43170</v>
      </c>
      <c r="C307" s="1">
        <f t="shared" si="18"/>
        <v>21131.377738070816</v>
      </c>
      <c r="D307" s="1">
        <f t="shared" si="19"/>
        <v>3396.3609540853149</v>
      </c>
      <c r="E307" s="1">
        <f t="shared" si="20"/>
        <v>21544.356626532266</v>
      </c>
      <c r="F307" s="1">
        <f t="shared" si="17"/>
        <v>46072.0953186884</v>
      </c>
    </row>
    <row r="308" spans="1:6" x14ac:dyDescent="0.3">
      <c r="A308" s="55">
        <v>296</v>
      </c>
      <c r="B308" s="60">
        <v>43105</v>
      </c>
      <c r="C308" s="1">
        <f t="shared" si="18"/>
        <v>23076.691032811934</v>
      </c>
      <c r="D308" s="1">
        <f t="shared" si="19"/>
        <v>2670.8371244132163</v>
      </c>
      <c r="E308" s="1">
        <f t="shared" si="20"/>
        <v>21254.147094663429</v>
      </c>
      <c r="F308" s="1">
        <f t="shared" si="17"/>
        <v>47001.675251888577</v>
      </c>
    </row>
    <row r="309" spans="1:6" x14ac:dyDescent="0.3">
      <c r="A309" s="55">
        <v>297</v>
      </c>
      <c r="B309" s="60">
        <v>44994</v>
      </c>
      <c r="C309" s="1">
        <f t="shared" si="18"/>
        <v>23799.190531280859</v>
      </c>
      <c r="D309" s="1">
        <f t="shared" si="19"/>
        <v>1696.668311441071</v>
      </c>
      <c r="E309" s="1">
        <f t="shared" si="20"/>
        <v>20864.47956947457</v>
      </c>
      <c r="F309" s="1">
        <f t="shared" si="17"/>
        <v>46360.338412196499</v>
      </c>
    </row>
    <row r="310" spans="1:6" x14ac:dyDescent="0.3">
      <c r="A310" s="55">
        <v>298</v>
      </c>
      <c r="B310" s="60">
        <v>48613</v>
      </c>
      <c r="C310" s="1">
        <f t="shared" si="18"/>
        <v>24812.68963662368</v>
      </c>
      <c r="D310" s="1">
        <f t="shared" si="19"/>
        <v>1355.0837083919455</v>
      </c>
      <c r="E310" s="1">
        <f t="shared" si="20"/>
        <v>20727.845728254921</v>
      </c>
      <c r="F310" s="1">
        <f t="shared" si="17"/>
        <v>46895.619073270544</v>
      </c>
    </row>
    <row r="311" spans="1:6" x14ac:dyDescent="0.3">
      <c r="A311" s="55">
        <v>299</v>
      </c>
      <c r="B311" s="60">
        <v>45389</v>
      </c>
      <c r="C311" s="1">
        <f t="shared" si="18"/>
        <v>27026.463808380351</v>
      </c>
      <c r="D311" s="1">
        <f t="shared" si="19"/>
        <v>1784.4289400743085</v>
      </c>
      <c r="E311" s="1">
        <f t="shared" si="20"/>
        <v>20899.583820927866</v>
      </c>
      <c r="F311" s="1">
        <f t="shared" si="17"/>
        <v>49710.476569382525</v>
      </c>
    </row>
    <row r="312" spans="1:6" x14ac:dyDescent="0.3">
      <c r="A312" s="55">
        <v>300</v>
      </c>
      <c r="B312" s="60">
        <v>6208</v>
      </c>
      <c r="C312" s="1">
        <f t="shared" si="18"/>
        <v>26650.154463763396</v>
      </c>
      <c r="D312" s="1">
        <f t="shared" si="19"/>
        <v>704.0597977286767</v>
      </c>
      <c r="E312" s="1">
        <f t="shared" si="20"/>
        <v>20467.436163989612</v>
      </c>
      <c r="F312" s="1">
        <f t="shared" si="17"/>
        <v>47821.650425481683</v>
      </c>
    </row>
    <row r="313" spans="1:6" x14ac:dyDescent="0.3">
      <c r="A313" s="55">
        <v>301</v>
      </c>
      <c r="B313" s="60">
        <v>67379</v>
      </c>
      <c r="C313" s="1">
        <f t="shared" si="18"/>
        <v>6547.3890487512308</v>
      </c>
      <c r="D313" s="1">
        <f t="shared" si="19"/>
        <v>-9699.3528086417446</v>
      </c>
      <c r="E313" s="1">
        <f t="shared" si="20"/>
        <v>16306.071121441442</v>
      </c>
      <c r="F313" s="1">
        <f t="shared" si="17"/>
        <v>13154.107361550929</v>
      </c>
    </row>
    <row r="314" spans="1:6" x14ac:dyDescent="0.3">
      <c r="A314" s="55">
        <v>302</v>
      </c>
      <c r="B314" s="60">
        <v>45557</v>
      </c>
      <c r="C314" s="1">
        <f t="shared" si="18"/>
        <v>23960.482559334021</v>
      </c>
      <c r="D314" s="1">
        <f t="shared" si="19"/>
        <v>3856.8703509705219</v>
      </c>
      <c r="E314" s="1">
        <f t="shared" si="20"/>
        <v>21728.56038528635</v>
      </c>
      <c r="F314" s="1">
        <f t="shared" si="17"/>
        <v>49545.913295590894</v>
      </c>
    </row>
    <row r="315" spans="1:6" x14ac:dyDescent="0.3">
      <c r="A315" s="55">
        <v>303</v>
      </c>
      <c r="B315" s="60">
        <v>44974</v>
      </c>
      <c r="C315" s="1">
        <f t="shared" si="18"/>
        <v>25822.896262509097</v>
      </c>
      <c r="D315" s="1">
        <f t="shared" si="19"/>
        <v>2859.642027072799</v>
      </c>
      <c r="E315" s="1">
        <f t="shared" si="20"/>
        <v>21329.669055727263</v>
      </c>
      <c r="F315" s="1">
        <f t="shared" si="17"/>
        <v>50012.207345309158</v>
      </c>
    </row>
    <row r="316" spans="1:6" x14ac:dyDescent="0.3">
      <c r="A316" s="55">
        <v>304</v>
      </c>
      <c r="B316" s="60">
        <v>45086</v>
      </c>
      <c r="C316" s="1">
        <f t="shared" si="18"/>
        <v>26163.434616927316</v>
      </c>
      <c r="D316" s="1">
        <f t="shared" si="19"/>
        <v>1600.0901907455088</v>
      </c>
      <c r="E316" s="1">
        <f t="shared" si="20"/>
        <v>20825.84832119635</v>
      </c>
      <c r="F316" s="1">
        <f t="shared" si="17"/>
        <v>48589.373128869178</v>
      </c>
    </row>
    <row r="317" spans="1:6" x14ac:dyDescent="0.3">
      <c r="A317" s="55">
        <v>305</v>
      </c>
      <c r="B317" s="60">
        <v>50532</v>
      </c>
      <c r="C317" s="1">
        <f t="shared" si="18"/>
        <v>26011.838243238235</v>
      </c>
      <c r="D317" s="1">
        <f t="shared" si="19"/>
        <v>724.24690852821402</v>
      </c>
      <c r="E317" s="1">
        <f t="shared" si="20"/>
        <v>20475.511008309433</v>
      </c>
      <c r="F317" s="1">
        <f t="shared" si="17"/>
        <v>47211.596160075882</v>
      </c>
    </row>
    <row r="318" spans="1:6" x14ac:dyDescent="0.3">
      <c r="A318" s="55">
        <v>306</v>
      </c>
      <c r="B318" s="60">
        <v>43580</v>
      </c>
      <c r="C318" s="1">
        <f t="shared" si="18"/>
        <v>28396.287071728508</v>
      </c>
      <c r="D318" s="1">
        <f t="shared" si="19"/>
        <v>1554.3478685092434</v>
      </c>
      <c r="E318" s="1">
        <f t="shared" si="20"/>
        <v>20807.551392301844</v>
      </c>
      <c r="F318" s="1">
        <f t="shared" si="17"/>
        <v>50758.186332539597</v>
      </c>
    </row>
    <row r="319" spans="1:6" x14ac:dyDescent="0.3">
      <c r="A319" s="55">
        <v>307</v>
      </c>
      <c r="B319" s="60">
        <v>6447</v>
      </c>
      <c r="C319" s="1">
        <f t="shared" si="18"/>
        <v>26361.541773967954</v>
      </c>
      <c r="D319" s="1">
        <f t="shared" si="19"/>
        <v>-240.19871462565504</v>
      </c>
      <c r="E319" s="1">
        <f t="shared" si="20"/>
        <v>20089.732759047885</v>
      </c>
      <c r="F319" s="1">
        <f t="shared" si="17"/>
        <v>46211.075818390185</v>
      </c>
    </row>
    <row r="320" spans="1:6" x14ac:dyDescent="0.3">
      <c r="A320" s="55">
        <v>308</v>
      </c>
      <c r="B320" s="60">
        <v>65138</v>
      </c>
      <c r="C320" s="1">
        <f t="shared" si="18"/>
        <v>6239.3051501472073</v>
      </c>
      <c r="D320" s="1">
        <f t="shared" si="19"/>
        <v>-10181.217669223201</v>
      </c>
      <c r="E320" s="1">
        <f t="shared" si="20"/>
        <v>16113.325177208868</v>
      </c>
      <c r="F320" s="1">
        <f t="shared" si="17"/>
        <v>12171.412658132875</v>
      </c>
    </row>
    <row r="321" spans="1:6" x14ac:dyDescent="0.3">
      <c r="A321" s="55">
        <v>309</v>
      </c>
      <c r="B321" s="60">
        <v>44618</v>
      </c>
      <c r="C321" s="1">
        <f t="shared" si="18"/>
        <v>22541.381151857568</v>
      </c>
      <c r="D321" s="1">
        <f t="shared" si="19"/>
        <v>3060.4291662435799</v>
      </c>
      <c r="E321" s="1">
        <f t="shared" si="20"/>
        <v>21409.983911395582</v>
      </c>
      <c r="F321" s="1">
        <f t="shared" si="17"/>
        <v>47011.794229496729</v>
      </c>
    </row>
    <row r="322" spans="1:6" x14ac:dyDescent="0.3">
      <c r="A322" s="55">
        <v>310</v>
      </c>
      <c r="B322" s="60">
        <v>43330</v>
      </c>
      <c r="C322" s="1">
        <f t="shared" si="18"/>
        <v>24404.913203352782</v>
      </c>
      <c r="D322" s="1">
        <f t="shared" si="19"/>
        <v>2461.9806088693972</v>
      </c>
      <c r="E322" s="1">
        <f t="shared" si="20"/>
        <v>21170.604488445912</v>
      </c>
      <c r="F322" s="1">
        <f t="shared" si="17"/>
        <v>48037.498300668092</v>
      </c>
    </row>
    <row r="323" spans="1:6" x14ac:dyDescent="0.3">
      <c r="A323" s="55">
        <v>311</v>
      </c>
      <c r="B323" s="60">
        <v>45486</v>
      </c>
      <c r="C323" s="1">
        <f t="shared" si="18"/>
        <v>24513.144661888135</v>
      </c>
      <c r="D323" s="1">
        <f t="shared" si="19"/>
        <v>1285.1060337023748</v>
      </c>
      <c r="E323" s="1">
        <f t="shared" si="20"/>
        <v>20699.854658379103</v>
      </c>
      <c r="F323" s="1">
        <f t="shared" si="17"/>
        <v>46498.105353969615</v>
      </c>
    </row>
    <row r="324" spans="1:6" x14ac:dyDescent="0.3">
      <c r="A324" s="55">
        <v>312</v>
      </c>
      <c r="B324" s="60">
        <v>47634</v>
      </c>
      <c r="C324" s="1">
        <f t="shared" si="18"/>
        <v>25292.198018605704</v>
      </c>
      <c r="D324" s="1">
        <f t="shared" si="19"/>
        <v>1032.0796952099722</v>
      </c>
      <c r="E324" s="1">
        <f t="shared" si="20"/>
        <v>20598.644122982143</v>
      </c>
      <c r="F324" s="1">
        <f t="shared" si="17"/>
        <v>46922.921836797817</v>
      </c>
    </row>
    <row r="325" spans="1:6" x14ac:dyDescent="0.3">
      <c r="A325" s="55">
        <v>313</v>
      </c>
      <c r="B325" s="60">
        <v>43650</v>
      </c>
      <c r="C325" s="1">
        <f t="shared" si="18"/>
        <v>26679.816795416766</v>
      </c>
      <c r="D325" s="1">
        <f t="shared" si="19"/>
        <v>1209.8492360105167</v>
      </c>
      <c r="E325" s="1">
        <f t="shared" si="20"/>
        <v>20669.751939302361</v>
      </c>
      <c r="F325" s="1">
        <f t="shared" si="17"/>
        <v>48559.417970729643</v>
      </c>
    </row>
    <row r="326" spans="1:6" x14ac:dyDescent="0.3">
      <c r="A326" s="55">
        <v>314</v>
      </c>
      <c r="B326" s="60">
        <v>5869</v>
      </c>
      <c r="C326" s="1">
        <f t="shared" si="18"/>
        <v>25434.95704606246</v>
      </c>
      <c r="D326" s="1">
        <f t="shared" si="19"/>
        <v>-17.505256671894472</v>
      </c>
      <c r="E326" s="1">
        <f t="shared" si="20"/>
        <v>20178.810142229395</v>
      </c>
      <c r="F326" s="1">
        <f t="shared" si="17"/>
        <v>45596.261931619956</v>
      </c>
    </row>
    <row r="327" spans="1:6" x14ac:dyDescent="0.3">
      <c r="A327" s="55">
        <v>315</v>
      </c>
      <c r="B327" s="60">
        <v>63553</v>
      </c>
      <c r="C327" s="1">
        <f t="shared" si="18"/>
        <v>5553.8208235805851</v>
      </c>
      <c r="D327" s="1">
        <f t="shared" si="19"/>
        <v>-9949.3207395768841</v>
      </c>
      <c r="E327" s="1">
        <f t="shared" si="20"/>
        <v>16206.083949067401</v>
      </c>
      <c r="F327" s="1">
        <f t="shared" si="17"/>
        <v>11810.584033071102</v>
      </c>
    </row>
    <row r="328" spans="1:6" x14ac:dyDescent="0.3">
      <c r="A328" s="55">
        <v>316</v>
      </c>
      <c r="B328" s="60">
        <v>44147</v>
      </c>
      <c r="C328" s="1">
        <f t="shared" si="18"/>
        <v>21475.708067468153</v>
      </c>
      <c r="D328" s="1">
        <f t="shared" si="19"/>
        <v>2986.2832521553419</v>
      </c>
      <c r="E328" s="1">
        <f t="shared" si="20"/>
        <v>21380.325545760294</v>
      </c>
      <c r="F328" s="1">
        <f t="shared" si="17"/>
        <v>45842.316865383793</v>
      </c>
    </row>
    <row r="329" spans="1:6" x14ac:dyDescent="0.3">
      <c r="A329" s="55">
        <v>317</v>
      </c>
      <c r="B329" s="60">
        <v>43387</v>
      </c>
      <c r="C329" s="1">
        <f t="shared" si="18"/>
        <v>23614.332886931603</v>
      </c>
      <c r="D329" s="1">
        <f t="shared" si="19"/>
        <v>2562.4540358093959</v>
      </c>
      <c r="E329" s="1">
        <f t="shared" si="20"/>
        <v>21210.793859221914</v>
      </c>
      <c r="F329" s="1">
        <f t="shared" si="17"/>
        <v>47387.580781962912</v>
      </c>
    </row>
    <row r="330" spans="1:6" x14ac:dyDescent="0.3">
      <c r="A330" s="55">
        <v>318</v>
      </c>
      <c r="B330" s="60">
        <v>43300</v>
      </c>
      <c r="C330" s="1">
        <f t="shared" si="18"/>
        <v>24176.496531759542</v>
      </c>
      <c r="D330" s="1">
        <f t="shared" si="19"/>
        <v>1562.3088403186673</v>
      </c>
      <c r="E330" s="1">
        <f t="shared" si="20"/>
        <v>20810.735781025622</v>
      </c>
      <c r="F330" s="1">
        <f t="shared" si="17"/>
        <v>46549.541153103826</v>
      </c>
    </row>
    <row r="331" spans="1:6" x14ac:dyDescent="0.3">
      <c r="A331" s="55">
        <v>319</v>
      </c>
      <c r="B331" s="60">
        <v>46378</v>
      </c>
      <c r="C331" s="1">
        <f t="shared" si="18"/>
        <v>24114.034795526291</v>
      </c>
      <c r="D331" s="1">
        <f t="shared" si="19"/>
        <v>749.92355204270859</v>
      </c>
      <c r="E331" s="1">
        <f t="shared" si="20"/>
        <v>20485.78166571524</v>
      </c>
      <c r="F331" s="1">
        <f t="shared" si="17"/>
        <v>45349.740013284245</v>
      </c>
    </row>
    <row r="332" spans="1:6" x14ac:dyDescent="0.3">
      <c r="A332" s="55">
        <v>320</v>
      </c>
      <c r="B332" s="60">
        <v>42618</v>
      </c>
      <c r="C332" s="1">
        <f t="shared" si="18"/>
        <v>25378.088340926879</v>
      </c>
      <c r="D332" s="1">
        <f t="shared" si="19"/>
        <v>1006.9885487216482</v>
      </c>
      <c r="E332" s="1">
        <f t="shared" si="20"/>
        <v>20588.607664386818</v>
      </c>
      <c r="F332" s="1">
        <f t="shared" si="17"/>
        <v>46973.684554035346</v>
      </c>
    </row>
    <row r="333" spans="1:6" x14ac:dyDescent="0.3">
      <c r="A333" s="55">
        <v>321</v>
      </c>
      <c r="B333" s="60">
        <v>5878</v>
      </c>
      <c r="C333" s="1">
        <f t="shared" si="18"/>
        <v>24207.234612630855</v>
      </c>
      <c r="D333" s="1">
        <f t="shared" si="19"/>
        <v>-81.932589787188022</v>
      </c>
      <c r="E333" s="1">
        <f t="shared" si="20"/>
        <v>20153.039208983286</v>
      </c>
      <c r="F333" s="1">
        <f t="shared" si="17"/>
        <v>44278.341231826955</v>
      </c>
    </row>
    <row r="334" spans="1:6" x14ac:dyDescent="0.3">
      <c r="A334" s="55">
        <v>322</v>
      </c>
      <c r="B334" s="60">
        <v>60614</v>
      </c>
      <c r="C334" s="1">
        <f t="shared" si="18"/>
        <v>4925.1314069301898</v>
      </c>
      <c r="D334" s="1">
        <f t="shared" si="19"/>
        <v>-9682.0178977439282</v>
      </c>
      <c r="E334" s="1">
        <f t="shared" si="20"/>
        <v>16313.005085800591</v>
      </c>
      <c r="F334" s="1">
        <f t="shared" si="17"/>
        <v>11556.118594986852</v>
      </c>
    </row>
    <row r="335" spans="1:6" x14ac:dyDescent="0.3">
      <c r="A335" s="55">
        <v>323</v>
      </c>
      <c r="B335" s="60">
        <v>43096</v>
      </c>
      <c r="C335" s="1">
        <f t="shared" si="18"/>
        <v>19772.054211692834</v>
      </c>
      <c r="D335" s="1">
        <f t="shared" si="19"/>
        <v>2582.4524535093578</v>
      </c>
      <c r="E335" s="1">
        <f t="shared" si="20"/>
        <v>21218.793226301907</v>
      </c>
      <c r="F335" s="1">
        <f t="shared" si="17"/>
        <v>43573.299891504095</v>
      </c>
    </row>
    <row r="336" spans="1:6" x14ac:dyDescent="0.3">
      <c r="A336" s="55">
        <v>324</v>
      </c>
      <c r="B336" s="60">
        <v>41829</v>
      </c>
      <c r="C336" s="1">
        <f t="shared" si="18"/>
        <v>22115.856719450145</v>
      </c>
      <c r="D336" s="1">
        <f t="shared" si="19"/>
        <v>2463.1274806333345</v>
      </c>
      <c r="E336" s="1">
        <f t="shared" si="20"/>
        <v>21171.063237151498</v>
      </c>
      <c r="F336" s="1">
        <f t="shared" si="17"/>
        <v>45750.047437234978</v>
      </c>
    </row>
    <row r="337" spans="1:6" x14ac:dyDescent="0.3">
      <c r="A337" s="55">
        <v>325</v>
      </c>
      <c r="B337" s="60">
        <v>41734</v>
      </c>
      <c r="C337" s="1">
        <f t="shared" si="18"/>
        <v>22618.460481465991</v>
      </c>
      <c r="D337" s="1">
        <f t="shared" si="19"/>
        <v>1482.8656213245902</v>
      </c>
      <c r="E337" s="1">
        <f t="shared" si="20"/>
        <v>20778.958493427999</v>
      </c>
      <c r="F337" s="1">
        <f t="shared" si="17"/>
        <v>44880.284596218582</v>
      </c>
    </row>
    <row r="338" spans="1:6" x14ac:dyDescent="0.3">
      <c r="A338" s="55">
        <v>326</v>
      </c>
      <c r="B338" s="60">
        <v>44273</v>
      </c>
      <c r="C338" s="1">
        <f t="shared" si="18"/>
        <v>22528.183804681292</v>
      </c>
      <c r="D338" s="1">
        <f t="shared" si="19"/>
        <v>696.29447226994569</v>
      </c>
      <c r="E338" s="1">
        <f t="shared" si="20"/>
        <v>20464.330033806142</v>
      </c>
      <c r="F338" s="1">
        <f t="shared" si="17"/>
        <v>43688.808310757377</v>
      </c>
    </row>
    <row r="339" spans="1:6" x14ac:dyDescent="0.3">
      <c r="A339" s="55">
        <v>327</v>
      </c>
      <c r="B339" s="60">
        <v>40935</v>
      </c>
      <c r="C339" s="1">
        <f t="shared" si="18"/>
        <v>23516.57412157255</v>
      </c>
      <c r="D339" s="1">
        <f t="shared" si="19"/>
        <v>842.3423945806021</v>
      </c>
      <c r="E339" s="1">
        <f t="shared" si="20"/>
        <v>20522.749202730403</v>
      </c>
      <c r="F339" s="1">
        <f t="shared" si="17"/>
        <v>44881.665718883552</v>
      </c>
    </row>
    <row r="340" spans="1:6" x14ac:dyDescent="0.3">
      <c r="A340" s="55">
        <v>328</v>
      </c>
      <c r="B340" s="60">
        <v>5419</v>
      </c>
      <c r="C340" s="1">
        <f t="shared" si="18"/>
        <v>22385.583656711373</v>
      </c>
      <c r="D340" s="1">
        <f t="shared" si="19"/>
        <v>-144.32403514028761</v>
      </c>
      <c r="E340" s="1">
        <f t="shared" si="20"/>
        <v>20128.082630842047</v>
      </c>
      <c r="F340" s="1">
        <f t="shared" ref="F340:F369" si="21">C340+D340+E340</f>
        <v>42369.342252413131</v>
      </c>
    </row>
    <row r="341" spans="1:6" x14ac:dyDescent="0.3">
      <c r="A341" s="55">
        <v>329</v>
      </c>
      <c r="B341" s="60">
        <v>58870</v>
      </c>
      <c r="C341" s="1">
        <f t="shared" ref="C341:C369" si="22">$B$5*(B340-E340) + (1 - $B$5) * (C340+D340)</f>
        <v>3766.0884953645182</v>
      </c>
      <c r="D341" s="1">
        <f t="shared" ref="D341:D369" si="23">$B$6*(C341-C340) + (1-$B$6)*D340</f>
        <v>-9381.909598243572</v>
      </c>
      <c r="E341" s="1">
        <f t="shared" ref="E341:E369" si="24">$B$7*(B340-(C340+D340)) + (1-$B$7)*E340</f>
        <v>16433.048405600734</v>
      </c>
      <c r="F341" s="1">
        <f t="shared" si="21"/>
        <v>10817.22730272168</v>
      </c>
    </row>
    <row r="342" spans="1:6" x14ac:dyDescent="0.3">
      <c r="A342" s="55">
        <v>330</v>
      </c>
      <c r="B342" s="60">
        <v>42375</v>
      </c>
      <c r="C342" s="1">
        <f t="shared" si="22"/>
        <v>18410.565245760106</v>
      </c>
      <c r="D342" s="1">
        <f t="shared" si="23"/>
        <v>2631.2835760760081</v>
      </c>
      <c r="E342" s="1">
        <f t="shared" si="24"/>
        <v>21238.325675328568</v>
      </c>
      <c r="F342" s="1">
        <f t="shared" si="21"/>
        <v>42280.174497164684</v>
      </c>
    </row>
    <row r="343" spans="1:6" x14ac:dyDescent="0.3">
      <c r="A343" s="55">
        <v>331</v>
      </c>
      <c r="B343" s="60">
        <v>39368</v>
      </c>
      <c r="C343" s="1">
        <f t="shared" si="22"/>
        <v>21089.261573253774</v>
      </c>
      <c r="D343" s="1">
        <f t="shared" si="23"/>
        <v>2654.989951784838</v>
      </c>
      <c r="E343" s="1">
        <f t="shared" si="24"/>
        <v>21247.808225612102</v>
      </c>
      <c r="F343" s="1">
        <f t="shared" si="21"/>
        <v>44992.059750650718</v>
      </c>
    </row>
    <row r="344" spans="1:6" x14ac:dyDescent="0.3">
      <c r="A344" s="55">
        <v>332</v>
      </c>
      <c r="B344" s="60">
        <v>39845</v>
      </c>
      <c r="C344" s="1">
        <f t="shared" si="22"/>
        <v>20932.221649713254</v>
      </c>
      <c r="D344" s="1">
        <f t="shared" si="23"/>
        <v>1248.9750141221589</v>
      </c>
      <c r="E344" s="1">
        <f t="shared" si="24"/>
        <v>20685.402250547031</v>
      </c>
      <c r="F344" s="1">
        <f t="shared" si="21"/>
        <v>42866.598914382441</v>
      </c>
    </row>
    <row r="345" spans="1:6" x14ac:dyDescent="0.3">
      <c r="A345" s="55">
        <v>333</v>
      </c>
      <c r="B345" s="60">
        <v>44113</v>
      </c>
      <c r="C345" s="1">
        <f t="shared" si="22"/>
        <v>20670.397206644193</v>
      </c>
      <c r="D345" s="1">
        <f t="shared" si="23"/>
        <v>493.5752855265489</v>
      </c>
      <c r="E345" s="1">
        <f t="shared" si="24"/>
        <v>20383.24235910879</v>
      </c>
      <c r="F345" s="1">
        <f t="shared" si="21"/>
        <v>41547.214851279532</v>
      </c>
    </row>
    <row r="346" spans="1:6" x14ac:dyDescent="0.3">
      <c r="A346" s="55">
        <v>334</v>
      </c>
      <c r="B346" s="60">
        <v>40832</v>
      </c>
      <c r="C346" s="1">
        <f t="shared" si="22"/>
        <v>22446.865066530976</v>
      </c>
      <c r="D346" s="1">
        <f t="shared" si="23"/>
        <v>1135.0215727066661</v>
      </c>
      <c r="E346" s="1">
        <f t="shared" si="24"/>
        <v>20639.82087398084</v>
      </c>
      <c r="F346" s="1">
        <f t="shared" si="21"/>
        <v>44221.707513218484</v>
      </c>
    </row>
    <row r="347" spans="1:6" x14ac:dyDescent="0.3">
      <c r="A347" s="55">
        <v>335</v>
      </c>
      <c r="B347" s="60">
        <v>8148</v>
      </c>
      <c r="C347" s="1">
        <f t="shared" si="22"/>
        <v>21887.032882628402</v>
      </c>
      <c r="D347" s="1">
        <f t="shared" si="23"/>
        <v>287.59469440204612</v>
      </c>
      <c r="E347" s="1">
        <f t="shared" si="24"/>
        <v>20300.850122658994</v>
      </c>
      <c r="F347" s="1">
        <f t="shared" si="21"/>
        <v>42475.477699689443</v>
      </c>
    </row>
    <row r="348" spans="1:6" x14ac:dyDescent="0.3">
      <c r="A348" s="55">
        <v>336</v>
      </c>
      <c r="B348" s="60">
        <v>58320</v>
      </c>
      <c r="C348" s="1">
        <f t="shared" si="22"/>
        <v>5010.8887271857275</v>
      </c>
      <c r="D348" s="1">
        <f t="shared" si="23"/>
        <v>-8294.2747305203138</v>
      </c>
      <c r="E348" s="1">
        <f t="shared" si="24"/>
        <v>16868.10235269005</v>
      </c>
      <c r="F348" s="1">
        <f t="shared" si="21"/>
        <v>13584.716349355464</v>
      </c>
    </row>
    <row r="349" spans="1:6" x14ac:dyDescent="0.3">
      <c r="A349" s="55">
        <v>337</v>
      </c>
      <c r="B349" s="60">
        <v>40992</v>
      </c>
      <c r="C349" s="1">
        <f t="shared" si="22"/>
        <v>19084.255821987681</v>
      </c>
      <c r="D349" s="1">
        <f t="shared" si="23"/>
        <v>2889.5461821408198</v>
      </c>
      <c r="E349" s="1">
        <f t="shared" si="24"/>
        <v>21341.630717754506</v>
      </c>
      <c r="F349" s="1">
        <f t="shared" si="21"/>
        <v>43315.432721883008</v>
      </c>
    </row>
    <row r="350" spans="1:6" x14ac:dyDescent="0.3">
      <c r="A350" s="55">
        <v>338</v>
      </c>
      <c r="B350" s="60">
        <v>39200</v>
      </c>
      <c r="C350" s="1">
        <f t="shared" si="22"/>
        <v>20812.085643186998</v>
      </c>
      <c r="D350" s="1">
        <f t="shared" si="23"/>
        <v>2308.6880016700684</v>
      </c>
      <c r="E350" s="1">
        <f t="shared" si="24"/>
        <v>21109.287445566206</v>
      </c>
      <c r="F350" s="1">
        <f t="shared" si="21"/>
        <v>44230.061090423274</v>
      </c>
    </row>
    <row r="351" spans="1:6" x14ac:dyDescent="0.3">
      <c r="A351" s="55">
        <v>339</v>
      </c>
      <c r="B351" s="60">
        <v>40316</v>
      </c>
      <c r="C351" s="1">
        <f t="shared" si="22"/>
        <v>20605.743099645428</v>
      </c>
      <c r="D351" s="1">
        <f t="shared" si="23"/>
        <v>1051.1727290642491</v>
      </c>
      <c r="E351" s="1">
        <f t="shared" si="24"/>
        <v>20606.28133652388</v>
      </c>
      <c r="F351" s="1">
        <f t="shared" si="21"/>
        <v>42263.197165233556</v>
      </c>
    </row>
    <row r="352" spans="1:6" x14ac:dyDescent="0.3">
      <c r="A352" s="55">
        <v>340</v>
      </c>
      <c r="B352" s="60">
        <v>43357</v>
      </c>
      <c r="C352" s="1">
        <f t="shared" si="22"/>
        <v>20683.317246092898</v>
      </c>
      <c r="D352" s="1">
        <f t="shared" si="23"/>
        <v>564.37343775585975</v>
      </c>
      <c r="E352" s="1">
        <f t="shared" si="24"/>
        <v>20411.561620000524</v>
      </c>
      <c r="F352" s="1">
        <f t="shared" si="21"/>
        <v>41659.25230384928</v>
      </c>
    </row>
    <row r="353" spans="1:6" x14ac:dyDescent="0.3">
      <c r="A353" s="55">
        <v>341</v>
      </c>
      <c r="B353" s="60">
        <v>40034</v>
      </c>
      <c r="C353" s="1">
        <f t="shared" si="22"/>
        <v>22096.564531924116</v>
      </c>
      <c r="D353" s="1">
        <f t="shared" si="23"/>
        <v>988.81036179353873</v>
      </c>
      <c r="E353" s="1">
        <f t="shared" si="24"/>
        <v>20581.336389615597</v>
      </c>
      <c r="F353" s="1">
        <f t="shared" si="21"/>
        <v>43666.71128333325</v>
      </c>
    </row>
    <row r="354" spans="1:6" x14ac:dyDescent="0.3">
      <c r="A354" s="55">
        <v>342</v>
      </c>
      <c r="B354" s="60">
        <v>5062</v>
      </c>
      <c r="C354" s="1">
        <f t="shared" si="22"/>
        <v>21269.019252051028</v>
      </c>
      <c r="D354" s="1">
        <f t="shared" si="23"/>
        <v>80.632540960225583</v>
      </c>
      <c r="E354" s="1">
        <f t="shared" si="24"/>
        <v>20218.065261282271</v>
      </c>
      <c r="F354" s="1">
        <f t="shared" si="21"/>
        <v>41567.71705429352</v>
      </c>
    </row>
    <row r="355" spans="1:6" x14ac:dyDescent="0.3">
      <c r="A355" s="55">
        <v>343</v>
      </c>
      <c r="B355" s="60">
        <v>52784</v>
      </c>
      <c r="C355" s="1">
        <f t="shared" si="22"/>
        <v>3096.7932658644913</v>
      </c>
      <c r="D355" s="1">
        <f t="shared" si="23"/>
        <v>-9045.7967226131568</v>
      </c>
      <c r="E355" s="1">
        <f t="shared" si="24"/>
        <v>16567.493555852918</v>
      </c>
      <c r="F355" s="1">
        <f t="shared" si="21"/>
        <v>10618.490099104252</v>
      </c>
    </row>
    <row r="356" spans="1:6" x14ac:dyDescent="0.3">
      <c r="A356" s="55">
        <v>344</v>
      </c>
      <c r="B356" s="60">
        <v>41780</v>
      </c>
      <c r="C356" s="1">
        <f t="shared" si="22"/>
        <v>15133.751493699208</v>
      </c>
      <c r="D356" s="1">
        <f t="shared" si="23"/>
        <v>1495.5807526107801</v>
      </c>
      <c r="E356" s="1">
        <f t="shared" si="24"/>
        <v>20784.044545942495</v>
      </c>
      <c r="F356" s="1">
        <f t="shared" si="21"/>
        <v>37413.376792252486</v>
      </c>
    </row>
    <row r="357" spans="1:6" x14ac:dyDescent="0.3">
      <c r="A357" s="55">
        <v>345</v>
      </c>
      <c r="B357" s="60">
        <v>35977</v>
      </c>
      <c r="C357" s="1">
        <f t="shared" si="22"/>
        <v>18812.643850183747</v>
      </c>
      <c r="D357" s="1">
        <f t="shared" si="23"/>
        <v>2587.2365545476596</v>
      </c>
      <c r="E357" s="1">
        <f t="shared" si="24"/>
        <v>21220.70686671725</v>
      </c>
      <c r="F357" s="1">
        <f t="shared" si="21"/>
        <v>42620.587271448661</v>
      </c>
    </row>
    <row r="358" spans="1:6" x14ac:dyDescent="0.3">
      <c r="A358" s="55">
        <v>346</v>
      </c>
      <c r="B358" s="60">
        <v>36069</v>
      </c>
      <c r="C358" s="1">
        <f t="shared" si="22"/>
        <v>18078.086769007081</v>
      </c>
      <c r="D358" s="1">
        <f t="shared" si="23"/>
        <v>926.33973668549652</v>
      </c>
      <c r="E358" s="1">
        <f t="shared" si="24"/>
        <v>20556.348139572387</v>
      </c>
      <c r="F358" s="1">
        <f t="shared" si="21"/>
        <v>39560.774645264959</v>
      </c>
    </row>
    <row r="359" spans="1:6" x14ac:dyDescent="0.3">
      <c r="A359" s="55">
        <v>347</v>
      </c>
      <c r="B359" s="60">
        <v>39770</v>
      </c>
      <c r="C359" s="1">
        <f t="shared" si="22"/>
        <v>17258.539183060093</v>
      </c>
      <c r="D359" s="1">
        <f t="shared" si="23"/>
        <v>53.396075369254277</v>
      </c>
      <c r="E359" s="1">
        <f t="shared" si="24"/>
        <v>20207.170675045891</v>
      </c>
      <c r="F359" s="1">
        <f t="shared" si="21"/>
        <v>37519.105933475235</v>
      </c>
    </row>
    <row r="360" spans="1:6" x14ac:dyDescent="0.3">
      <c r="A360" s="55">
        <v>348</v>
      </c>
      <c r="B360" s="60">
        <v>37526</v>
      </c>
      <c r="C360" s="1">
        <f t="shared" si="22"/>
        <v>18437.382291691727</v>
      </c>
      <c r="D360" s="1">
        <f t="shared" si="23"/>
        <v>616.11959200044419</v>
      </c>
      <c r="E360" s="1">
        <f t="shared" si="24"/>
        <v>20432.260081698369</v>
      </c>
      <c r="F360" s="1">
        <f t="shared" si="21"/>
        <v>39485.761965390542</v>
      </c>
    </row>
    <row r="361" spans="1:6" x14ac:dyDescent="0.3">
      <c r="A361" s="55">
        <v>349</v>
      </c>
      <c r="B361" s="60">
        <v>4949</v>
      </c>
      <c r="C361" s="1">
        <f t="shared" si="22"/>
        <v>18073.620900996902</v>
      </c>
      <c r="D361" s="1">
        <f t="shared" si="23"/>
        <v>126.17910065280984</v>
      </c>
      <c r="E361" s="1">
        <f t="shared" si="24"/>
        <v>20236.283885159315</v>
      </c>
      <c r="F361" s="1">
        <f t="shared" si="21"/>
        <v>38436.083886809029</v>
      </c>
    </row>
    <row r="362" spans="1:6" x14ac:dyDescent="0.3">
      <c r="A362" s="55">
        <v>350</v>
      </c>
      <c r="B362" s="60">
        <v>53859</v>
      </c>
      <c r="C362" s="1">
        <f t="shared" si="22"/>
        <v>1456.2580582451992</v>
      </c>
      <c r="D362" s="1">
        <f t="shared" si="23"/>
        <v>-8245.5918710494461</v>
      </c>
      <c r="E362" s="1">
        <f t="shared" si="24"/>
        <v>16887.575496478414</v>
      </c>
      <c r="F362" s="1">
        <f t="shared" si="21"/>
        <v>10098.241683674167</v>
      </c>
    </row>
    <row r="363" spans="1:6" x14ac:dyDescent="0.3">
      <c r="A363" s="55">
        <v>351</v>
      </c>
      <c r="B363" s="60">
        <v>38679</v>
      </c>
      <c r="C363" s="1">
        <f t="shared" si="22"/>
        <v>15091.045345358671</v>
      </c>
      <c r="D363" s="1">
        <f t="shared" si="23"/>
        <v>2694.5977080320126</v>
      </c>
      <c r="E363" s="1">
        <f t="shared" si="24"/>
        <v>21263.651328110998</v>
      </c>
      <c r="F363" s="1">
        <f t="shared" si="21"/>
        <v>39049.294381501677</v>
      </c>
    </row>
    <row r="364" spans="1:6" x14ac:dyDescent="0.3">
      <c r="A364" s="55">
        <v>352</v>
      </c>
      <c r="B364" s="60">
        <v>37702</v>
      </c>
      <c r="C364" s="1">
        <f t="shared" si="22"/>
        <v>17600.495862639844</v>
      </c>
      <c r="D364" s="1">
        <f t="shared" si="23"/>
        <v>2602.0241126565929</v>
      </c>
      <c r="E364" s="1">
        <f t="shared" si="24"/>
        <v>21226.621889960828</v>
      </c>
      <c r="F364" s="1">
        <f t="shared" si="21"/>
        <v>41429.141865257261</v>
      </c>
    </row>
    <row r="365" spans="1:6" x14ac:dyDescent="0.3">
      <c r="A365" s="55">
        <v>353</v>
      </c>
      <c r="B365" s="60">
        <v>34580</v>
      </c>
      <c r="C365" s="1">
        <f t="shared" si="22"/>
        <v>18338.949042667802</v>
      </c>
      <c r="D365" s="1">
        <f t="shared" si="23"/>
        <v>1670.2386463422756</v>
      </c>
      <c r="E365" s="1">
        <f t="shared" si="24"/>
        <v>20853.907703435103</v>
      </c>
      <c r="F365" s="1">
        <f t="shared" si="21"/>
        <v>40863.095392445182</v>
      </c>
    </row>
    <row r="366" spans="1:6" x14ac:dyDescent="0.3">
      <c r="A366" s="55">
        <v>354</v>
      </c>
      <c r="B366" s="60">
        <v>37445</v>
      </c>
      <c r="C366" s="1">
        <f t="shared" si="22"/>
        <v>16867.639992787488</v>
      </c>
      <c r="D366" s="1">
        <f t="shared" si="23"/>
        <v>99.464798230980819</v>
      </c>
      <c r="E366" s="1">
        <f t="shared" si="24"/>
        <v>20225.598164190586</v>
      </c>
      <c r="F366" s="1">
        <f t="shared" si="21"/>
        <v>37192.702955209053</v>
      </c>
    </row>
    <row r="367" spans="1:6" x14ac:dyDescent="0.3">
      <c r="A367" s="55">
        <v>355</v>
      </c>
      <c r="B367" s="60">
        <v>36268</v>
      </c>
      <c r="C367" s="1">
        <f t="shared" si="22"/>
        <v>17093.253313413941</v>
      </c>
      <c r="D367" s="1">
        <f t="shared" si="23"/>
        <v>162.53905942871694</v>
      </c>
      <c r="E367" s="1">
        <f t="shared" si="24"/>
        <v>20250.827868669679</v>
      </c>
      <c r="F367" s="1">
        <f t="shared" si="21"/>
        <v>37506.620241512341</v>
      </c>
    </row>
    <row r="368" spans="1:6" x14ac:dyDescent="0.3">
      <c r="A368" s="55">
        <v>356</v>
      </c>
      <c r="B368" s="60">
        <v>4477</v>
      </c>
      <c r="C368" s="1">
        <f t="shared" si="22"/>
        <v>16636.482252086491</v>
      </c>
      <c r="D368" s="1">
        <f t="shared" si="23"/>
        <v>-147.11600094936668</v>
      </c>
      <c r="E368" s="1">
        <f t="shared" si="24"/>
        <v>20126.965844518447</v>
      </c>
      <c r="F368" s="1">
        <f t="shared" si="21"/>
        <v>36616.332095655569</v>
      </c>
    </row>
    <row r="369" spans="1:6" x14ac:dyDescent="0.3">
      <c r="A369" s="55">
        <v>357</v>
      </c>
      <c r="B369" s="60">
        <v>53095</v>
      </c>
      <c r="C369" s="1">
        <f t="shared" si="22"/>
        <v>419.70020330933949</v>
      </c>
      <c r="D369" s="1">
        <f t="shared" si="23"/>
        <v>-8181.9490248632592</v>
      </c>
      <c r="E369" s="1">
        <f t="shared" si="24"/>
        <v>16913.032634952888</v>
      </c>
      <c r="F369" s="1">
        <f t="shared" si="21"/>
        <v>9150.7838133989681</v>
      </c>
    </row>
  </sheetData>
  <phoneticPr fontId="1" type="noConversion"/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ACF</vt:lpstr>
      <vt:lpstr>PACF</vt:lpstr>
      <vt:lpstr>MA</vt:lpstr>
      <vt:lpstr>Diff</vt:lpstr>
      <vt:lpstr>AR</vt:lpstr>
      <vt:lpstr>ARMA</vt:lpstr>
      <vt:lpstr>ExSmooth_simple</vt:lpstr>
      <vt:lpstr>ExSmooth_double</vt:lpstr>
      <vt:lpstr>ExSmooth_add</vt:lpstr>
      <vt:lpstr>ExSmooth_multi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2018-07-26T01:02:47Z</dcterms:modified>
</cp:coreProperties>
</file>