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filterPrivacy="1" codeName="ThisWorkbook"/>
  <xr:revisionPtr revIDLastSave="435" documentId="8_{3F4A4E76-B979-4AF3-A19C-B7610EB0EFD4}" xr6:coauthVersionLast="47" xr6:coauthVersionMax="47" xr10:uidLastSave="{1C8915C8-1077-4883-81DF-055E418D2B16}"/>
  <bookViews>
    <workbookView xWindow="-103" yWindow="-103" windowWidth="19406" windowHeight="1220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1" l="1"/>
  <c r="F43" i="11"/>
  <c r="F44" i="11"/>
  <c r="F41" i="11"/>
  <c r="E41" i="11"/>
  <c r="F36" i="11"/>
  <c r="F27" i="11"/>
  <c r="E37" i="11"/>
  <c r="E28" i="11"/>
  <c r="F38" i="11"/>
  <c r="E39" i="11" s="1"/>
  <c r="F37" i="11"/>
  <c r="E25" i="11"/>
  <c r="F25" i="11" s="1"/>
  <c r="E26" i="11" s="1"/>
  <c r="F26" i="11" s="1"/>
  <c r="F23" i="11"/>
  <c r="F20" i="11"/>
  <c r="F21" i="11"/>
  <c r="F19" i="11"/>
  <c r="H7" i="11"/>
  <c r="F39" i="11" l="1"/>
  <c r="E40" i="11" s="1"/>
  <c r="E30" i="11"/>
  <c r="F28" i="11"/>
  <c r="F40" i="11"/>
  <c r="E42" i="11" s="1"/>
  <c r="F42" i="11" s="1"/>
  <c r="E43" i="11"/>
  <c r="H27" i="11"/>
  <c r="I5" i="11"/>
  <c r="H51" i="11"/>
  <c r="H50" i="11"/>
  <c r="H40" i="11"/>
  <c r="H39" i="11"/>
  <c r="H35" i="11"/>
  <c r="H23" i="11"/>
  <c r="H22" i="11"/>
  <c r="H15" i="11"/>
  <c r="H8" i="11"/>
  <c r="H44" i="11" l="1"/>
  <c r="F45" i="11"/>
  <c r="E49" i="11"/>
  <c r="F49" i="11" s="1"/>
  <c r="E48" i="11"/>
  <c r="F48" i="11" s="1"/>
  <c r="E47" i="11"/>
  <c r="F47" i="11" s="1"/>
  <c r="E46" i="11"/>
  <c r="F46" i="11" s="1"/>
  <c r="H9" i="11"/>
  <c r="I6" i="11"/>
  <c r="F29" i="11" l="1"/>
  <c r="F30" i="11"/>
  <c r="E31" i="11" s="1"/>
  <c r="F31" i="11" s="1"/>
  <c r="H49" i="11"/>
  <c r="H36" i="11"/>
  <c r="H11" i="11"/>
  <c r="H28" i="11"/>
  <c r="H16" i="11"/>
  <c r="H14" i="11"/>
  <c r="J5" i="11"/>
  <c r="K5" i="11" s="1"/>
  <c r="L5" i="11" s="1"/>
  <c r="M5" i="11" s="1"/>
  <c r="N5" i="11" s="1"/>
  <c r="O5" i="11" s="1"/>
  <c r="P5" i="11" s="1"/>
  <c r="I4" i="11"/>
  <c r="E33" i="11" l="1"/>
  <c r="F33" i="11" s="1"/>
  <c r="E34" i="11"/>
  <c r="F34" i="11" s="1"/>
  <c r="E32" i="11"/>
  <c r="F32" i="11" s="1"/>
  <c r="H34" i="11"/>
  <c r="H33" i="11"/>
  <c r="H19" i="11"/>
  <c r="H12" i="11"/>
  <c r="H13" i="11"/>
  <c r="P4" i="11"/>
  <c r="Q5" i="11"/>
  <c r="R5" i="11" s="1"/>
  <c r="S5" i="11" s="1"/>
  <c r="T5" i="11" s="1"/>
  <c r="U5" i="11" s="1"/>
  <c r="V5" i="11" s="1"/>
  <c r="W5" i="11" s="1"/>
  <c r="J6" i="11"/>
  <c r="H21" i="11" l="1"/>
  <c r="H20"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<sst xmlns="http://schemas.openxmlformats.org/spreadsheetml/2006/main" count="123" uniqueCount="85">
  <si>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</si>
  <si>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MAE 241 RC Truck</t>
  </si>
  <si>
    <t>Enter Company Name in cell B2.</t>
  </si>
  <si>
    <t>Trust the Process Co.</t>
  </si>
  <si>
    <t>Enter the name of the Project Lead in cell B3. Enter the Project Start date in cell E3. Pooject Start: label is in cell C3.</t>
  </si>
  <si>
    <t>Josh Danielowski</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</si>
  <si>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</si>
  <si>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</si>
  <si>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</si>
  <si>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</si>
  <si>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</si>
  <si>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</si>
  <si>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</si>
  <si>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</si>
  <si>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</si>
  <si>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</si>
  <si>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</si>
  <si>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</si>
  <si>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</si>
  <si>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Milestone 1</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</si>
  <si>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</si>
  <si>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Complete Gantt Chart (Preliminary)</t>
  </si>
  <si>
    <t>All</t>
  </si>
  <si>
    <t>Complete Front Matter</t>
  </si>
  <si>
    <t>Andrew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</si>
  <si>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</si>
  <si>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Customer Needs and Requirements</t>
  </si>
  <si>
    <t>Brayden</t>
  </si>
  <si>
    <t>Impact Section</t>
  </si>
  <si>
    <t>Josh</t>
  </si>
  <si>
    <t>Concept Generation</t>
  </si>
  <si>
    <t>Concept Selection</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</si>
  <si>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</si>
  <si>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Milestone 2</t>
  </si>
  <si>
    <t>Update Gantt Chart/Correct Errors</t>
  </si>
  <si>
    <t>Engineering Drawings/CAD Files for Prototype 1</t>
  </si>
  <si>
    <t>Manufacture Prototype 1</t>
  </si>
  <si>
    <t>Detailed Design Discussion (Iteration 1)</t>
  </si>
  <si>
    <t>Testing and Validation (Iteration 1)</t>
  </si>
  <si>
    <t>Bill of Materials (Iteration 1)</t>
  </si>
  <si>
    <t>Sample phase title block</t>
  </si>
  <si>
    <t xml:space="preserve"> Milestone 3</t>
  </si>
  <si>
    <t>Critical Design Review Presentation</t>
  </si>
  <si>
    <t>Forging Practice/Proficiency</t>
  </si>
  <si>
    <t>Casting and Pouring Proficiency</t>
  </si>
  <si>
    <t>Concept Generation (Iteration 2)</t>
  </si>
  <si>
    <t>Concept Selection (Iteration 2)</t>
  </si>
  <si>
    <t>P</t>
  </si>
  <si>
    <t>Plasma Cutter Demo-Proficiency</t>
  </si>
  <si>
    <t>Engineering Drawings/CAD Files for Prototype 2</t>
  </si>
  <si>
    <t>Manufacture Prototype 2</t>
  </si>
  <si>
    <t>Detailed Design Discussion (Iteration 2)</t>
  </si>
  <si>
    <t>Testing and Validation (Iteration 2)</t>
  </si>
  <si>
    <t>Update Bill of Materials</t>
  </si>
  <si>
    <t>Final Report</t>
  </si>
  <si>
    <t>Lathe and Mill Practice/Proficiency</t>
  </si>
  <si>
    <t>Welding Practice/Proficiency</t>
  </si>
  <si>
    <t>Concept Generation (Iteration 3)</t>
  </si>
  <si>
    <t>Concept Selection (Iteration 3)</t>
  </si>
  <si>
    <t>Detailed Design Discussion (Iteration 3)</t>
  </si>
  <si>
    <t>Engineering Drawings/CAD Files for Final Iteration</t>
  </si>
  <si>
    <t>Manufacture Final Iteration</t>
  </si>
  <si>
    <t>Testing and Validation (Iteration 3)</t>
  </si>
  <si>
    <t>Conclusion</t>
  </si>
  <si>
    <t>References</t>
  </si>
  <si>
    <t>Appendices</t>
  </si>
  <si>
    <t>Complete Final Gantt Chart</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</si>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</sst>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14993743705557422"/>
      </left>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3743705557422"/>
      </left>
      <right style="thin">
        <color theme="0" tint="-0.14999847407452621"/>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14" borderId="9" xfId="0" applyFill="1"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horizontal="right" vertical="center"/>
    </xf>
    <xf numFmtId="0" fontId="0" fillId="0" borderId="13" xfId="0" applyBorder="1" applyAlignment="1">
      <alignment vertical="center"/>
    </xf>
    <xf numFmtId="0" fontId="0" fillId="0" borderId="14" xfId="0" applyBorder="1" applyAlignment="1">
      <alignment vertical="center"/>
    </xf>
    <xf numFmtId="0" fontId="0" fillId="2" borderId="13" xfId="0" applyFill="1"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9" fillId="0" borderId="0" xfId="8" applyAlignment="1">
      <alignment horizontal="right" indent="1"/>
    </xf>
    <xf numFmtId="0" fontId="9" fillId="0" borderId="7" xfId="8" applyBorder="1" applyAlignment="1">
      <alignment horizontal="right" indent="1"/>
    </xf>
    <xf numFmtId="165" fontId="9" fillId="0" borderId="3" xfId="9" applyAlignment="1">
      <alignment horizontal="center" vertical="center"/>
    </xf>
    <xf numFmtId="0" fontId="0" fillId="0" borderId="10" xfId="0" applyBorder="1" applyAlignme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6">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54"/>
  <sheetViews>
    <sheetView showGridLines="0" tabSelected="1" showRuler="0" zoomScale="73" zoomScaleNormal="73" zoomScalePageLayoutView="70" workbookViewId="0">
      <pane ySplit="6" topLeftCell="A35" activePane="bottomLeft" state="frozen"/>
      <selection pane="bottomLeft" activeCell="D48" sqref="D48"/>
    </sheetView>
  </sheetViews>
  <sheetFormatPr defaultRowHeight="30" customHeight="1"/>
  <cols>
    <col min="1" max="1" width="2.7109375" style="58" customWidth="1"/>
    <col min="2" max="2" width="45" bestFit="1"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71" ht="30" customHeight="1">
      <c r="A1" s="59" t="s">
        <v>0</v>
      </c>
      <c r="B1" s="63" t="s">
        <v>1</v>
      </c>
      <c r="C1" s="1"/>
      <c r="D1" s="2"/>
      <c r="E1" s="4"/>
      <c r="F1" s="47"/>
      <c r="H1" s="2"/>
      <c r="I1" s="14"/>
    </row>
    <row r="2" spans="1:71" ht="30" customHeight="1">
      <c r="A2" s="58" t="s">
        <v>2</v>
      </c>
      <c r="B2" s="64" t="s">
        <v>3</v>
      </c>
      <c r="I2" s="61"/>
    </row>
    <row r="3" spans="1:71" ht="30" customHeight="1">
      <c r="A3" s="58" t="s">
        <v>4</v>
      </c>
      <c r="B3" s="65" t="s">
        <v>5</v>
      </c>
      <c r="C3" s="98" t="s">
        <v>6</v>
      </c>
      <c r="D3" s="99"/>
      <c r="E3" s="100">
        <v>45665</v>
      </c>
      <c r="F3" s="100"/>
    </row>
    <row r="4" spans="1:71" ht="30" customHeight="1">
      <c r="A4" s="59" t="s">
        <v>7</v>
      </c>
      <c r="C4" s="98" t="s">
        <v>8</v>
      </c>
      <c r="D4" s="99"/>
      <c r="E4" s="7">
        <v>14</v>
      </c>
      <c r="I4" s="95">
        <f>I5</f>
        <v>45754</v>
      </c>
      <c r="J4" s="96"/>
      <c r="K4" s="96"/>
      <c r="L4" s="96"/>
      <c r="M4" s="96"/>
      <c r="N4" s="96"/>
      <c r="O4" s="97"/>
      <c r="P4" s="95">
        <f>P5</f>
        <v>45761</v>
      </c>
      <c r="Q4" s="96"/>
      <c r="R4" s="96"/>
      <c r="S4" s="96"/>
      <c r="T4" s="96"/>
      <c r="U4" s="96"/>
      <c r="V4" s="97"/>
      <c r="W4" s="95">
        <f>W5</f>
        <v>45768</v>
      </c>
      <c r="X4" s="96"/>
      <c r="Y4" s="96"/>
      <c r="Z4" s="96"/>
      <c r="AA4" s="96"/>
      <c r="AB4" s="96"/>
      <c r="AC4" s="97"/>
      <c r="AD4" s="95">
        <f>AD5</f>
        <v>45775</v>
      </c>
      <c r="AE4" s="96"/>
      <c r="AF4" s="96"/>
      <c r="AG4" s="96"/>
      <c r="AH4" s="96"/>
      <c r="AI4" s="96"/>
      <c r="AJ4" s="97"/>
      <c r="AK4" s="95">
        <f>AK5</f>
        <v>45782</v>
      </c>
      <c r="AL4" s="96"/>
      <c r="AM4" s="96"/>
      <c r="AN4" s="96"/>
      <c r="AO4" s="96"/>
      <c r="AP4" s="96"/>
      <c r="AQ4" s="97"/>
      <c r="AR4" s="95">
        <f>AR5</f>
        <v>45789</v>
      </c>
      <c r="AS4" s="96"/>
      <c r="AT4" s="96"/>
      <c r="AU4" s="96"/>
      <c r="AV4" s="96"/>
      <c r="AW4" s="96"/>
      <c r="AX4" s="97"/>
      <c r="AY4" s="95">
        <f>AY5</f>
        <v>45796</v>
      </c>
      <c r="AZ4" s="96"/>
      <c r="BA4" s="96"/>
      <c r="BB4" s="96"/>
      <c r="BC4" s="96"/>
      <c r="BD4" s="96"/>
      <c r="BE4" s="97"/>
      <c r="BF4" s="95">
        <f>BF5</f>
        <v>45803</v>
      </c>
      <c r="BG4" s="96"/>
      <c r="BH4" s="96"/>
      <c r="BI4" s="96"/>
      <c r="BJ4" s="96"/>
      <c r="BK4" s="96"/>
      <c r="BL4" s="97"/>
    </row>
    <row r="5" spans="1:71" ht="15" customHeight="1">
      <c r="A5" s="59" t="s">
        <v>9</v>
      </c>
      <c r="B5" s="101"/>
      <c r="C5" s="101"/>
      <c r="D5" s="101"/>
      <c r="E5" s="101"/>
      <c r="F5" s="101"/>
      <c r="G5" s="101"/>
      <c r="I5" s="11">
        <f>Project_Start-WEEKDAY(Project_Start,1)+2+7*(Display_Week-1)</f>
        <v>45754</v>
      </c>
      <c r="J5" s="10">
        <f>I5+1</f>
        <v>45755</v>
      </c>
      <c r="K5" s="10">
        <f t="shared" ref="K5:AX5" si="0">J5+1</f>
        <v>45756</v>
      </c>
      <c r="L5" s="10">
        <f t="shared" si="0"/>
        <v>45757</v>
      </c>
      <c r="M5" s="10">
        <f t="shared" si="0"/>
        <v>45758</v>
      </c>
      <c r="N5" s="10">
        <f t="shared" si="0"/>
        <v>45759</v>
      </c>
      <c r="O5" s="12">
        <f t="shared" si="0"/>
        <v>45760</v>
      </c>
      <c r="P5" s="11">
        <f>O5+1</f>
        <v>45761</v>
      </c>
      <c r="Q5" s="10">
        <f>P5+1</f>
        <v>45762</v>
      </c>
      <c r="R5" s="10">
        <f t="shared" si="0"/>
        <v>45763</v>
      </c>
      <c r="S5" s="10">
        <f t="shared" si="0"/>
        <v>45764</v>
      </c>
      <c r="T5" s="10">
        <f t="shared" si="0"/>
        <v>45765</v>
      </c>
      <c r="U5" s="10">
        <f t="shared" si="0"/>
        <v>45766</v>
      </c>
      <c r="V5" s="12">
        <f t="shared" si="0"/>
        <v>45767</v>
      </c>
      <c r="W5" s="11">
        <f>V5+1</f>
        <v>45768</v>
      </c>
      <c r="X5" s="10">
        <f>W5+1</f>
        <v>45769</v>
      </c>
      <c r="Y5" s="10">
        <f t="shared" si="0"/>
        <v>45770</v>
      </c>
      <c r="Z5" s="10">
        <f t="shared" si="0"/>
        <v>45771</v>
      </c>
      <c r="AA5" s="10">
        <f t="shared" si="0"/>
        <v>45772</v>
      </c>
      <c r="AB5" s="10">
        <f t="shared" si="0"/>
        <v>45773</v>
      </c>
      <c r="AC5" s="12">
        <f t="shared" si="0"/>
        <v>45774</v>
      </c>
      <c r="AD5" s="11">
        <f>AC5+1</f>
        <v>45775</v>
      </c>
      <c r="AE5" s="10">
        <f>AD5+1</f>
        <v>45776</v>
      </c>
      <c r="AF5" s="10">
        <f t="shared" si="0"/>
        <v>45777</v>
      </c>
      <c r="AG5" s="10">
        <f t="shared" si="0"/>
        <v>45778</v>
      </c>
      <c r="AH5" s="10">
        <f t="shared" si="0"/>
        <v>45779</v>
      </c>
      <c r="AI5" s="10">
        <f t="shared" si="0"/>
        <v>45780</v>
      </c>
      <c r="AJ5" s="12">
        <f t="shared" si="0"/>
        <v>45781</v>
      </c>
      <c r="AK5" s="11">
        <f>AJ5+1</f>
        <v>45782</v>
      </c>
      <c r="AL5" s="10">
        <f>AK5+1</f>
        <v>45783</v>
      </c>
      <c r="AM5" s="10">
        <f t="shared" si="0"/>
        <v>45784</v>
      </c>
      <c r="AN5" s="10">
        <f t="shared" si="0"/>
        <v>45785</v>
      </c>
      <c r="AO5" s="10">
        <f t="shared" si="0"/>
        <v>45786</v>
      </c>
      <c r="AP5" s="10">
        <f t="shared" si="0"/>
        <v>45787</v>
      </c>
      <c r="AQ5" s="12">
        <f t="shared" si="0"/>
        <v>45788</v>
      </c>
      <c r="AR5" s="11">
        <f>AQ5+1</f>
        <v>45789</v>
      </c>
      <c r="AS5" s="10">
        <f>AR5+1</f>
        <v>45790</v>
      </c>
      <c r="AT5" s="10">
        <f t="shared" si="0"/>
        <v>45791</v>
      </c>
      <c r="AU5" s="10">
        <f t="shared" si="0"/>
        <v>45792</v>
      </c>
      <c r="AV5" s="10">
        <f t="shared" si="0"/>
        <v>45793</v>
      </c>
      <c r="AW5" s="10">
        <f t="shared" si="0"/>
        <v>45794</v>
      </c>
      <c r="AX5" s="12">
        <f t="shared" si="0"/>
        <v>45795</v>
      </c>
      <c r="AY5" s="11">
        <f>AX5+1</f>
        <v>45796</v>
      </c>
      <c r="AZ5" s="10">
        <f>AY5+1</f>
        <v>45797</v>
      </c>
      <c r="BA5" s="10">
        <f t="shared" ref="BA5:BE5" si="1">AZ5+1</f>
        <v>45798</v>
      </c>
      <c r="BB5" s="10">
        <f t="shared" si="1"/>
        <v>45799</v>
      </c>
      <c r="BC5" s="10">
        <f t="shared" si="1"/>
        <v>45800</v>
      </c>
      <c r="BD5" s="10">
        <f t="shared" si="1"/>
        <v>45801</v>
      </c>
      <c r="BE5" s="12">
        <f t="shared" si="1"/>
        <v>45802</v>
      </c>
      <c r="BF5" s="11">
        <f>BE5+1</f>
        <v>45803</v>
      </c>
      <c r="BG5" s="10">
        <f>BF5+1</f>
        <v>45804</v>
      </c>
      <c r="BH5" s="10">
        <f t="shared" ref="BH5:BL5" si="2">BG5+1</f>
        <v>45805</v>
      </c>
      <c r="BI5" s="10">
        <f t="shared" si="2"/>
        <v>45806</v>
      </c>
      <c r="BJ5" s="10">
        <f t="shared" si="2"/>
        <v>45807</v>
      </c>
      <c r="BK5" s="10">
        <f t="shared" si="2"/>
        <v>45808</v>
      </c>
      <c r="BL5" s="12">
        <f t="shared" si="2"/>
        <v>45809</v>
      </c>
    </row>
    <row r="6" spans="1:71" ht="30" customHeight="1" thickBot="1">
      <c r="A6" s="59" t="s">
        <v>10</v>
      </c>
      <c r="B6" s="8" t="s">
        <v>11</v>
      </c>
      <c r="C6" s="9" t="s">
        <v>12</v>
      </c>
      <c r="D6" s="9" t="s">
        <v>13</v>
      </c>
      <c r="E6" s="9" t="s">
        <v>14</v>
      </c>
      <c r="F6" s="9" t="s">
        <v>15</v>
      </c>
      <c r="G6" s="9"/>
      <c r="H6" s="9" t="s">
        <v>16</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71" ht="30" hidden="1" customHeight="1">
      <c r="A7" s="58" t="s">
        <v>17</v>
      </c>
      <c r="C7" s="62"/>
      <c r="E7"/>
      <c r="H7" t="str">
        <f ca="1">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71" s="3" customFormat="1" ht="30" customHeight="1" thickBot="1">
      <c r="A8" s="59" t="s">
        <v>18</v>
      </c>
      <c r="B8" s="18" t="s">
        <v>19</v>
      </c>
      <c r="C8" s="71"/>
      <c r="D8" s="19"/>
      <c r="E8" s="20"/>
      <c r="F8" s="21"/>
      <c r="G8" s="17"/>
      <c r="H8" s="17" t="str">
        <f t="shared" ref="H8:H51" ca="1"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c r="BN8"/>
      <c r="BO8"/>
      <c r="BP8"/>
      <c r="BQ8"/>
      <c r="BR8"/>
      <c r="BS8"/>
    </row>
    <row r="9" spans="1:71" s="3" customFormat="1" ht="30" customHeight="1" thickBot="1">
      <c r="A9" s="59" t="s">
        <v>20</v>
      </c>
      <c r="B9" s="80" t="s">
        <v>21</v>
      </c>
      <c r="C9" s="72" t="s">
        <v>22</v>
      </c>
      <c r="D9" s="22">
        <v>1</v>
      </c>
      <c r="E9" s="66">
        <v>45665</v>
      </c>
      <c r="F9" s="66">
        <v>45671</v>
      </c>
      <c r="G9" s="17"/>
      <c r="H9" s="17">
        <f t="shared" ca="1" si="6"/>
        <v>7</v>
      </c>
      <c r="I9" s="44"/>
      <c r="J9" s="44"/>
      <c r="L9" s="85"/>
      <c r="M9" s="85"/>
      <c r="N9" s="85"/>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71" s="3" customFormat="1" ht="30" customHeight="1">
      <c r="A10" s="59"/>
      <c r="B10" s="80" t="s">
        <v>23</v>
      </c>
      <c r="C10" s="72" t="s">
        <v>24</v>
      </c>
      <c r="D10" s="22">
        <v>1</v>
      </c>
      <c r="E10" s="66">
        <v>45671</v>
      </c>
      <c r="F10" s="66">
        <v>45678</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71" s="3" customFormat="1" ht="30" customHeight="1">
      <c r="A11" s="59" t="s">
        <v>25</v>
      </c>
      <c r="B11" s="80" t="s">
        <v>26</v>
      </c>
      <c r="C11" s="72" t="s">
        <v>27</v>
      </c>
      <c r="D11" s="22">
        <v>1</v>
      </c>
      <c r="E11" s="66">
        <v>45671</v>
      </c>
      <c r="F11" s="66">
        <v>45678</v>
      </c>
      <c r="G11" s="17"/>
      <c r="H11" s="17">
        <f t="shared" ca="1" si="6"/>
        <v>8</v>
      </c>
      <c r="I11" s="44"/>
      <c r="J11" s="44"/>
      <c r="K11" s="44"/>
      <c r="L11" s="44"/>
      <c r="M11" s="44"/>
      <c r="N11" s="44"/>
      <c r="O11" s="44"/>
      <c r="P11" s="44"/>
      <c r="Q11" s="44"/>
      <c r="R11" s="44"/>
      <c r="S11" s="44"/>
      <c r="T11" s="44"/>
      <c r="U11" s="45"/>
      <c r="V11" s="45"/>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71" s="3" customFormat="1" ht="30" customHeight="1">
      <c r="A12" s="58"/>
      <c r="B12" s="80" t="s">
        <v>28</v>
      </c>
      <c r="C12" s="72" t="s">
        <v>29</v>
      </c>
      <c r="D12" s="22">
        <v>1</v>
      </c>
      <c r="E12" s="66">
        <v>45671</v>
      </c>
      <c r="F12" s="66">
        <v>45678</v>
      </c>
      <c r="G12" s="17"/>
      <c r="H12" s="17">
        <f t="shared" ca="1" si="6"/>
        <v>8</v>
      </c>
      <c r="I12" s="44"/>
      <c r="J12" s="44"/>
      <c r="K12" s="44"/>
      <c r="L12" s="44"/>
      <c r="M12" s="87"/>
      <c r="N12" s="87"/>
      <c r="O12" s="87"/>
      <c r="P12" s="87"/>
      <c r="Q12" s="87"/>
      <c r="R12" s="87"/>
      <c r="S12" s="87"/>
      <c r="T12" s="87"/>
      <c r="U12" s="87"/>
      <c r="V12" s="87"/>
      <c r="W12" s="87"/>
      <c r="X12" s="87"/>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71" s="3" customFormat="1" ht="30" customHeight="1">
      <c r="A13" s="58"/>
      <c r="B13" s="80" t="s">
        <v>30</v>
      </c>
      <c r="C13" s="72" t="s">
        <v>22</v>
      </c>
      <c r="D13" s="22">
        <v>1</v>
      </c>
      <c r="E13" s="66">
        <v>45680</v>
      </c>
      <c r="F13" s="66">
        <v>45687</v>
      </c>
      <c r="G13" s="17"/>
      <c r="H13" s="17">
        <f t="shared" ca="1" si="6"/>
        <v>8</v>
      </c>
      <c r="I13" s="44"/>
      <c r="J13" s="44"/>
      <c r="K13" s="44"/>
      <c r="L13" s="86"/>
      <c r="M13" s="90"/>
      <c r="N13" s="94"/>
      <c r="O13" s="94"/>
      <c r="P13" s="94"/>
      <c r="Q13" s="94"/>
      <c r="R13" s="94"/>
      <c r="S13" s="94"/>
      <c r="T13" s="94"/>
      <c r="U13" s="94"/>
      <c r="V13" s="94"/>
      <c r="W13" s="94"/>
      <c r="X13" s="9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71" s="3" customFormat="1" ht="30" customHeight="1">
      <c r="A14" s="58"/>
      <c r="B14" s="80" t="s">
        <v>31</v>
      </c>
      <c r="C14" s="72" t="s">
        <v>22</v>
      </c>
      <c r="D14" s="22">
        <v>1</v>
      </c>
      <c r="E14" s="66">
        <v>45680</v>
      </c>
      <c r="F14" s="66">
        <v>45687</v>
      </c>
      <c r="G14" s="17"/>
      <c r="H14" s="17">
        <f t="shared" ca="1" si="6"/>
        <v>8</v>
      </c>
      <c r="I14" s="44"/>
      <c r="J14" s="44"/>
      <c r="K14" s="44"/>
      <c r="L14" s="44"/>
      <c r="M14" s="88"/>
      <c r="N14" s="89"/>
      <c r="O14" s="89"/>
      <c r="P14" s="89"/>
      <c r="Q14" s="89"/>
      <c r="R14" s="89"/>
      <c r="S14" s="89"/>
      <c r="T14" s="89"/>
      <c r="U14" s="89"/>
      <c r="V14" s="89"/>
      <c r="W14" s="89"/>
      <c r="X14" s="89"/>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71" s="3" customFormat="1" ht="30" customHeight="1">
      <c r="A15" s="59" t="s">
        <v>32</v>
      </c>
      <c r="B15" s="23" t="s">
        <v>33</v>
      </c>
      <c r="C15" s="73"/>
      <c r="D15" s="24"/>
      <c r="E15" s="25"/>
      <c r="F15" s="26"/>
      <c r="G15" s="17"/>
      <c r="H15" s="17" t="str">
        <f t="shared" ca="1" si="6"/>
        <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71" s="3" customFormat="1" ht="30" customHeight="1">
      <c r="A16" s="59"/>
      <c r="B16" s="81" t="s">
        <v>34</v>
      </c>
      <c r="C16" s="74" t="s">
        <v>22</v>
      </c>
      <c r="D16" s="27">
        <v>1</v>
      </c>
      <c r="E16" s="67">
        <v>45699</v>
      </c>
      <c r="F16" s="67">
        <v>45701</v>
      </c>
      <c r="G16" s="17"/>
      <c r="H16" s="17">
        <f t="shared" ca="1" si="6"/>
        <v>3</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c r="A17" s="59"/>
      <c r="B17" s="81" t="s">
        <v>35</v>
      </c>
      <c r="C17" s="74" t="s">
        <v>22</v>
      </c>
      <c r="D17" s="27">
        <v>1</v>
      </c>
      <c r="E17" s="67">
        <v>45701</v>
      </c>
      <c r="F17" s="67">
        <v>45708</v>
      </c>
      <c r="G17" s="17"/>
      <c r="H17" s="17"/>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c r="A18" s="59"/>
      <c r="B18" s="81" t="s">
        <v>36</v>
      </c>
      <c r="C18" s="74" t="s">
        <v>22</v>
      </c>
      <c r="D18" s="27">
        <v>1</v>
      </c>
      <c r="E18" s="67">
        <v>45706</v>
      </c>
      <c r="F18" s="67">
        <v>45714</v>
      </c>
      <c r="G18" s="17"/>
      <c r="H18" s="17"/>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c r="A19" s="58"/>
      <c r="B19" s="81" t="s">
        <v>37</v>
      </c>
      <c r="C19" s="74" t="s">
        <v>22</v>
      </c>
      <c r="D19" s="27">
        <v>1</v>
      </c>
      <c r="E19" s="67">
        <v>45713</v>
      </c>
      <c r="F19" s="67">
        <f>E19+2</f>
        <v>45715</v>
      </c>
      <c r="G19" s="17"/>
      <c r="H19" s="17">
        <f t="shared" ca="1" si="6"/>
        <v>3</v>
      </c>
      <c r="I19" s="44"/>
      <c r="J19" s="44"/>
      <c r="K19" s="44"/>
      <c r="L19" s="44"/>
      <c r="M19" s="44"/>
      <c r="N19" s="44"/>
      <c r="O19" s="44"/>
      <c r="P19" s="44"/>
      <c r="Q19" s="44"/>
      <c r="R19" s="44"/>
      <c r="S19" s="44"/>
      <c r="T19" s="44"/>
      <c r="U19" s="45"/>
      <c r="V19" s="45"/>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c r="A20" s="58"/>
      <c r="B20" s="81" t="s">
        <v>38</v>
      </c>
      <c r="C20" s="74" t="s">
        <v>22</v>
      </c>
      <c r="D20" s="27">
        <v>1</v>
      </c>
      <c r="E20" s="67">
        <v>45713</v>
      </c>
      <c r="F20" s="67">
        <f t="shared" ref="F20:F21" si="7">E20+2</f>
        <v>45715</v>
      </c>
      <c r="G20" s="17"/>
      <c r="H20" s="17">
        <f t="shared" ca="1" si="6"/>
        <v>3</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c r="A21" s="58"/>
      <c r="B21" s="81" t="s">
        <v>39</v>
      </c>
      <c r="C21" s="74" t="s">
        <v>29</v>
      </c>
      <c r="D21" s="27">
        <v>1</v>
      </c>
      <c r="E21" s="67">
        <v>45713</v>
      </c>
      <c r="F21" s="67">
        <f t="shared" si="7"/>
        <v>45715</v>
      </c>
      <c r="G21" s="17"/>
      <c r="H21" s="17">
        <f t="shared" ca="1" si="6"/>
        <v>3</v>
      </c>
      <c r="I21" s="44"/>
      <c r="J21" s="44"/>
      <c r="K21" s="44"/>
      <c r="L21" s="44"/>
      <c r="M21" s="44"/>
      <c r="N21" s="44"/>
      <c r="O21" s="44"/>
      <c r="P21" s="44"/>
      <c r="Q21" s="44"/>
      <c r="R21" s="44"/>
      <c r="S21" s="44"/>
      <c r="T21" s="44"/>
      <c r="U21" s="44"/>
      <c r="V21" s="44"/>
      <c r="W21" s="44"/>
      <c r="X21" s="44"/>
      <c r="Y21" s="45"/>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c r="A22" s="58" t="s">
        <v>40</v>
      </c>
      <c r="B22" s="28" t="s">
        <v>41</v>
      </c>
      <c r="C22" s="75"/>
      <c r="D22" s="29"/>
      <c r="E22" s="30"/>
      <c r="F22" s="31"/>
      <c r="G22" s="17"/>
      <c r="H22" s="17" t="str">
        <f t="shared" ca="1" si="6"/>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c r="A23" s="58"/>
      <c r="B23" s="82" t="s">
        <v>42</v>
      </c>
      <c r="C23" s="76" t="s">
        <v>22</v>
      </c>
      <c r="D23" s="32">
        <v>1</v>
      </c>
      <c r="E23" s="68">
        <v>45727</v>
      </c>
      <c r="F23" s="68">
        <f>E23+7</f>
        <v>45734</v>
      </c>
      <c r="G23" s="17"/>
      <c r="H23" s="17">
        <f t="shared" ca="1" si="6"/>
        <v>8</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c r="A24" s="58"/>
      <c r="B24" s="82" t="s">
        <v>43</v>
      </c>
      <c r="C24" s="76" t="s">
        <v>22</v>
      </c>
      <c r="D24" s="32">
        <v>1</v>
      </c>
      <c r="E24" s="68">
        <v>45728</v>
      </c>
      <c r="F24" s="68">
        <v>45742</v>
      </c>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c r="A25" s="58"/>
      <c r="B25" s="82" t="s">
        <v>44</v>
      </c>
      <c r="C25" s="76" t="s">
        <v>22</v>
      </c>
      <c r="D25" s="32">
        <v>1</v>
      </c>
      <c r="E25" s="68">
        <f>F24</f>
        <v>45742</v>
      </c>
      <c r="F25" s="68">
        <f>E25</f>
        <v>45742</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c r="A26" s="58"/>
      <c r="B26" s="82" t="s">
        <v>34</v>
      </c>
      <c r="C26" s="76" t="s">
        <v>29</v>
      </c>
      <c r="D26" s="32">
        <v>1</v>
      </c>
      <c r="E26" s="68">
        <f>F25</f>
        <v>45742</v>
      </c>
      <c r="F26" s="68">
        <f>E26+1</f>
        <v>45743</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c r="A27" s="58"/>
      <c r="B27" s="82" t="s">
        <v>45</v>
      </c>
      <c r="C27" s="76" t="s">
        <v>22</v>
      </c>
      <c r="D27" s="32">
        <v>1</v>
      </c>
      <c r="E27" s="68">
        <v>45741</v>
      </c>
      <c r="F27" s="68">
        <f>E27+4</f>
        <v>45745</v>
      </c>
      <c r="G27" s="17"/>
      <c r="H27" s="17">
        <f t="shared" ca="1" si="6"/>
        <v>5</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c r="A28" s="58"/>
      <c r="B28" s="82" t="s">
        <v>46</v>
      </c>
      <c r="C28" s="76" t="s">
        <v>22</v>
      </c>
      <c r="D28" s="32">
        <v>1</v>
      </c>
      <c r="E28" s="68">
        <f>E27</f>
        <v>45741</v>
      </c>
      <c r="F28" s="68">
        <f>E28+4</f>
        <v>45745</v>
      </c>
      <c r="G28" s="17"/>
      <c r="H28" s="17">
        <f t="shared" ca="1" si="6"/>
        <v>5</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c r="A29" s="58" t="s">
        <v>47</v>
      </c>
      <c r="B29" s="82" t="s">
        <v>48</v>
      </c>
      <c r="C29" s="76" t="s">
        <v>22</v>
      </c>
      <c r="D29" s="32">
        <v>1</v>
      </c>
      <c r="E29" s="68">
        <v>45743</v>
      </c>
      <c r="F29" s="68">
        <f>E29+7</f>
        <v>45750</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c r="A30" s="58"/>
      <c r="B30" s="82" t="s">
        <v>49</v>
      </c>
      <c r="C30" s="76" t="s">
        <v>24</v>
      </c>
      <c r="D30" s="32">
        <v>1</v>
      </c>
      <c r="E30" s="68">
        <f>E28</f>
        <v>45741</v>
      </c>
      <c r="F30" s="68">
        <f>E30+5</f>
        <v>45746</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c r="A31" s="58"/>
      <c r="B31" s="82" t="s">
        <v>50</v>
      </c>
      <c r="C31" s="76" t="s">
        <v>22</v>
      </c>
      <c r="D31" s="32">
        <v>1</v>
      </c>
      <c r="E31" s="68">
        <f>F30</f>
        <v>45746</v>
      </c>
      <c r="F31" s="68">
        <f>E31+8</f>
        <v>45754</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c r="A32" s="58"/>
      <c r="B32" s="82" t="s">
        <v>51</v>
      </c>
      <c r="C32" s="76" t="s">
        <v>29</v>
      </c>
      <c r="D32" s="32">
        <v>1</v>
      </c>
      <c r="E32" s="68">
        <f>F31</f>
        <v>45754</v>
      </c>
      <c r="F32" s="68">
        <f>E32+3</f>
        <v>45757</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c r="A33" s="58"/>
      <c r="B33" s="82" t="s">
        <v>52</v>
      </c>
      <c r="C33" s="76" t="s">
        <v>29</v>
      </c>
      <c r="D33" s="32">
        <v>1</v>
      </c>
      <c r="E33" s="68">
        <f>F31</f>
        <v>45754</v>
      </c>
      <c r="F33" s="68">
        <f>E33+3</f>
        <v>45757</v>
      </c>
      <c r="G33" s="17"/>
      <c r="H33" s="17">
        <f t="shared" ca="1" si="6"/>
        <v>4</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c r="A34" s="58"/>
      <c r="B34" s="82" t="s">
        <v>53</v>
      </c>
      <c r="C34" s="76" t="s">
        <v>29</v>
      </c>
      <c r="D34" s="32">
        <v>1</v>
      </c>
      <c r="E34" s="68">
        <f>F31</f>
        <v>45754</v>
      </c>
      <c r="F34" s="68">
        <f>E34+3</f>
        <v>45757</v>
      </c>
      <c r="G34" s="17"/>
      <c r="H34" s="17">
        <f t="shared" ca="1" si="6"/>
        <v>4</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c r="A35" s="58" t="s">
        <v>40</v>
      </c>
      <c r="B35" s="33" t="s">
        <v>54</v>
      </c>
      <c r="C35" s="77"/>
      <c r="D35" s="34"/>
      <c r="E35" s="35"/>
      <c r="F35" s="36"/>
      <c r="G35" s="17"/>
      <c r="H35" s="17" t="str">
        <f t="shared" ca="1" si="6"/>
        <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c r="A36" s="58"/>
      <c r="B36" s="83" t="s">
        <v>55</v>
      </c>
      <c r="C36" s="78" t="s">
        <v>22</v>
      </c>
      <c r="D36" s="37">
        <v>1</v>
      </c>
      <c r="E36" s="69">
        <v>45749</v>
      </c>
      <c r="F36" s="69">
        <f>E36+14</f>
        <v>45763</v>
      </c>
      <c r="G36" s="17"/>
      <c r="H36" s="17">
        <f t="shared" ca="1" si="6"/>
        <v>15</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c r="A37" s="58"/>
      <c r="B37" s="83" t="s">
        <v>56</v>
      </c>
      <c r="C37" s="78" t="s">
        <v>22</v>
      </c>
      <c r="D37" s="37">
        <v>1</v>
      </c>
      <c r="E37" s="69">
        <f>E36</f>
        <v>45749</v>
      </c>
      <c r="F37" s="69">
        <f>E37+7</f>
        <v>45756</v>
      </c>
      <c r="G37" s="17"/>
      <c r="H37" s="17"/>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c r="A38" s="58"/>
      <c r="B38" s="83" t="s">
        <v>34</v>
      </c>
      <c r="C38" s="78" t="s">
        <v>29</v>
      </c>
      <c r="D38" s="37">
        <v>1</v>
      </c>
      <c r="E38" s="69">
        <v>45757</v>
      </c>
      <c r="F38" s="69">
        <f>E38+2</f>
        <v>45759</v>
      </c>
      <c r="G38" s="17"/>
      <c r="H38" s="17"/>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c r="A39" s="58"/>
      <c r="B39" s="83" t="s">
        <v>57</v>
      </c>
      <c r="C39" s="78" t="s">
        <v>22</v>
      </c>
      <c r="D39" s="37">
        <v>1</v>
      </c>
      <c r="E39" s="69">
        <f>F38</f>
        <v>45759</v>
      </c>
      <c r="F39" s="69">
        <f>E39+3</f>
        <v>45762</v>
      </c>
      <c r="G39" s="17"/>
      <c r="H39" s="17">
        <f t="shared" ca="1" si="6"/>
        <v>4</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3" customFormat="1" ht="30" customHeight="1">
      <c r="A40" s="58"/>
      <c r="B40" s="83" t="s">
        <v>58</v>
      </c>
      <c r="C40" s="78" t="s">
        <v>22</v>
      </c>
      <c r="D40" s="37">
        <v>1</v>
      </c>
      <c r="E40" s="69">
        <f>F39</f>
        <v>45762</v>
      </c>
      <c r="F40" s="69">
        <f>E40</f>
        <v>45762</v>
      </c>
      <c r="G40" s="17"/>
      <c r="H40" s="17">
        <f t="shared" ca="1" si="6"/>
        <v>1</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3" customFormat="1" ht="30" customHeight="1" thickBot="1">
      <c r="A41" s="58"/>
      <c r="B41" s="83" t="s">
        <v>59</v>
      </c>
      <c r="C41" s="78" t="s">
        <v>29</v>
      </c>
      <c r="D41" s="37">
        <v>1</v>
      </c>
      <c r="E41" s="69">
        <f>F38</f>
        <v>45759</v>
      </c>
      <c r="F41" s="69">
        <f>E41+3</f>
        <v>45762</v>
      </c>
      <c r="G41" s="17"/>
      <c r="H41" s="17"/>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row>
    <row r="42" spans="1:64" s="3" customFormat="1" ht="30" customHeight="1">
      <c r="A42" s="58"/>
      <c r="B42" s="83" t="s">
        <v>60</v>
      </c>
      <c r="C42" s="78" t="s">
        <v>24</v>
      </c>
      <c r="D42" s="37">
        <v>1</v>
      </c>
      <c r="E42" s="69">
        <f>F40</f>
        <v>45762</v>
      </c>
      <c r="F42" s="69">
        <f>E42+7</f>
        <v>45769</v>
      </c>
      <c r="G42" s="17"/>
      <c r="H42" s="17"/>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row>
    <row r="43" spans="1:64" s="3" customFormat="1" ht="30" customHeight="1">
      <c r="A43" s="58"/>
      <c r="B43" s="83" t="s">
        <v>61</v>
      </c>
      <c r="C43" s="78" t="s">
        <v>22</v>
      </c>
      <c r="D43" s="37">
        <v>1</v>
      </c>
      <c r="E43" s="69">
        <f>E42</f>
        <v>45762</v>
      </c>
      <c r="F43" s="69">
        <f>E43+8</f>
        <v>45770</v>
      </c>
      <c r="G43" s="17"/>
      <c r="H43" s="17"/>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row>
    <row r="44" spans="1:64" s="3" customFormat="1" ht="30" customHeight="1">
      <c r="A44" s="58"/>
      <c r="B44" s="83" t="s">
        <v>62</v>
      </c>
      <c r="C44" s="78" t="s">
        <v>22</v>
      </c>
      <c r="D44" s="37">
        <v>1</v>
      </c>
      <c r="E44" s="69">
        <v>45767</v>
      </c>
      <c r="F44" s="69">
        <f>E44+3</f>
        <v>45770</v>
      </c>
      <c r="G44" s="17"/>
      <c r="H44" s="17">
        <f t="shared" ca="1" si="6"/>
        <v>4</v>
      </c>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row>
    <row r="45" spans="1:64" s="3" customFormat="1" ht="30" customHeight="1">
      <c r="A45" s="58"/>
      <c r="B45" s="83" t="s">
        <v>63</v>
      </c>
      <c r="C45" s="78" t="s">
        <v>29</v>
      </c>
      <c r="D45" s="37">
        <v>1</v>
      </c>
      <c r="E45" s="69">
        <f>F42</f>
        <v>45769</v>
      </c>
      <c r="F45" s="69">
        <f t="shared" ref="F45:F49" si="8">E45+2</f>
        <v>45771</v>
      </c>
      <c r="G45" s="17"/>
      <c r="H45" s="17"/>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87"/>
      <c r="BF45" s="44"/>
      <c r="BG45" s="44"/>
      <c r="BH45" s="44"/>
      <c r="BI45" s="44"/>
      <c r="BJ45" s="44"/>
      <c r="BK45" s="44"/>
      <c r="BL45" s="44"/>
    </row>
    <row r="46" spans="1:64" s="3" customFormat="1" ht="30" customHeight="1">
      <c r="A46" s="58"/>
      <c r="B46" s="83" t="s">
        <v>64</v>
      </c>
      <c r="C46" s="78" t="s">
        <v>29</v>
      </c>
      <c r="D46" s="37">
        <v>1</v>
      </c>
      <c r="E46" s="69">
        <f>F42</f>
        <v>45769</v>
      </c>
      <c r="F46" s="69">
        <f t="shared" si="8"/>
        <v>45771</v>
      </c>
      <c r="G46" s="17"/>
      <c r="H46" s="17"/>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87"/>
      <c r="BF46" s="44"/>
      <c r="BG46" s="44"/>
      <c r="BH46" s="44"/>
      <c r="BI46" s="44"/>
      <c r="BJ46" s="44"/>
      <c r="BK46" s="44"/>
      <c r="BL46" s="44"/>
    </row>
    <row r="47" spans="1:64" s="3" customFormat="1" ht="30" customHeight="1">
      <c r="A47" s="58"/>
      <c r="B47" s="83" t="s">
        <v>65</v>
      </c>
      <c r="C47" s="78" t="s">
        <v>29</v>
      </c>
      <c r="D47" s="37">
        <v>1</v>
      </c>
      <c r="E47" s="69">
        <f>F42</f>
        <v>45769</v>
      </c>
      <c r="F47" s="69">
        <f t="shared" si="8"/>
        <v>45771</v>
      </c>
      <c r="G47" s="17"/>
      <c r="H47" s="17"/>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87"/>
      <c r="BF47" s="44"/>
      <c r="BG47" s="44"/>
      <c r="BH47" s="44"/>
      <c r="BI47" s="44"/>
      <c r="BJ47" s="44"/>
      <c r="BK47" s="44"/>
      <c r="BL47" s="44"/>
    </row>
    <row r="48" spans="1:64" s="3" customFormat="1" ht="30" customHeight="1">
      <c r="A48" s="58"/>
      <c r="B48" s="83" t="s">
        <v>53</v>
      </c>
      <c r="C48" s="78" t="s">
        <v>29</v>
      </c>
      <c r="D48" s="37">
        <v>1</v>
      </c>
      <c r="E48" s="69">
        <f>F42</f>
        <v>45769</v>
      </c>
      <c r="F48" s="69">
        <f t="shared" si="8"/>
        <v>45771</v>
      </c>
      <c r="G48" s="17"/>
      <c r="H48" s="17"/>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87"/>
      <c r="BF48" s="44"/>
      <c r="BG48" s="44"/>
      <c r="BH48" s="44"/>
      <c r="BI48" s="44"/>
      <c r="BJ48" s="44"/>
      <c r="BK48" s="44"/>
      <c r="BL48" s="44"/>
    </row>
    <row r="49" spans="1:71" s="3" customFormat="1" ht="30" customHeight="1">
      <c r="A49" s="58"/>
      <c r="B49" s="83" t="s">
        <v>66</v>
      </c>
      <c r="C49" s="78" t="s">
        <v>22</v>
      </c>
      <c r="D49" s="37">
        <v>1</v>
      </c>
      <c r="E49" s="69">
        <f>F42</f>
        <v>45769</v>
      </c>
      <c r="F49" s="69">
        <f t="shared" si="8"/>
        <v>45771</v>
      </c>
      <c r="G49" s="17"/>
      <c r="H49" s="17">
        <f t="shared" ca="1" si="6"/>
        <v>3</v>
      </c>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87"/>
      <c r="BF49" s="44"/>
      <c r="BG49" s="44"/>
      <c r="BH49" s="44"/>
      <c r="BI49" s="44"/>
      <c r="BJ49" s="44"/>
      <c r="BK49" s="44"/>
      <c r="BL49" s="44"/>
    </row>
    <row r="50" spans="1:71" s="3" customFormat="1" ht="30" customHeight="1">
      <c r="A50" s="58" t="s">
        <v>67</v>
      </c>
      <c r="B50" s="84"/>
      <c r="C50" s="79"/>
      <c r="D50" s="16"/>
      <c r="E50" s="70"/>
      <c r="F50" s="70"/>
      <c r="G50" s="17"/>
      <c r="H50" s="17" t="str">
        <f t="shared" ca="1" si="6"/>
        <v/>
      </c>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86"/>
      <c r="BE50" s="94"/>
      <c r="BF50" s="93"/>
      <c r="BG50" s="44"/>
      <c r="BH50" s="44"/>
      <c r="BI50" s="44"/>
      <c r="BJ50" s="44"/>
      <c r="BK50" s="86"/>
      <c r="BL50" s="92"/>
    </row>
    <row r="51" spans="1:71" s="3" customFormat="1" ht="30" customHeight="1">
      <c r="A51" s="59" t="s">
        <v>68</v>
      </c>
      <c r="B51" s="38" t="s">
        <v>69</v>
      </c>
      <c r="C51" s="39"/>
      <c r="D51" s="40"/>
      <c r="E51" s="41"/>
      <c r="F51" s="42"/>
      <c r="G51" s="43"/>
      <c r="H51" s="43" t="str">
        <f t="shared" ca="1" si="6"/>
        <v/>
      </c>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91"/>
      <c r="BF51" s="46"/>
      <c r="BG51" s="46"/>
      <c r="BH51" s="46"/>
      <c r="BI51" s="46"/>
      <c r="BJ51" s="46"/>
      <c r="BK51" s="46"/>
      <c r="BL51" s="91"/>
    </row>
    <row r="52" spans="1:71" ht="30" customHeight="1">
      <c r="G52" s="6"/>
      <c r="BM52" s="3"/>
      <c r="BN52" s="3"/>
      <c r="BO52" s="3"/>
      <c r="BP52" s="3"/>
      <c r="BQ52" s="3"/>
      <c r="BR52" s="3"/>
      <c r="BS52" s="3"/>
    </row>
    <row r="53" spans="1:71" ht="30" customHeight="1">
      <c r="C53" s="14"/>
      <c r="F53" s="60"/>
    </row>
    <row r="54" spans="1:71" ht="30" customHeight="1">
      <c r="C54"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5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8 I9:J9 O9:BK9 I10:BK12 I13:K13 R13:S13 Z13:BK13 I14:BK51">
    <cfRule type="expression" dxfId="26" priority="33">
      <formula>AND(TODAY()&gt;=I$5,TODAY()&lt;J$5)</formula>
    </cfRule>
  </conditionalFormatting>
  <conditionalFormatting sqref="I7:BK8 I9:J9 O9:BK9 I10:BK12 I13:J13 R13:S13 Z13:BK13 I14:BK51">
    <cfRule type="expression" dxfId="25" priority="28" stopIfTrue="1">
      <formula>AND(task_end&gt;=I$5,task_start&lt;J$5)</formula>
    </cfRule>
  </conditionalFormatting>
  <conditionalFormatting sqref="I7:BL8 I9:J9 O9:BL9 I10:BL12 I13:K13 R13:S13 Z13:BL13 I14:BL51">
    <cfRule type="expression" dxfId="24" priority="27">
      <formula>AND(task_start&lt;=I$5,ROUNDDOWN((task_end-task_start+1)*task_progress,0)+task_start-1&gt;=I$5)</formula>
    </cfRule>
  </conditionalFormatting>
  <conditionalFormatting sqref="K13">
    <cfRule type="expression" dxfId="23" priority="69" stopIfTrue="1">
      <formula>AND(task_end&gt;=K$5,task_start&lt;L$5)</formula>
    </cfRule>
    <cfRule type="expression" dxfId="22" priority="70">
      <formula>AND(TODAY()&gt;=T$5,TODAY()&lt;U$5)</formula>
    </cfRule>
    <cfRule type="expression" dxfId="21" priority="71">
      <formula>AND(task_start&lt;=T$5,ROUNDDOWN((task_end-task_start+1)*task_progress,0)+task_start-1&gt;=T$5)</formula>
    </cfRule>
    <cfRule type="expression" dxfId="20" priority="72" stopIfTrue="1">
      <formula>AND(task_end&gt;=T$5,task_start&lt;U$5)</formula>
    </cfRule>
  </conditionalFormatting>
  <conditionalFormatting sqref="L13">
    <cfRule type="expression" dxfId="19" priority="35">
      <formula>AND(TODAY()&gt;=Q$5,TODAY()&lt;R$5)</formula>
    </cfRule>
    <cfRule type="expression" dxfId="18" priority="38">
      <formula>AND(task_start&lt;=Q$5,ROUNDDOWN((task_end-task_start+1)*task_progress,0)+task_start-1&gt;=Q$5)</formula>
    </cfRule>
    <cfRule type="expression" dxfId="17" priority="39" stopIfTrue="1">
      <formula>AND(task_end&gt;=Q$5,task_start&lt;R$5)</formula>
    </cfRule>
    <cfRule type="expression" dxfId="16" priority="47">
      <formula>AND(TODAY()&gt;=V$5,TODAY()&lt;W$5)</formula>
    </cfRule>
    <cfRule type="expression" dxfId="15" priority="50">
      <formula>AND(task_start&lt;=V$5,ROUNDDOWN((task_end-task_start+1)*task_progress,0)+task_start-1&gt;=V$5)</formula>
    </cfRule>
    <cfRule type="expression" dxfId="14" priority="51" stopIfTrue="1">
      <formula>AND(task_end&gt;=V$5,task_start&lt;W$5)</formula>
    </cfRule>
  </conditionalFormatting>
  <conditionalFormatting sqref="L9:N9">
    <cfRule type="expression" dxfId="13" priority="80">
      <formula>AND(TODAY()&gt;=M$5,TODAY()&lt;N$5)</formula>
    </cfRule>
    <cfRule type="expression" dxfId="12" priority="83">
      <formula>AND(task_start&lt;=M$5,ROUNDDOWN((task_end-task_start+1)*task_progress,0)+task_start-1&gt;=M$5)</formula>
    </cfRule>
    <cfRule type="expression" dxfId="11" priority="84" stopIfTrue="1">
      <formula>AND(task_end&gt;=M$5,task_start&lt;N$5)</formula>
    </cfRule>
  </conditionalFormatting>
  <conditionalFormatting sqref="M14">
    <cfRule type="expression" dxfId="10" priority="76">
      <formula>AND(TODAY()&gt;=Y$5,TODAY()&lt;Z$5)</formula>
    </cfRule>
    <cfRule type="expression" dxfId="9" priority="77">
      <formula>AND(task_start&lt;=Y$5,ROUNDDOWN((task_end-task_start+1)*task_progress,0)+task_start-1&gt;=Y$5)</formula>
    </cfRule>
    <cfRule type="expression" dxfId="8" priority="78" stopIfTrue="1">
      <formula>AND(task_end&gt;=Y$5,task_start&lt;Z$5)</formula>
    </cfRule>
  </conditionalFormatting>
  <conditionalFormatting sqref="M14:N14">
    <cfRule type="expression" dxfId="7" priority="59">
      <formula>AND(TODAY()&gt;=L$5,TODAY()&lt;M$5)</formula>
    </cfRule>
    <cfRule type="expression" dxfId="6" priority="62">
      <formula>AND(task_start&lt;=L$5,ROUNDDOWN((task_end-task_start+1)*task_progress,0)+task_start-1&gt;=L$5)</formula>
    </cfRule>
    <cfRule type="expression" dxfId="5" priority="63" stopIfTrue="1">
      <formula>AND(task_end&gt;=L$5,task_start&lt;M$5)</formula>
    </cfRule>
  </conditionalFormatting>
  <conditionalFormatting sqref="N14">
    <cfRule type="expression" dxfId="4" priority="53">
      <formula>AND(TODAY()&gt;=X$5,TODAY()&lt;Y$5)</formula>
    </cfRule>
    <cfRule type="expression" dxfId="3" priority="56">
      <formula>AND(task_start&lt;=X$5,ROUNDDOWN((task_end-task_start+1)*task_progress,0)+task_start-1&gt;=X$5)</formula>
    </cfRule>
    <cfRule type="expression" dxfId="2" priority="57" stopIfTrue="1">
      <formula>AND(task_end&gt;=X$5,task_start&lt;Y$5)</formula>
    </cfRule>
  </conditionalFormatting>
  <conditionalFormatting sqref="BL5:BL51">
    <cfRule type="expression" dxfId="1" priority="112">
      <formula>AND(TODAY()&gt;=BL$5,TODAY()&lt;BM$6)</formula>
    </cfRule>
  </conditionalFormatting>
  <conditionalFormatting sqref="BL7:BL51">
    <cfRule type="expression" dxfId="0" priority="113" stopIfTrue="1">
      <formula>AND(task_end&gt;=BL$5,task_start&lt;BM$6)</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95"/>
  <cols>
    <col min="1" max="1" width="87.140625" style="48" customWidth="1"/>
    <col min="2" max="16384" width="9.140625" style="2"/>
  </cols>
  <sheetData>
    <row r="1" spans="1:2" ht="46.5" customHeight="1"/>
    <row r="2" spans="1:2" s="50" customFormat="1" ht="15.95">
      <c r="A2" s="49" t="s">
        <v>70</v>
      </c>
      <c r="B2" s="49"/>
    </row>
    <row r="3" spans="1:2" s="54" customFormat="1" ht="27" customHeight="1">
      <c r="A3" s="55" t="s">
        <v>71</v>
      </c>
      <c r="B3" s="55"/>
    </row>
    <row r="4" spans="1:2" s="51" customFormat="1" ht="26.1">
      <c r="A4" s="52" t="s">
        <v>72</v>
      </c>
    </row>
    <row r="5" spans="1:2" ht="74.099999999999994" customHeight="1">
      <c r="A5" s="53" t="s">
        <v>73</v>
      </c>
    </row>
    <row r="6" spans="1:2" ht="26.25" customHeight="1">
      <c r="A6" s="52" t="s">
        <v>74</v>
      </c>
    </row>
    <row r="7" spans="1:2" s="48" customFormat="1" ht="205.15" customHeight="1">
      <c r="A7" s="57" t="s">
        <v>75</v>
      </c>
    </row>
    <row r="8" spans="1:2" s="51" customFormat="1" ht="26.1">
      <c r="A8" s="52" t="s">
        <v>76</v>
      </c>
    </row>
    <row r="9" spans="1:2" ht="58.35">
      <c r="A9" s="53" t="s">
        <v>77</v>
      </c>
    </row>
    <row r="10" spans="1:2" s="48" customFormat="1" ht="28.15" customHeight="1">
      <c r="A10" s="56" t="s">
        <v>78</v>
      </c>
    </row>
    <row r="11" spans="1:2" s="51" customFormat="1" ht="26.1">
      <c r="A11" s="52" t="s">
        <v>79</v>
      </c>
    </row>
    <row r="12" spans="1:2" ht="29.1">
      <c r="A12" s="53" t="s">
        <v>80</v>
      </c>
    </row>
    <row r="13" spans="1:2" s="48" customFormat="1" ht="28.15" customHeight="1">
      <c r="A13" s="56" t="s">
        <v>81</v>
      </c>
    </row>
    <row r="14" spans="1:2" s="51" customFormat="1" ht="26.1">
      <c r="A14" s="52" t="s">
        <v>82</v>
      </c>
    </row>
    <row r="15" spans="1:2" ht="75" customHeight="1">
      <c r="A15" s="53" t="s">
        <v>83</v>
      </c>
    </row>
    <row r="16" spans="1:2" ht="72.95">
      <c r="A16" s="53" t="s">
        <v>84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D8CE777116664D8CCC55C5C9755E9B" ma:contentTypeVersion="13" ma:contentTypeDescription="Create a new document." ma:contentTypeScope="" ma:versionID="49e987a022ae49ed6010aeb2a6f59077">
  <xsd:schema xmlns:xsd="http://www.w3.org/2001/XMLSchema" xmlns:xs="http://www.w3.org/2001/XMLSchema" xmlns:p="http://schemas.microsoft.com/office/2006/metadata/properties" xmlns:ns2="0a9b63e9-42a0-4d13-b0ae-9a7d8bb92915" xmlns:ns3="81b975bd-1945-4abe-897a-b52a9fefc724" targetNamespace="http://schemas.microsoft.com/office/2006/metadata/properties" ma:root="true" ma:fieldsID="22ec5281a0607676442396751913380c" ns2:_="" ns3:_="">
    <xsd:import namespace="0a9b63e9-42a0-4d13-b0ae-9a7d8bb92915"/>
    <xsd:import namespace="81b975bd-1945-4abe-897a-b52a9fefc7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3:TaxCatchAll"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b63e9-42a0-4d13-b0ae-9a7d8bb92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345cb46-7433-4fea-b209-2875d279ae2c"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b975bd-1945-4abe-897a-b52a9fefc724"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8fad536c-e5f3-4e06-935a-2833d8c5de69}" ma:internalName="TaxCatchAll" ma:showField="CatchAllData" ma:web="81b975bd-1945-4abe-897a-b52a9fefc7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a9b63e9-42a0-4d13-b0ae-9a7d8bb92915">
      <Terms xmlns="http://schemas.microsoft.com/office/infopath/2007/PartnerControls"/>
    </lcf76f155ced4ddcb4097134ff3c332f>
    <TaxCatchAll xmlns="81b975bd-1945-4abe-897a-b52a9fefc724" xsi:nil="true"/>
  </documentManagement>
</p:properties>
</file>

<file path=customXml/itemProps1.xml><?xml version="1.0" encoding="utf-8"?>
<ds:datastoreItem xmlns:ds="http://schemas.openxmlformats.org/officeDocument/2006/customXml" ds:itemID="{833FF74E-D76C-4E3F-9A0C-CD833A2C8975}"/>
</file>

<file path=customXml/itemProps2.xml><?xml version="1.0" encoding="utf-8"?>
<ds:datastoreItem xmlns:ds="http://schemas.openxmlformats.org/officeDocument/2006/customXml" ds:itemID="{0A734618-49A0-4AD0-B13F-3E7E158A5521}"/>
</file>

<file path=customXml/itemProps3.xml><?xml version="1.0" encoding="utf-8"?>
<ds:datastoreItem xmlns:ds="http://schemas.openxmlformats.org/officeDocument/2006/customXml" ds:itemID="{6077A4E8-499B-48A8-9D97-472EDD6F84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Danielowski, Joshua Paul</cp:lastModifiedBy>
  <cp:revision/>
  <dcterms:created xsi:type="dcterms:W3CDTF">2019-03-19T17:17:03Z</dcterms:created>
  <dcterms:modified xsi:type="dcterms:W3CDTF">2025-04-24T01:34:53Z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0x01010070D8CE777116664D8CCC55C5C9755E9B</vt:lpwstr>
  </property>
  <property fmtid="{D5CDD505-2E9C-101B-9397-08002B2CF9AE}" pid="3" name="MediaServiceImageTags">
    <vt:lpwstr/>
  </property>
</Properties>
</file>