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evWorkspace\MAST - Incident Repsonse and IoT Systems\EvaluationData\"/>
    </mc:Choice>
  </mc:AlternateContent>
  <xr:revisionPtr revIDLastSave="0" documentId="13_ncr:1_{9F03F07C-7246-48D6-9401-FF25B511558D}" xr6:coauthVersionLast="47" xr6:coauthVersionMax="47" xr10:uidLastSave="{00000000-0000-0000-0000-000000000000}"/>
  <bookViews>
    <workbookView xWindow="-28920" yWindow="-120" windowWidth="29040" windowHeight="15840" xr2:uid="{01E19AF8-3D33-48F2-A34F-A00D8D6434B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2" i="1" l="1"/>
  <c r="F201" i="1"/>
  <c r="F200" i="1"/>
  <c r="F199" i="1"/>
  <c r="F198" i="1"/>
  <c r="D201" i="1" l="1"/>
  <c r="E202" i="1"/>
  <c r="E201" i="1"/>
  <c r="E200" i="1"/>
  <c r="E199" i="1"/>
  <c r="E198" i="1"/>
  <c r="D202" i="1"/>
  <c r="D200" i="1"/>
  <c r="D199" i="1"/>
  <c r="D198" i="1"/>
  <c r="C202" i="1"/>
  <c r="C201" i="1"/>
  <c r="C200" i="1"/>
  <c r="C199" i="1"/>
  <c r="C198" i="1"/>
  <c r="B202" i="1"/>
  <c r="B201" i="1"/>
  <c r="B200" i="1"/>
  <c r="B199" i="1"/>
  <c r="B198" i="1"/>
  <c r="K138" i="1"/>
  <c r="B194" i="1" s="1"/>
  <c r="B193" i="1"/>
  <c r="B192" i="1"/>
  <c r="B191" i="1"/>
  <c r="B190" i="1"/>
  <c r="B186" i="1"/>
  <c r="B185" i="1"/>
  <c r="B184" i="1"/>
  <c r="B183" i="1"/>
  <c r="B182" i="1"/>
  <c r="B181" i="1"/>
  <c r="B180" i="1"/>
  <c r="B179" i="1"/>
  <c r="B178" i="1"/>
  <c r="B177" i="1"/>
  <c r="C158" i="1"/>
  <c r="B158" i="1"/>
  <c r="C149" i="1"/>
  <c r="B148" i="1"/>
  <c r="B147" i="1"/>
  <c r="B146" i="1"/>
  <c r="B145" i="1"/>
  <c r="C154" i="1"/>
  <c r="C157" i="1"/>
  <c r="C156" i="1"/>
  <c r="C155" i="1"/>
  <c r="C153" i="1"/>
  <c r="B157" i="1"/>
  <c r="B156" i="1"/>
  <c r="B155" i="1"/>
  <c r="B154" i="1"/>
  <c r="B153" i="1"/>
  <c r="C144" i="1"/>
  <c r="C148" i="1"/>
  <c r="C147" i="1"/>
  <c r="C146" i="1"/>
  <c r="C145" i="1"/>
  <c r="B144" i="1"/>
  <c r="H138" i="1"/>
  <c r="I138" i="1"/>
  <c r="J138" i="1"/>
  <c r="L138" i="1"/>
  <c r="M138" i="1"/>
  <c r="N138" i="1"/>
  <c r="O138" i="1"/>
  <c r="P138" i="1"/>
  <c r="Q138" i="1"/>
  <c r="R138" i="1"/>
  <c r="S138" i="1"/>
  <c r="T138" i="1"/>
  <c r="U138" i="1"/>
  <c r="V138" i="1"/>
  <c r="G138" i="1"/>
  <c r="B149" i="1" l="1"/>
</calcChain>
</file>

<file path=xl/sharedStrings.xml><?xml version="1.0" encoding="utf-8"?>
<sst xmlns="http://schemas.openxmlformats.org/spreadsheetml/2006/main" count="904" uniqueCount="445">
  <si>
    <t>TaskID</t>
  </si>
  <si>
    <t>CSAFID</t>
  </si>
  <si>
    <t>PlaybookID</t>
  </si>
  <si>
    <t>Source</t>
  </si>
  <si>
    <t>Manual</t>
  </si>
  <si>
    <t>False Steps</t>
  </si>
  <si>
    <t>Auto</t>
  </si>
  <si>
    <t>Real</t>
  </si>
  <si>
    <t>Missing</t>
  </si>
  <si>
    <t>False</t>
  </si>
  <si>
    <t>Useless</t>
  </si>
  <si>
    <t>Workflow Steps</t>
  </si>
  <si>
    <t>62c3f15a1cb52710f86e525c</t>
  </si>
  <si>
    <t>IBM XFE</t>
  </si>
  <si>
    <t>true</t>
  </si>
  <si>
    <t>DATA EVALUATION</t>
  </si>
  <si>
    <t>62c3f15a1cb52710f86e5252</t>
  </si>
  <si>
    <t>62c3f15a1cb52710f86e510f</t>
  </si>
  <si>
    <t>62c3f15a1cb52710f86e50ed</t>
  </si>
  <si>
    <t>Comment</t>
  </si>
  <si>
    <t>Referencing Advisory out of scope</t>
  </si>
  <si>
    <t>62c3f15a1cb52710f86e5248</t>
  </si>
  <si>
    <t>62c3f15a1cb52710f86e50cb</t>
  </si>
  <si>
    <t>Twin</t>
  </si>
  <si>
    <t>SOAR4IoT:Mock_Siemens</t>
  </si>
  <si>
    <t>62c3f15a1cb52710f86e523e</t>
  </si>
  <si>
    <t>62c3f15a1cb52710f86e50a9</t>
  </si>
  <si>
    <t>62c3f15a1cb52710f86e5234</t>
  </si>
  <si>
    <t>62c3f15a1cb52710f86e5089</t>
  </si>
  <si>
    <t>62c3f15a1cb52710f86e522a</t>
  </si>
  <si>
    <t>62c3f15a1cb52710f86e5069</t>
  </si>
  <si>
    <t>62c3f15a1cb52710f86e5220</t>
  </si>
  <si>
    <t>62c3f15a1cb52710f86e5049</t>
  </si>
  <si>
    <t>62c3f15a1cb52710f86e5216</t>
  </si>
  <si>
    <t>62c3f15a1cb52710f86e4fe9</t>
  </si>
  <si>
    <t>SOAR4IoT:Mock_Cisco</t>
  </si>
  <si>
    <t>62c3f15a1cb52710f86e520c</t>
  </si>
  <si>
    <t>62c3f15a1cb52710f86e4fc9</t>
  </si>
  <si>
    <t>62c3f15a1cb52710f86e5202</t>
  </si>
  <si>
    <t>62c3f15a1cb52710f86e5029</t>
  </si>
  <si>
    <t>62c3f15a1cb52710f86e51f8</t>
  </si>
  <si>
    <t>62c3f15a1cb52710f86e5009</t>
  </si>
  <si>
    <t>62c3f15a1cb52710f86e51ee</t>
  </si>
  <si>
    <t>62c3f15a1cb52710f86e4fa9</t>
  </si>
  <si>
    <t>62c3f15a1cb52710f86e51e4</t>
  </si>
  <si>
    <t>62c3f15a1cb52710f86e4f89</t>
  </si>
  <si>
    <t>62c3f15a1cb52710f86e51da</t>
  </si>
  <si>
    <t>62c3f15a1cb52710f86e4f69</t>
  </si>
  <si>
    <t>62c3f15a1cb52710f86e51d0</t>
  </si>
  <si>
    <t>62c3f15a1cb52710f86e4f29</t>
  </si>
  <si>
    <t>62c3f15a1cb52710f86e51c6</t>
  </si>
  <si>
    <t>62c3f15a1cb52710f86e4f49</t>
  </si>
  <si>
    <t>62c3f15a1cb52710f86e51bc</t>
  </si>
  <si>
    <t>62c3f15a1cb52710f86e4f09</t>
  </si>
  <si>
    <t>62c3f15a1cb52710f86e51b2</t>
  </si>
  <si>
    <t>62c3f15a1cb52710f86e4ec9</t>
  </si>
  <si>
    <t>62c3f15a1cb52710f86e51a8</t>
  </si>
  <si>
    <t>62c3f15a1cb52710f86e4ee9</t>
  </si>
  <si>
    <t>62c3f15a1cb52710f86e519e</t>
  </si>
  <si>
    <t>62c3f15a1cb52710f86e4e89</t>
  </si>
  <si>
    <t>62c3f15a1cb52710f86e5194</t>
  </si>
  <si>
    <t>62c3f15a1cb52710f86e4ea9</t>
  </si>
  <si>
    <t>62c3f15a1cb52710f86e518a</t>
  </si>
  <si>
    <t>62c3f15a1cb52710f86e4e69</t>
  </si>
  <si>
    <t>62c3f15a1cb52710f86e5180</t>
  </si>
  <si>
    <t>62c3f15a1cb52710f86e4e49</t>
  </si>
  <si>
    <t>62c3f15a1cb52710f86e5176</t>
  </si>
  <si>
    <t>62c3f15a1cb52710f86e4e29</t>
  </si>
  <si>
    <t>62c3f15a1cb52710f86e516c</t>
  </si>
  <si>
    <t>62c3f15a1cb52710f86e4e09</t>
  </si>
  <si>
    <t>62c3f0af99cf253386589061</t>
  </si>
  <si>
    <t>62c3f0af99cf253386588bb0</t>
  </si>
  <si>
    <t>Siemens ProductCERT</t>
  </si>
  <si>
    <t>false</t>
  </si>
  <si>
    <t>Missing Actions</t>
  </si>
  <si>
    <t>Step Type</t>
  </si>
  <si>
    <t>Update-Step</t>
  </si>
  <si>
    <t>Investigation-Step</t>
  </si>
  <si>
    <t>Locating-Step</t>
  </si>
  <si>
    <t>Data-Operation-Step</t>
  </si>
  <si>
    <t>Isolation-Step</t>
  </si>
  <si>
    <t>Access-Action-Step</t>
  </si>
  <si>
    <t>System-Action-Step</t>
  </si>
  <si>
    <t>Set-Entity-Step</t>
  </si>
  <si>
    <t>Traffic-Action-Step</t>
  </si>
  <si>
    <t>Observe-Behaviour-Step</t>
  </si>
  <si>
    <t>No Pattern</t>
  </si>
  <si>
    <t>62c3f0af99cf253386588bae</t>
  </si>
  <si>
    <t>62c3f0af99cf253386588945</t>
  </si>
  <si>
    <t>62c3f0af99cf253386588943</t>
  </si>
  <si>
    <t>62c3f0af99cf253386588527</t>
  </si>
  <si>
    <t>62c3f0af99cf253386588525</t>
  </si>
  <si>
    <t>62c3f0af99cf253386588485</t>
  </si>
  <si>
    <t>62c3f0af99cf253386588483</t>
  </si>
  <si>
    <t>62c3f0af99cf2533865882e7</t>
  </si>
  <si>
    <t>Update to V3.X.16 [ "SIMATIC S7-300 CPU family (incl. related ET200 CPUs and SIPLUS variants)" ] (cut to V3)</t>
  </si>
  <si>
    <t>Update to V4.8 HF6;  Deactivate the webserver if not required, and if deactivation is supported by the product; For SIMATIC Teleservice Adapters (IE Basic, IE Standard, IE Advanced): migrate to a successor product within the SCALANCE M-800 family. For details refer to the notice of discontinuation;  For SIMATIC RF182C and RFID 181EIP: migrate to a successor product within the SIMATIC RF18xC/CI family, V1.3 or later version. For details refer to the phase-out announcement</t>
  </si>
  <si>
    <t>62c3f0af99cf2533865882e5</t>
  </si>
  <si>
    <t>62c3f0af99cf25338658815e</t>
  </si>
  <si>
    <t>Update to V3.X.17 [ "SIMATIC S7-300 CPU family (incl. related ET200 CPUs and SIPLUS variants)" ] (cut to V3)</t>
  </si>
  <si>
    <t>62c3f0af99cf25338658815c</t>
  </si>
  <si>
    <t>62c3f0af99cf253386587d1d</t>
  </si>
  <si>
    <t>Apply Defense-in-Depth, For SIMATIC Teleservice Adapters (IE Basic, IE Advanced): migrate to a successor product within the SCALANCE M-800 family. For details refer to the notice of discontinuation.</t>
  </si>
  <si>
    <t>62c3f0af99cf253386587d1b</t>
  </si>
  <si>
    <t>62c3f0af99cf253386587c01</t>
  </si>
  <si>
    <t>Disable SNMP in Versions 1 and 2c, if supported by the product.; Enable SNMP v3 if required and supported by the product to restrict the vulnerability to authenticated users.; Enable access protection and change default credentials for SNMP service, if possible</t>
  </si>
  <si>
    <t>62c3f0af99cf253386587bff</t>
  </si>
  <si>
    <t>62c3f0af99cf253386587a50</t>
  </si>
  <si>
    <t>Update to V3.X.16 [ "SIMATIC S7-300 CPU family (incl. related ET200 CPUs and SIPLUS variants)" ] (cut to v3)</t>
  </si>
  <si>
    <t>Disable SNMP if this is supported by the product (refer to the product documentation). Disabling SNMP fully mitigates the vulnerability.; Protect network access to port 161/udp of affected devices. ; Apply cell protection concept and implement Defense-in-Depth: https://www.siemens.com/cert/operational-guidelines-industrial-security.; Use VPN for protecting network communication between cells.</t>
  </si>
  <si>
    <t>62c3f0af99cf253386587a4e</t>
  </si>
  <si>
    <t>62c3f0af99cf2533865878f2</t>
  </si>
  <si>
    <t>As a prerequisite for an attack, an attacker must be able to run untrusted code on affected systems. Siemens recommends limiting the possibilities to run untrusted code if possible. (NO REAL ACTION INCLUDED)</t>
  </si>
  <si>
    <t>62c44b404466fa24127b09c9</t>
  </si>
  <si>
    <t>62c44b404466fa24127b0858</t>
  </si>
  <si>
    <t>62c44b404466fa24127b079d</t>
  </si>
  <si>
    <t>62c44b3f4466fa24127b0652</t>
  </si>
  <si>
    <t>62c44b3f4466fa24127b05f6</t>
  </si>
  <si>
    <t>62c44b3f4466fa24127b0563</t>
  </si>
  <si>
    <t>62c44b3f4466fa24127b04d6</t>
  </si>
  <si>
    <t>62c44b3e4466fa24127b03be</t>
  </si>
  <si>
    <t>62c44b3e4466fa24127b031b</t>
  </si>
  <si>
    <t>62c44b3e4466fa24127b027f</t>
  </si>
  <si>
    <t>62c3f0af99cf2533865878f0</t>
  </si>
  <si>
    <t>62c3f0af99cf253386587854</t>
  </si>
  <si>
    <t>62c44b3e4466fa24127b01f7</t>
  </si>
  <si>
    <t>62c3f0af99cf253386587852</t>
  </si>
  <si>
    <t>62c3f0ae99cf253386587532</t>
  </si>
  <si>
    <t>62c44b3e4466fa24127b018b</t>
  </si>
  <si>
    <t>Update to V3.X.14 [ "SIMATIC S7-300 CPU family (incl. related ET200 CPUs and SIPLUS variants)" ] (cut to V3)</t>
  </si>
  <si>
    <t>Apply cell protection concept: https://www.siemens.com/cert/operational-guidelines-industrial-security.; Use VPN for protecting network communication between cells.; For SIMATIC Teleservice Adapters (IE Basic, IE Standard, IE Advanced): migrate to a successor product within the SCALANCE M-800 family. For details refer to the notice of discontinuation.</t>
  </si>
  <si>
    <t>Deactivate the OPC UA Service if supported by the product; Use VPN for protecting network communication between cells</t>
  </si>
  <si>
    <t>62c3f0ae99cf253386587530</t>
  </si>
  <si>
    <t>62c3f0ae99cf2533865874be</t>
  </si>
  <si>
    <t>62c44b3d4466fa24127b009c</t>
  </si>
  <si>
    <t>62c3f0ae99cf2533865874bc</t>
  </si>
  <si>
    <t>62c3f0ae99cf253386586ef5</t>
  </si>
  <si>
    <t>62c44b3d4466fa24127b0051</t>
  </si>
  <si>
    <t>62c3f0ae99cf253386586ef3</t>
  </si>
  <si>
    <t>62c3f0ae99cf253386586c8a</t>
  </si>
  <si>
    <t>62c44b3d4466fa24127afe87</t>
  </si>
  <si>
    <t>62c3f0ae99cf253386586c88</t>
  </si>
  <si>
    <t>62c3f0ae99cf2533865866c1</t>
  </si>
  <si>
    <t>62c44b3d4466fa24127afdd8</t>
  </si>
  <si>
    <t>62c3f0ae99cf2533865866bf</t>
  </si>
  <si>
    <t>62c3f0ae99cf25338658664d</t>
  </si>
  <si>
    <t>62c44b3d4466fa24127afc08</t>
  </si>
  <si>
    <t>62c3f0ae99cf25338658664b</t>
  </si>
  <si>
    <t>62c3f0ae99cf253386586568</t>
  </si>
  <si>
    <t>62c44b3d4466fa24127afbb7</t>
  </si>
  <si>
    <t>As a prerequisite for an attack, an attacker must be able to run untrusted code on affected systems. Siemens recommends limiting the possibilities to run untrusted code if possible.; Applying a Defense-in-Depth concept can help to reduce the probability that untrusted code is run on the system. Siemens recommends to apply the Defense-in-Depth concept: https://www.siemens.com/industrialsecurity</t>
  </si>
  <si>
    <t>62c3f0ae99cf253386586566</t>
  </si>
  <si>
    <t>62c3f0ae99cf2533865864be</t>
  </si>
  <si>
    <t>62c3f0ae99cf2533865864bc</t>
  </si>
  <si>
    <t>62c3f0ae99cf25338658647d</t>
  </si>
  <si>
    <t>Avoid to run untrusted code on affected systems</t>
  </si>
  <si>
    <t>62c3f0ae99cf25338658647b</t>
  </si>
  <si>
    <t>62c3f0ae99cf25338658603c</t>
  </si>
  <si>
    <t>62c44b3d4466fa24127afb29</t>
  </si>
  <si>
    <t>Apply Defense-in-Depth; For SIMATIC Teleservice Adapters (IE Basic, IE Advanced): migrate to a successor product within the SCALANCE M-800 family. For details refer to the notice of discontinuation.</t>
  </si>
  <si>
    <t>62c3f0ae99cf25338658603a</t>
  </si>
  <si>
    <t>62c3f0ae99cf253386585ede</t>
  </si>
  <si>
    <t>62c44b3c4466fa24127afa17</t>
  </si>
  <si>
    <t>As a prerequisite for an attack, an attacker must be able to run untrusted code on affected systems. Siemens recommends limiting the possibilities to run untrusted code if possible.</t>
  </si>
  <si>
    <t>62c3f0ae99cf253386585edc</t>
  </si>
  <si>
    <t>62c3f0ae99cf253386585915</t>
  </si>
  <si>
    <t>62c44b3c4466fa24127af995</t>
  </si>
  <si>
    <t>62c3f0ae99cf253386585913</t>
  </si>
  <si>
    <t>62c3f0ae99cf2533865858e3</t>
  </si>
  <si>
    <t>62c44b3c4466fa24127af7d1</t>
  </si>
  <si>
    <t>62c3f0ae99cf2533865858e1</t>
  </si>
  <si>
    <t>62c3f0ae99cf253386585841</t>
  </si>
  <si>
    <t>62c44b3c4466fa24127af79f</t>
  </si>
  <si>
    <t>62c3f0ae99cf25338658583f</t>
  </si>
  <si>
    <t>62c3f0ae99cf25338658579f</t>
  </si>
  <si>
    <t>62c44b3c4466fa24127af749</t>
  </si>
  <si>
    <t>62c3f0ae99cf25338658579d</t>
  </si>
  <si>
    <t>62c3f0ad99cf2533865852ec</t>
  </si>
  <si>
    <t>62c44b3c4466fa24127af6ed</t>
  </si>
  <si>
    <t>62c3f0ad99cf2533865852ea</t>
  </si>
  <si>
    <t>62c3f0ad99cf253386585081</t>
  </si>
  <si>
    <t>62c44b3b4466fa24127af57c</t>
  </si>
  <si>
    <t>62c3f0ad99cf25338658507f</t>
  </si>
  <si>
    <t>62c3f0ad99cf253386584c63</t>
  </si>
  <si>
    <t>62c44b3b4466fa24127af4c1</t>
  </si>
  <si>
    <t>62c3f0ad99cf253386584c61</t>
  </si>
  <si>
    <t>62c3f0ad99cf253386584bc1</t>
  </si>
  <si>
    <t>62c44b3b4466fa24127af376</t>
  </si>
  <si>
    <t>62c3f0ad99cf253386584bbf</t>
  </si>
  <si>
    <t>62c3f0ad99cf253386584780</t>
  </si>
  <si>
    <t>62c44b3b4466fa24127af320</t>
  </si>
  <si>
    <t>62c3f0ad99cf25338658477e</t>
  </si>
  <si>
    <t>62c3f0ad99cf2533865846b0</t>
  </si>
  <si>
    <t>62c44b3a4466fa24127af1e4</t>
  </si>
  <si>
    <t>Deactivate the Windows service called _TraceConceptX_. This leads to loss of tracing functionality and should only be considered as a temporary workaround.</t>
  </si>
  <si>
    <t>62c3f0ad99cf2533865846ae</t>
  </si>
  <si>
    <t>62c3f0ad99cf253386584552</t>
  </si>
  <si>
    <t>62c44b3a4466fa24127af18f</t>
  </si>
  <si>
    <t>62c3f0ad99cf253386584550</t>
  </si>
  <si>
    <t>62c3f0ad99cf2533865844b4</t>
  </si>
  <si>
    <t>62c44b3a4466fa24127af107</t>
  </si>
  <si>
    <t>62c3f0ad99cf2533865844b2</t>
  </si>
  <si>
    <t>62c3f0ad99cf253386584452</t>
  </si>
  <si>
    <t>62c44b3a4466fa24127af0d1</t>
  </si>
  <si>
    <t>62c3f0ad99cf253386584450</t>
  </si>
  <si>
    <t>62c3f0ad99cf253386583e89</t>
  </si>
  <si>
    <t>62c44b3a4466fa24127af0a8</t>
  </si>
  <si>
    <t>62c3f0ad99cf253386583e87</t>
  </si>
  <si>
    <t>62c3f0ad99cf253386583e4c</t>
  </si>
  <si>
    <t>62c44b3a4466fa24127aeede</t>
  </si>
  <si>
    <t>62c3f0ad99cf253386583e4a</t>
  </si>
  <si>
    <t>62c3f0ad99cf253386583d64</t>
  </si>
  <si>
    <t>62c44b3a4466fa24127aeeac</t>
  </si>
  <si>
    <t>62c3f0ad99cf253386583d62</t>
  </si>
  <si>
    <t>62c3f0ad99cf253386583d29</t>
  </si>
  <si>
    <t>62c44b3a4466fa24127aee33</t>
  </si>
  <si>
    <t>Falsely Selected</t>
  </si>
  <si>
    <t>Whenever changes of the web server's user configuration are performed with one of the affected versions for S7-1200 or S7-1500 CPUs (incl related ET200 CPUs and SIPLUS variants), validate web server permissions for unauthenticated users by directly accessing the web server in an unauthenticated manner (Set-Entity-Step)</t>
  </si>
  <si>
    <t>62c3f0ad99cf253386583d27</t>
  </si>
  <si>
    <t>62c3f0ad99cf253386583abe</t>
  </si>
  <si>
    <t>62c44b3a4466fa24127aedf4</t>
  </si>
  <si>
    <t>62c3f0ad99cf253386583abc</t>
  </si>
  <si>
    <t>62c3f0ad99cf2533865839d9</t>
  </si>
  <si>
    <t>62c44b3a4466fa24127aed3f</t>
  </si>
  <si>
    <t>62c3f0ad99cf2533865839d7</t>
  </si>
  <si>
    <t>62c3f0ad99cf253386583598</t>
  </si>
  <si>
    <t>62c44b3a4466fa24127aecee</t>
  </si>
  <si>
    <t>62c3f0ad99cf253386583596</t>
  </si>
  <si>
    <t>62c3f0ac99cf253386582fcf</t>
  </si>
  <si>
    <t>62c44b394466fa24127aebdc</t>
  </si>
  <si>
    <t>62c3f0ac99cf253386582fcd</t>
  </si>
  <si>
    <t>62c3f0ac99cf253386582a06</t>
  </si>
  <si>
    <t>62c44b394466fa24127aea18</t>
  </si>
  <si>
    <t>62c3f0ac99cf253386582a04</t>
  </si>
  <si>
    <t>62c3f0ac99cf25338658291e</t>
  </si>
  <si>
    <t>62c44b394466fa24127ae848</t>
  </si>
  <si>
    <t>62c3f0ac99cf25338658291c</t>
  </si>
  <si>
    <t>62c3f0ac99cf2533865824dd</t>
  </si>
  <si>
    <t>62c44b394466fa24127ae7db</t>
  </si>
  <si>
    <t>62c3f0ac99cf2533865824db</t>
  </si>
  <si>
    <t>62c3f0ac99cf25338658233f</t>
  </si>
  <si>
    <t>62c44b384466fa24127ae6b1</t>
  </si>
  <si>
    <t>Deactivate the webserver if not required, and if deactivation is supported by the product.; For SIMATIC Teleservice Adapters (IE Basic, IE Standard, IE Advanced): migrate to a successor product within the SCALANCE M-800 family. For details refer to the notice of discontinuation.; For SIMATIC RF182C and RFID 181EIP: migrate to a successor product within the SIMATIC RF18xC/CI family, V1.3 or later version. For details refer to the phase-out announcement.</t>
  </si>
  <si>
    <t>62c3f0ac99cf25338658233d</t>
  </si>
  <si>
    <t>62c3f0ac99cf2533865822c4</t>
  </si>
  <si>
    <t>62c44b384466fa24127ae61e</t>
  </si>
  <si>
    <t>Apply cell protection concept: https://www.siemens.com/cert/operational-guidelines-industrial-security.; Use VPN for protecting network communication between cells.; Apply Defense-in-Depth: https://www.siemens.com/cert/operational-guidelines-industrial-security.</t>
  </si>
  <si>
    <t>62c3f0ac99cf2533865822c2</t>
  </si>
  <si>
    <t>62c3f0ac99cf253386582222</t>
  </si>
  <si>
    <t>62c44b384466fa24127ae5d0</t>
  </si>
  <si>
    <t>62c3f0ac99cf253386582220</t>
  </si>
  <si>
    <t>62c3f0ac99cf253386581f91</t>
  </si>
  <si>
    <t>62c3f0ac99cf253386581f8f</t>
  </si>
  <si>
    <t>62c3f0ac99cf253386581d26</t>
  </si>
  <si>
    <t>62c44b384466fa24127ae4c1</t>
  </si>
  <si>
    <t>62c3f0ac99cf253386581d24</t>
  </si>
  <si>
    <t>62c3f0ab99cf253386581873</t>
  </si>
  <si>
    <t>62c44b384466fa24127ae3fa</t>
  </si>
  <si>
    <t>62c3f0ab99cf253386581871</t>
  </si>
  <si>
    <t>62c3f0ab99cf2533865817f9</t>
  </si>
  <si>
    <t>62c44b374466fa24127ae289</t>
  </si>
  <si>
    <t>62c3f0a599cf2533865817f4</t>
  </si>
  <si>
    <t>62c3f0a599cf2533865817cd</t>
  </si>
  <si>
    <t>62c44b374466fa24127ae0bd</t>
  </si>
  <si>
    <t>CISA ICS CERT</t>
  </si>
  <si>
    <t>Use VPN for protecting network communication between cells; Apply defense-in-depth</t>
  </si>
  <si>
    <t>Organizations observing any suspected malicious activity should follow their established internal procedures and report their findings to CISA for tracking and correlation against other incidents.. (Observe-Behaviour-Step) [USELESS]</t>
  </si>
  <si>
    <t>62c3f0a599cf2533865817cb</t>
  </si>
  <si>
    <t>62c3f0a599cf2533865817a4</t>
  </si>
  <si>
    <t>62c44b374466fa24127adf67</t>
  </si>
  <si>
    <t>As a prerequisite for an attack, an attacker must be able to run untrusted code on affected systems; Siemens recommends limiting the possibilities to run untrusted code if possible; Applying a defense-in-depth concept can help to reduce the probability that untrusted code is run on the system; As a general security measure, Siemens strongly recommends protecting network access to devices with appropriate mechanisms; In order to operate the devices in a protected IT environment, Siemens recommends configuring the environment according to Siemens’ operational guidelines for Industrial Security, and following the recommendations in the product manuals</t>
  </si>
  <si>
    <t>62c3f0a599cf2533865817a2</t>
  </si>
  <si>
    <t>62c3f0a599cf25338658177b</t>
  </si>
  <si>
    <t>62c44b374466fa24127adf0f</t>
  </si>
  <si>
    <t>As a general security measure, Siemens strongly recommends protecting network access to devices with appropriate mechanisms; To operate the devices in a protected IT environment, Siemens recommends configuring the environment according to Siemens’ operational guidelines for industrial security, and following the recommendations in the product manuals; CISA recommends users take defensive measures to minimize the risk of exploitation of these vulnerabilities; Specifically, users should:. Minimize network exposure for all control system devices and/or systems, and ensure they are not accessible from the Internet; Locate control system networks and remote devices behind firewalls and isolate them from the business network</t>
  </si>
  <si>
    <t>62c3f0a599cf253386581779</t>
  </si>
  <si>
    <t>62c3f0a599cf253386581752</t>
  </si>
  <si>
    <t>62c44b374466fa24127adecf</t>
  </si>
  <si>
    <t>See word document for details</t>
  </si>
  <si>
    <t>As a general security measure, Siemens strongly recommends protecting network access to devices with appropriate mechanisms; . In order to operate the devices in a protected IT environment, Siemens recommends configuring the environment according to Siemens’ operational guidelines for industrial security, and to follow the recommendations in the product manuals</t>
  </si>
  <si>
    <t>62c3f0a599cf253386581750</t>
  </si>
  <si>
    <t>62c3f0a599cf253386581729</t>
  </si>
  <si>
    <t>62c44b374466fa24127ade49</t>
  </si>
  <si>
    <t>Deactivate the OPC UA Service if supported by the product; Apply cell protection concept; .. Use VPN for protecting network communication between cells; Apply Defense-in-Depth; Siemens recommends users configure their environment according to Siemens’ operational guidelines for Industrial Security (Download) and follow the recommendations in the product manuals; Minimize network exposure for all control system devices and/or systems, and ensure they are not accessible from the Internet; Locate control system networks and remote devices behind firewalls and isolate them from the business network</t>
  </si>
  <si>
    <t>62c3f0a599cf253386581727</t>
  </si>
  <si>
    <t>62c3f0a599cf253386581700</t>
  </si>
  <si>
    <t>62c44b374466fa24127addbf</t>
  </si>
  <si>
    <t>Apply defense-in-depth; As a general security measure, Siemens strongly recommends protecting network access to devices with appropriate mechanisms; Siemens recommends users configure their environment according to the Siemens Operational Guidelines for Industrial Security and follow the recommendations in the product manuals to operate the devices in a protected environment; CISA recommends users take defensive measures to minimize the risk of exploitation of this vulnerability; Specifically, users should:. Ensure that control system equipment is physically protected (e.g., in locked control panels); Implement physical access control to areas in which control system devices are located</t>
  </si>
  <si>
    <t>62c3f0a599cf2533865816fe</t>
  </si>
  <si>
    <t>62c3f0a599cf2533865816d7</t>
  </si>
  <si>
    <t>62c44b374466fa24127adcdd</t>
  </si>
  <si>
    <t>Ensure there is no executable at the following locations:. C:\Program.exe. C:\Program Files\Common.exe. C:\Program Files\Common Files\Siemens\Automation\Simatic.exe; Deactivate the Windows service called TraceConceptX; As a general security measure, Siemens strongly recommends protecting network access to devices with appropriate mechanisms; In order to operate the devices in a protected IT environment, Siemens recommends configuring the environment according to the Siemens operational guidelines for Industrial Security and following the recommendations in the product manuals</t>
  </si>
  <si>
    <t>62c3f0a599cf2533865816d5</t>
  </si>
  <si>
    <t>62c3f0a599cf2533865816ae</t>
  </si>
  <si>
    <t>62c44b374466fa24127adb39</t>
  </si>
  <si>
    <t>As a general security measure, Siemens strongly recommends protecting network access to devices with appropriate mechanisms; In order to operate the devices in a protected IT environment, Siemens recommends configuring the environment according to Siemens' operational guidelines for Industrial Security, and to follow the recommendations in the product manuals; CISA recommends users take defensive measures to minimize the risk of exploitation of this vulnerability; . Specifically, users should:. Minimize network exposure for all control system devices and/or systems, and ensure that they are not accessible from the Internet; Locate control system networks and remote devices behind firewalls, and isolate them from the business network; When remote access is required, use secure methods, such as Virtual Private Networks (VPNs), recognizing that VPNs may have vulnerabilities and should be updated to the most current version available</t>
  </si>
  <si>
    <t>62c3f0a599cf2533865816ac</t>
  </si>
  <si>
    <t>62c3f0a599cf253386581685</t>
  </si>
  <si>
    <t>62c44b374466fa24127ada39</t>
  </si>
  <si>
    <t>As a general security measure, Siemens strongly recommends protecting network access to devices with appropriate mechanisms; . In order to operate the devices in a protected IT environment, Siemens recommends users configure the environment according to the Siemens operational guidelines for industrial security and follow the recommendations in the product manuals; CISA recommends users take defensive measures to minimize the risk of exploitation of these vulnerabilities; Specifically, users should:. Ensure the least-privilege user principle is followed</t>
  </si>
  <si>
    <t>62c3f0a599cf253386581683</t>
  </si>
  <si>
    <t>62c3f0a499cf25338658165c</t>
  </si>
  <si>
    <t>62c44b374466fa24127ad9d3</t>
  </si>
  <si>
    <t xml:space="preserve">The PLC must be deleted and reconfigured with a new project; As a general security measure, Siemens strongly recommends protecting network access to devices with appropriate mechanisms; . In order to operate the devices in a protected IT environment, Siemens recommends users configure the environment according to the Siemens operational guidelines for industrial security and follow the recommendations in the product manuals; . CISA recommends users take defensive measures to minimize the risk of exploitation of this vulnerability; Specifically, users should:. Minimize network exposure for all control system devices and/or systems, and ensure they are not accessible from the Internet; Locate control system networks and remote devices behind firewalls and isolate them from the business network; </t>
  </si>
  <si>
    <t>62c3f0a499cf25338658165a</t>
  </si>
  <si>
    <t>62c3f0a499cf253386581633</t>
  </si>
  <si>
    <t>62c44b374466fa24127ad98d</t>
  </si>
  <si>
    <t xml:space="preserve">Apply defense-in-depth; Only build and run applications from trusted sources; CISA recommends users take defensive measures to minimize the risk of exploitation of this vulnerability; Specifically, users should:. Minimize network exposure for all control system devices and/or systems, and ensure they are not accessible from the Internet; .. Locate control system networks and remote devices behind firewalls and isolate them from the business network; </t>
  </si>
  <si>
    <t>62c3f0a499cf253386581631</t>
  </si>
  <si>
    <t>62c3f0a499cf25338658160a</t>
  </si>
  <si>
    <t>62c44b374466fa24127ad94d</t>
  </si>
  <si>
    <t>As a general security measure, Siemens strongly recommends protecting network access to devices with appropriate mechanisms; In order to operate the devices in a protected IT environment, Siemens recommends configuring the environment according to the Siemens operational guidelines for industrial security and following the recommendations in the product manuals; CISA recommends users take defensive measures to minimize the risk of exploitation of this vulnerability; Specifically, users should:. Minimize network exposure for all control system devices and/or systems, and ensure they are not accessible from the Internet; .. Locate control system networks and remote devices behind firewalls and isolate them from the business network</t>
  </si>
  <si>
    <t>62c3f0a499cf253386581608</t>
  </si>
  <si>
    <t>62c3f0a499cf2533865815e1</t>
  </si>
  <si>
    <t>62c44b374466fa24127ad86b</t>
  </si>
  <si>
    <t>Apply defense-in-depth; For SIMATIC Teleservice Adapters (IE Basic, IE Advanced): migrate to a successor product within the SCALANCE M-800 family. For details refer to the notice of discontinuation; As a general security measure, Siemens strongly recommends users protect network access to devices with As a general security measure, Siemens recommends protecting network access to devices with appropriate mechanisms; . To operate the devices in a protected IT environment, Siemens recommends configuring the environment according to Siemens’ operational guidelines for industrial security and following recommendations in the product manuals; CISA recommends users take defensive measures to minimize the risk of exploitation of these vulnerabilities; Specifically, users should:. Minimize network exposure for all control system devices and/or systems, and ensure they are not accessible from the Internet; .. Locate control system networks and remote devices behind firewalls and isolate them from the business network</t>
  </si>
  <si>
    <t>62c3f0a499cf2533865815df</t>
  </si>
  <si>
    <t>62c3f0a499cf2533865815b8</t>
  </si>
  <si>
    <t>62c44b374466fa24127ad7cd</t>
  </si>
  <si>
    <t>As a general security measure, Siemens strongly recommends protecting network access to devices with appropriate mechanisms; In order to operate the devices in a protected IT environment, Siemens recommends configuring the environment according to Siemens' operational guidelines for industrial security, and to follow the recommendations in the product manuals; CISA recommends users take defensive measures to minimize the risk of exploitation of this vulnerability. Specifically, users should:. Minimize network exposure for all control system devices and/or systems, and ensure they are not accessible from the Internet; .. Locate control system networks and remote devices behind firewalls and isolate them from the business network</t>
  </si>
  <si>
    <t>62c3f0a499cf2533865815b6</t>
  </si>
  <si>
    <t>62c3f0a499cf25338658158f</t>
  </si>
  <si>
    <t>62c44b364466fa24127ad745</t>
  </si>
  <si>
    <t>Siemens recommends limiting the possibilities to run untrusted code; Siemens recommends applying the defense-in-depth concept to reduce the probability for untrusted code to run on the system; As a general security measure, Siemens recommends protecting network access to devices with appropriate mechanisms; To operate the devices in a protected IT environment, Siemens recommends configuring the environment according to Siemens’ operational guidelines for industrial security and following recommendations in the product manuals; CISA recommends users take defensive measures to minimize the risk of exploitation of this vulnerability</t>
  </si>
  <si>
    <t>62c3f0a499cf25338658158d</t>
  </si>
  <si>
    <t>62c3f0a499cf253386581566</t>
  </si>
  <si>
    <t>62c44b364466fa24127ad63f</t>
  </si>
  <si>
    <t>As a general security measure, Siemens strongly recommends users protect network access to devices with appropriate mechanisms; In order to operate the devices in a protected IT environment, Siemens recommends users configure the environment according to Siemens’ operational guidelines for Industrial Security, and follow the recommendations in the product manuals; CISA recommends users take defensive measures to minimize the risk of exploitation of this vulnerability; Specifically, users should:. Minimize network exposure for all control system devices and/or systems, and ensure they are not accessible from the Internet; .. Locate control system networks and remote devices behind firewalls and isolate them from the business network</t>
  </si>
  <si>
    <t>62c3f0a499cf253386581564</t>
  </si>
  <si>
    <t>62c3f0a499cf25338658153d</t>
  </si>
  <si>
    <t>62c44b364466fa24127ad591</t>
  </si>
  <si>
    <t>As a general security measure, Siemens strongly recommends protecting network access to devices with appropriate mechanisms; In order to operate the devices in a protected IT environment, Siemens recommends configuring the environment according to the Siemens operational guidelines for Industrial Security and following the recommendations in the product manuals; CISA recommends users take defensive measures to minimize the risk of exploitation of this vulnerability; Specifically, users should:. Minimize network exposure for all control system devices and/or systems, and ensure they are not accessible from the Internet; Locate control system networks and remote devices behind firewalls and isolate them from the business network</t>
  </si>
  <si>
    <t>62c3f0a499cf25338658153b</t>
  </si>
  <si>
    <t>62c3f0a499cf253386581514</t>
  </si>
  <si>
    <t>62c44b364466fa24127ad535</t>
  </si>
  <si>
    <t>As a general security measure, Siemens strongly recommends protecting network access to devices with appropriate mechanisms; . In order to operate the devices in a protected IT environment, Siemens recommends configuring the environment according to Siemens Operational Guidelines for Industrial Security and following the recommendations in the product manuals; CISA recommends users take defensive measures to minimize the risk of exploitation of this vulnerability; Specifically, users should:. Minimize network exposure for all control system devices and/or systems, and ensure they are not accessible from the Internet</t>
  </si>
  <si>
    <t>62c3f0a499cf253386581512</t>
  </si>
  <si>
    <t>62c3f0a499cf2533865814eb</t>
  </si>
  <si>
    <t>62c44b364466fa24127ad4e7</t>
  </si>
  <si>
    <t>As a general security measure, Siemens strongly recommends protecting network access to devices with appropriate mechanisms; In order to operate the devices in a protected IT environment, Siemens recommends configuring the environment according to Siemens' operational guidelines for industrial security and to follow the recommendations in the product manuals; CISA recommends users take defensive measures to minimize the risk of exploitation of this vulnerability; Specifically, users should:. Minimize network exposure for all control system devices and/or systems, and ensure they are not accessible from the Internet; .. Locate control system networks and remote devices behind firewalls and isolate them from the business network</t>
  </si>
  <si>
    <t>62c3f0a499cf2533865814e9</t>
  </si>
  <si>
    <t>62c3f0a499cf2533865814c2</t>
  </si>
  <si>
    <t>62c44b364466fa24127ad4b7</t>
  </si>
  <si>
    <t>.. As a general security measure, Siemens recommends protecting network access to devices with appropriate mechanisms; To operate the devices in a protected IT environment, Siemens recommends configuring the environment according to Siemens’ operational guidelines for industrial security and following recommendations in the product manuals</t>
  </si>
  <si>
    <t>62c3f00c99cf2533865814bd</t>
  </si>
  <si>
    <t>62c3f00c99cf253386581472</t>
  </si>
  <si>
    <t>Cisco Security Advisory</t>
  </si>
  <si>
    <t>As a workaround, connect to the CLI of the affected device as root and secure the permissions of the affected file with the following command: # chmod 600 /opt/cisco/mercury_restapi/app.conf</t>
  </si>
  <si>
    <t>62c3f00b99cf253386581470</t>
  </si>
  <si>
    <t>62c3f00b99cf253386581259</t>
  </si>
  <si>
    <t>62c3f00a99cf253386581257</t>
  </si>
  <si>
    <t>62c3f00a99cf253386581030</t>
  </si>
  <si>
    <t>62c3f00899cf25338658102e</t>
  </si>
  <si>
    <t>62c3f00899cf253386580e27</t>
  </si>
  <si>
    <t>62c3f00699cf253386580e25</t>
  </si>
  <si>
    <t>62c3f00699cf253386580c19</t>
  </si>
  <si>
    <t>62c3f00499cf253386580c17</t>
  </si>
  <si>
    <t>62c3f00499cf253386580682</t>
  </si>
  <si>
    <t>62c44b364466fa24127ad2f5</t>
  </si>
  <si>
    <t>62c3efff99cf25338658067e</t>
  </si>
  <si>
    <t>62c3efff99cf253386580655</t>
  </si>
  <si>
    <t>NVD</t>
  </si>
  <si>
    <t>There are no workarounds that address these vulnerabilities</t>
  </si>
  <si>
    <t>62c3efff99cf253386580653</t>
  </si>
  <si>
    <t>62c3efff99cf25338658062a</t>
  </si>
  <si>
    <t>62c3efff99cf253386580628</t>
  </si>
  <si>
    <t>62c3efff99cf2533865805ff</t>
  </si>
  <si>
    <t>62c3efff99cf2533865805fd</t>
  </si>
  <si>
    <t>62c3efff99cf2533865805d4</t>
  </si>
  <si>
    <t>62c3efff99cf2533865805d2</t>
  </si>
  <si>
    <t>62c3efff99cf2533865805a9</t>
  </si>
  <si>
    <t>62c3efff99cf2533865805a7</t>
  </si>
  <si>
    <t>62c3efff99cf25338658057e</t>
  </si>
  <si>
    <t>62c3efff99cf25338658057c</t>
  </si>
  <si>
    <t>62c3efff99cf253386580551</t>
  </si>
  <si>
    <t>62c3efff99cf25338658054f</t>
  </si>
  <si>
    <t>62c3efff99cf253386580524</t>
  </si>
  <si>
    <t>62c3efff99cf253386580522</t>
  </si>
  <si>
    <t>62c3efff99cf2533865804f9</t>
  </si>
  <si>
    <t>62c3efff99cf2533865804f7</t>
  </si>
  <si>
    <t>62c3efff99cf2533865804ce</t>
  </si>
  <si>
    <t>62c3efff99cf2533865804cc</t>
  </si>
  <si>
    <t>62c3efff99cf2533865804a1</t>
  </si>
  <si>
    <t>62c3efff99cf25338658049f</t>
  </si>
  <si>
    <t>62c3efff99cf253386580474</t>
  </si>
  <si>
    <t>62c3efff99cf253386580472</t>
  </si>
  <si>
    <t>62c3efff99cf253386580447</t>
  </si>
  <si>
    <t>62c3efff99cf253386580445</t>
  </si>
  <si>
    <t>62c3efff99cf25338658041c</t>
  </si>
  <si>
    <t>62c3efff99cf25338658041a</t>
  </si>
  <si>
    <t>62c3efff99cf2533865803ef</t>
  </si>
  <si>
    <t>62c3efff99cf2533865803ed</t>
  </si>
  <si>
    <t>62c3efff99cf2533865803c2</t>
  </si>
  <si>
    <t>62c3efff99cf2533865803c0</t>
  </si>
  <si>
    <t>62c3efff99cf253386580397</t>
  </si>
  <si>
    <t>62c3efff99cf253386580395</t>
  </si>
  <si>
    <t>62c3efff99cf25338658036c</t>
  </si>
  <si>
    <t>62c3efff99cf25338658036a</t>
  </si>
  <si>
    <t>62c3efff99cf253386580341</t>
  </si>
  <si>
    <t>62c3efff99cf25338658033f</t>
  </si>
  <si>
    <t>62c3efff99cf253386580316</t>
  </si>
  <si>
    <t>62c3efff99cf253386580314</t>
  </si>
  <si>
    <t>62c3efff99cf2533865802eb</t>
  </si>
  <si>
    <t>62c3efff99cf2533865802e9</t>
  </si>
  <si>
    <t>62c3efff99cf2533865802c0</t>
  </si>
  <si>
    <t>62c3efff99cf2533865802be</t>
  </si>
  <si>
    <t>62c3efff99cf253386580295</t>
  </si>
  <si>
    <t>62c3efff99cf253386580293</t>
  </si>
  <si>
    <t>62c3efff99cf25338658026a</t>
  </si>
  <si>
    <t>62c3efff99cf253386580268</t>
  </si>
  <si>
    <t>62c3efff99cf25338658023f</t>
  </si>
  <si>
    <t>62c3efff99cf25338658023d</t>
  </si>
  <si>
    <t>62c3efff99cf253386580214</t>
  </si>
  <si>
    <t>62c3efff99cf253386580212</t>
  </si>
  <si>
    <t>62c3efff99cf2533865801e6</t>
  </si>
  <si>
    <t>Source Quality</t>
  </si>
  <si>
    <t>Advisories</t>
  </si>
  <si>
    <t>Cisco</t>
  </si>
  <si>
    <t>Siemens</t>
  </si>
  <si>
    <t>IBM</t>
  </si>
  <si>
    <t>CISA</t>
  </si>
  <si>
    <t>CiscoTwin</t>
  </si>
  <si>
    <t>SiemensTwin</t>
  </si>
  <si>
    <t>Sum</t>
  </si>
  <si>
    <t>Playbooks Generated</t>
  </si>
  <si>
    <t>Playbook Quality</t>
  </si>
  <si>
    <t>Pattern</t>
  </si>
  <si>
    <t>Quantity</t>
  </si>
  <si>
    <t>Update</t>
  </si>
  <si>
    <t>Investigation</t>
  </si>
  <si>
    <t>Locating</t>
  </si>
  <si>
    <t>Data-Operation</t>
  </si>
  <si>
    <t>Isolation</t>
  </si>
  <si>
    <t>Access-Action</t>
  </si>
  <si>
    <t>System-Action</t>
  </si>
  <si>
    <t>Set-Entity</t>
  </si>
  <si>
    <t>Traffic-Action</t>
  </si>
  <si>
    <t>Observe-Behaviour</t>
  </si>
  <si>
    <t>Classification</t>
  </si>
  <si>
    <t>Auto Generated</t>
  </si>
  <si>
    <t>Mean Real</t>
  </si>
  <si>
    <t>Mean Useless</t>
  </si>
  <si>
    <t>Mean Missing</t>
  </si>
  <si>
    <t>Mean Generated</t>
  </si>
  <si>
    <t>Mean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</si>
</sst>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2F353B"/>
      <name val="Calibri"/>
      <family val="2"/>
      <scheme val="minor"/>
    </font>
    <font>
      <sz val="1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s>
  <cellStyleXfs count="1">
    <xf numFmtId="0" fontId="0" fillId="0" borderId="0"/>
  </cellStyleXfs>
  <cellXfs count="34">
    <xf numFmtId="0" fontId="0" fillId="0" borderId="0" xfId="0"/>
    <xf numFmtId="0" fontId="0" fillId="3" borderId="1" xfId="0" applyFill="1" applyBorder="1"/>
    <xf numFmtId="0" fontId="2" fillId="0" borderId="0" xfId="0" applyFont="1"/>
    <xf numFmtId="0" fontId="3" fillId="0" borderId="0" xfId="0" applyFont="1"/>
    <xf numFmtId="0" fontId="0" fillId="0" borderId="0" xfId="0" applyAlignment="1">
      <alignment wrapText="1"/>
    </xf>
    <xf numFmtId="0" fontId="0" fillId="3" borderId="1" xfId="0" applyFill="1" applyBorder="1" applyAlignment="1">
      <alignment wrapText="1"/>
    </xf>
    <xf numFmtId="0" fontId="2" fillId="0" borderId="0" xfId="0" applyFont="1" applyAlignment="1">
      <alignment wrapText="1"/>
    </xf>
    <xf numFmtId="0" fontId="0" fillId="0" borderId="1" xfId="0" applyBorder="1"/>
    <xf numFmtId="0" fontId="0" fillId="0" borderId="10" xfId="0" applyBorder="1"/>
    <xf numFmtId="0" fontId="0" fillId="4" borderId="7" xfId="0" applyFill="1" applyBorder="1"/>
    <xf numFmtId="0" fontId="0" fillId="4" borderId="8" xfId="0" applyFill="1" applyBorder="1"/>
    <xf numFmtId="0" fontId="0" fillId="4" borderId="9" xfId="0" applyFill="1" applyBorder="1"/>
    <xf numFmtId="0" fontId="0" fillId="0" borderId="11" xfId="0" applyBorder="1"/>
    <xf numFmtId="0" fontId="0" fillId="3" borderId="12" xfId="0" applyFill="1" applyBorder="1"/>
    <xf numFmtId="0" fontId="0" fillId="3" borderId="8" xfId="0" applyFill="1" applyBorder="1"/>
    <xf numFmtId="0" fontId="0" fillId="3" borderId="9" xfId="0" applyFill="1" applyBorder="1"/>
    <xf numFmtId="0" fontId="0" fillId="4" borderId="7"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0" fillId="3" borderId="1"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12" xfId="0" applyFill="1" applyBorder="1"/>
    <xf numFmtId="0" fontId="0" fillId="4" borderId="14" xfId="0" applyFill="1" applyBorder="1"/>
    <xf numFmtId="0" fontId="1" fillId="2" borderId="1" xfId="0" applyFont="1" applyFill="1" applyBorder="1" applyAlignment="1">
      <alignment horizontal="left"/>
    </xf>
    <xf numFmtId="0" fontId="0" fillId="4" borderId="15" xfId="0" applyFill="1" applyBorder="1"/>
    <xf numFmtId="0" fontId="0" fillId="4" borderId="16" xfId="0" applyFill="1" applyBorder="1"/>
    <xf numFmtId="0" fontId="0" fillId="0" borderId="17" xfId="0" applyBorder="1"/>
    <xf numFmtId="0" fontId="0" fillId="0" borderId="4" xfId="0" applyBorder="1"/>
    <xf numFmtId="0" fontId="0" fillId="4" borderId="13" xfId="0"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cap="none" spc="0" normalizeH="0" baseline="0">
                <a:solidFill>
                  <a:schemeClr val="dk1">
                    <a:lumMod val="50000"/>
                    <a:lumOff val="50000"/>
                  </a:schemeClr>
                </a:solidFill>
                <a:latin typeface="+mj-lt"/>
                <a:ea typeface="+mj-ea"/>
                <a:cs typeface="+mj-cs"/>
              </a:defRPr>
            </a:pPr>
            <a:r>
              <a:rPr lang="de-DE"/>
              <a:t>Playbook Derivation</a:t>
            </a:r>
          </a:p>
        </c:rich>
      </c:tx>
      <c:overlay val="0"/>
      <c:spPr>
        <a:noFill/>
        <a:ln>
          <a:noFill/>
        </a:ln>
        <a:effectLst/>
      </c:spPr>
      <c:txPr>
        <a:bodyPr rot="0" spcFirstLastPara="1" vertOverflow="ellipsis" vert="horz" wrap="square" anchor="ctr" anchorCtr="1"/>
        <a:lstStyle/>
        <a:p>
          <a:pPr>
            <a:defRPr sz="2160" b="1" i="0" u="none" strike="noStrike" kern="1200" cap="none" spc="0" normalizeH="0" baseline="0">
              <a:solidFill>
                <a:schemeClr val="dk1">
                  <a:lumMod val="50000"/>
                  <a:lumOff val="50000"/>
                </a:schemeClr>
              </a:solidFill>
              <a:latin typeface="+mj-lt"/>
              <a:ea typeface="+mj-ea"/>
              <a:cs typeface="+mj-cs"/>
            </a:defRPr>
          </a:pPr>
          <a:endParaRPr lang="de-DE"/>
        </a:p>
      </c:txPr>
    </c:title>
    <c:autoTitleDeleted val="0"/>
    <c:plotArea>
      <c:layout/>
      <c:barChart>
        <c:barDir val="bar"/>
        <c:grouping val="clustered"/>
        <c:varyColors val="0"/>
        <c:ser>
          <c:idx val="0"/>
          <c:order val="0"/>
          <c:tx>
            <c:strRef>
              <c:f>Tabelle1!$B$143</c:f>
              <c:strCache>
                <c:ptCount val="1"/>
                <c:pt idx="0">
                  <c:v>Advisories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dk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Tabelle1!$A$144:$A$149</c:f>
              <c:strCache>
                <c:ptCount val="6"/>
                <c:pt idx="0">
                  <c:v>NVD</c:v>
                </c:pt>
                <c:pt idx="1">
                  <c:v>Cisco</c:v>
                </c:pt>
                <c:pt idx="2">
                  <c:v>Siemens</c:v>
                </c:pt>
                <c:pt idx="3">
                  <c:v>IBM</c:v>
                </c:pt>
                <c:pt idx="4">
                  <c:v>CISA</c:v>
                </c:pt>
                <c:pt idx="5">
                  <c:v>Sum</c:v>
                </c:pt>
              </c:strCache>
            </c:strRef>
          </c:cat>
          <c:val>
            <c:numRef>
              <c:f>Tabelle1!$B$144:$B$149</c:f>
              <c:numCache>
                <c:formatCode>General</c:formatCode>
                <c:ptCount val="6"/>
                <c:pt idx="0">
                  <c:v>27</c:v>
                </c:pt>
                <c:pt idx="1">
                  <c:v>6</c:v>
                </c:pt>
                <c:pt idx="2">
                  <c:v>53</c:v>
                </c:pt>
                <c:pt idx="3">
                  <c:v>25</c:v>
                </c:pt>
                <c:pt idx="4">
                  <c:v>20</c:v>
                </c:pt>
                <c:pt idx="5">
                  <c:v>131</c:v>
                </c:pt>
              </c:numCache>
            </c:numRef>
          </c:val>
          <c:extLst>
            <c:ext xmlns:c16="http://schemas.microsoft.com/office/drawing/2014/chart" uri="{C3380CC4-5D6E-409C-BE32-E72D297353CC}">
              <c16:uniqueId val="{00000000-872E-48FC-90A6-E4EC0F72C0EB}"/>
            </c:ext>
          </c:extLst>
        </c:ser>
        <c:ser>
          <c:idx val="1"/>
          <c:order val="1"/>
          <c:tx>
            <c:strRef>
              <c:f>Tabelle1!$C$143</c:f>
              <c:strCache>
                <c:ptCount val="1"/>
                <c:pt idx="0">
                  <c:v>Playbooks Generated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dk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Tabelle1!$A$144:$A$149</c:f>
              <c:strCache>
                <c:ptCount val="6"/>
                <c:pt idx="0">
                  <c:v>NVD</c:v>
                </c:pt>
                <c:pt idx="1">
                  <c:v>Cisco</c:v>
                </c:pt>
                <c:pt idx="2">
                  <c:v>Siemens</c:v>
                </c:pt>
                <c:pt idx="3">
                  <c:v>IBM</c:v>
                </c:pt>
                <c:pt idx="4">
                  <c:v>CISA</c:v>
                </c:pt>
                <c:pt idx="5">
                  <c:v>Sum</c:v>
                </c:pt>
              </c:strCache>
            </c:strRef>
          </c:cat>
          <c:val>
            <c:numRef>
              <c:f>Tabelle1!$C$144:$C$149</c:f>
              <c:numCache>
                <c:formatCode>General</c:formatCode>
                <c:ptCount val="6"/>
                <c:pt idx="0">
                  <c:v>0</c:v>
                </c:pt>
                <c:pt idx="1">
                  <c:v>1</c:v>
                </c:pt>
                <c:pt idx="2">
                  <c:v>50</c:v>
                </c:pt>
                <c:pt idx="3">
                  <c:v>0</c:v>
                </c:pt>
                <c:pt idx="4">
                  <c:v>20</c:v>
                </c:pt>
                <c:pt idx="5">
                  <c:v>71</c:v>
                </c:pt>
              </c:numCache>
            </c:numRef>
          </c:val>
          <c:extLst>
            <c:ext xmlns:c16="http://schemas.microsoft.com/office/drawing/2014/chart" uri="{C3380CC4-5D6E-409C-BE32-E72D297353CC}">
              <c16:uniqueId val="{00000001-872E-48FC-90A6-E4EC0F72C0EB}"/>
            </c:ext>
          </c:extLst>
        </c:ser>
        <c:dLbls>
          <c:showLegendKey val="0"/>
          <c:showVal val="0"/>
          <c:showCatName val="0"/>
          <c:showSerName val="0"/>
          <c:showPercent val="0"/>
          <c:showBubbleSize val="0"/>
        </c:dLbls>
        <c:gapWidth val="247"/>
        <c:axId val="1288508703"/>
        <c:axId val="1288509535"/>
      </c:barChart>
      <c:catAx>
        <c:axId val="128850870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cap="none" spc="0" normalizeH="0" baseline="0">
                <a:solidFill>
                  <a:schemeClr val="dk1">
                    <a:lumMod val="65000"/>
                    <a:lumOff val="35000"/>
                  </a:schemeClr>
                </a:solidFill>
                <a:latin typeface="+mn-lt"/>
                <a:ea typeface="+mn-ea"/>
                <a:cs typeface="+mn-cs"/>
              </a:defRPr>
            </a:pPr>
            <a:endParaRPr lang="de-DE"/>
          </a:p>
        </c:txPr>
        <c:crossAx val="1288509535"/>
        <c:crosses val="autoZero"/>
        <c:auto val="1"/>
        <c:lblAlgn val="ctr"/>
        <c:lblOffset val="100"/>
        <c:noMultiLvlLbl val="0"/>
      </c:catAx>
      <c:valAx>
        <c:axId val="128850953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de-DE"/>
          </a:p>
        </c:txPr>
        <c:crossAx val="1288508703"/>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8100" cap="flat" cmpd="sng" algn="ctr">
      <a:solidFill>
        <a:schemeClr val="tx1"/>
      </a:solidFill>
      <a:round/>
    </a:ln>
    <a:effectLst/>
  </c:spPr>
  <c:txPr>
    <a:bodyPr/>
    <a:lstStyle/>
    <a:p>
      <a:pPr>
        <a:defRPr sz="1800"/>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cap="none" spc="0" normalizeH="0" baseline="0">
                <a:solidFill>
                  <a:schemeClr val="dk1">
                    <a:lumMod val="50000"/>
                    <a:lumOff val="50000"/>
                  </a:schemeClr>
                </a:solidFill>
                <a:latin typeface="+mj-lt"/>
                <a:ea typeface="+mj-ea"/>
                <a:cs typeface="+mj-cs"/>
              </a:defRPr>
            </a:pPr>
            <a:r>
              <a:rPr lang="de-DE"/>
              <a:t>Advisory Composition</a:t>
            </a:r>
          </a:p>
        </c:rich>
      </c:tx>
      <c:overlay val="0"/>
      <c:spPr>
        <a:noFill/>
        <a:ln>
          <a:noFill/>
        </a:ln>
        <a:effectLst/>
      </c:spPr>
      <c:txPr>
        <a:bodyPr rot="0" spcFirstLastPara="1" vertOverflow="ellipsis" vert="horz" wrap="square" anchor="ctr" anchorCtr="1"/>
        <a:lstStyle/>
        <a:p>
          <a:pPr>
            <a:defRPr sz="2160" b="1" i="0" u="none" strike="noStrike" kern="1200" cap="none" spc="0" normalizeH="0" baseline="0">
              <a:solidFill>
                <a:schemeClr val="dk1">
                  <a:lumMod val="50000"/>
                  <a:lumOff val="50000"/>
                </a:schemeClr>
              </a:solidFill>
              <a:latin typeface="+mj-lt"/>
              <a:ea typeface="+mj-ea"/>
              <a:cs typeface="+mj-cs"/>
            </a:defRPr>
          </a:pPr>
          <a:endParaRPr lang="de-DE"/>
        </a:p>
      </c:txPr>
    </c:title>
    <c:autoTitleDeleted val="0"/>
    <c:plotArea>
      <c:layout/>
      <c:barChart>
        <c:barDir val="bar"/>
        <c:grouping val="clustered"/>
        <c:varyColors val="0"/>
        <c:ser>
          <c:idx val="0"/>
          <c:order val="0"/>
          <c:tx>
            <c:strRef>
              <c:f>Tabelle1!$B$152</c:f>
              <c:strCache>
                <c:ptCount val="1"/>
                <c:pt idx="0">
                  <c:v>CiscoTwin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dk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Tabelle1!$A$153:$A$158</c:f>
              <c:strCache>
                <c:ptCount val="6"/>
                <c:pt idx="0">
                  <c:v>NVD</c:v>
                </c:pt>
                <c:pt idx="1">
                  <c:v>Cisco</c:v>
                </c:pt>
                <c:pt idx="2">
                  <c:v>Siemens</c:v>
                </c:pt>
                <c:pt idx="3">
                  <c:v>IBM</c:v>
                </c:pt>
                <c:pt idx="4">
                  <c:v>CISA</c:v>
                </c:pt>
                <c:pt idx="5">
                  <c:v>Sum</c:v>
                </c:pt>
              </c:strCache>
            </c:strRef>
          </c:cat>
          <c:val>
            <c:numRef>
              <c:f>Tabelle1!$B$153:$B$158</c:f>
              <c:numCache>
                <c:formatCode>General</c:formatCode>
                <c:ptCount val="6"/>
                <c:pt idx="0">
                  <c:v>23</c:v>
                </c:pt>
                <c:pt idx="1">
                  <c:v>6</c:v>
                </c:pt>
                <c:pt idx="2">
                  <c:v>0</c:v>
                </c:pt>
                <c:pt idx="3">
                  <c:v>18</c:v>
                </c:pt>
                <c:pt idx="4">
                  <c:v>0</c:v>
                </c:pt>
                <c:pt idx="5">
                  <c:v>47</c:v>
                </c:pt>
              </c:numCache>
            </c:numRef>
          </c:val>
          <c:extLst>
            <c:ext xmlns:c16="http://schemas.microsoft.com/office/drawing/2014/chart" uri="{C3380CC4-5D6E-409C-BE32-E72D297353CC}">
              <c16:uniqueId val="{00000000-9647-49F3-8158-A8291BA293C3}"/>
            </c:ext>
          </c:extLst>
        </c:ser>
        <c:ser>
          <c:idx val="1"/>
          <c:order val="1"/>
          <c:tx>
            <c:strRef>
              <c:f>Tabelle1!$C$152</c:f>
              <c:strCache>
                <c:ptCount val="1"/>
                <c:pt idx="0">
                  <c:v>SiemensTwin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dk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Tabelle1!$A$153:$A$158</c:f>
              <c:strCache>
                <c:ptCount val="6"/>
                <c:pt idx="0">
                  <c:v>NVD</c:v>
                </c:pt>
                <c:pt idx="1">
                  <c:v>Cisco</c:v>
                </c:pt>
                <c:pt idx="2">
                  <c:v>Siemens</c:v>
                </c:pt>
                <c:pt idx="3">
                  <c:v>IBM</c:v>
                </c:pt>
                <c:pt idx="4">
                  <c:v>CISA</c:v>
                </c:pt>
                <c:pt idx="5">
                  <c:v>Sum</c:v>
                </c:pt>
              </c:strCache>
            </c:strRef>
          </c:cat>
          <c:val>
            <c:numRef>
              <c:f>Tabelle1!$C$153:$C$158</c:f>
              <c:numCache>
                <c:formatCode>General</c:formatCode>
                <c:ptCount val="6"/>
                <c:pt idx="0">
                  <c:v>4</c:v>
                </c:pt>
                <c:pt idx="1">
                  <c:v>0</c:v>
                </c:pt>
                <c:pt idx="2">
                  <c:v>53</c:v>
                </c:pt>
                <c:pt idx="3">
                  <c:v>7</c:v>
                </c:pt>
                <c:pt idx="4">
                  <c:v>20</c:v>
                </c:pt>
                <c:pt idx="5">
                  <c:v>84</c:v>
                </c:pt>
              </c:numCache>
            </c:numRef>
          </c:val>
          <c:extLst>
            <c:ext xmlns:c16="http://schemas.microsoft.com/office/drawing/2014/chart" uri="{C3380CC4-5D6E-409C-BE32-E72D297353CC}">
              <c16:uniqueId val="{00000001-9647-49F3-8158-A8291BA293C3}"/>
            </c:ext>
          </c:extLst>
        </c:ser>
        <c:dLbls>
          <c:showLegendKey val="0"/>
          <c:showVal val="0"/>
          <c:showCatName val="0"/>
          <c:showSerName val="0"/>
          <c:showPercent val="0"/>
          <c:showBubbleSize val="0"/>
        </c:dLbls>
        <c:gapWidth val="150"/>
        <c:axId val="1028725119"/>
        <c:axId val="1454811247"/>
      </c:barChart>
      <c:catAx>
        <c:axId val="102872511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cap="none" spc="0" normalizeH="0" baseline="0">
                <a:solidFill>
                  <a:schemeClr val="dk1">
                    <a:lumMod val="65000"/>
                    <a:lumOff val="35000"/>
                  </a:schemeClr>
                </a:solidFill>
                <a:latin typeface="+mn-lt"/>
                <a:ea typeface="+mn-ea"/>
                <a:cs typeface="+mn-cs"/>
              </a:defRPr>
            </a:pPr>
            <a:endParaRPr lang="de-DE"/>
          </a:p>
        </c:txPr>
        <c:crossAx val="1454811247"/>
        <c:crosses val="autoZero"/>
        <c:auto val="1"/>
        <c:lblAlgn val="ctr"/>
        <c:lblOffset val="100"/>
        <c:noMultiLvlLbl val="0"/>
      </c:catAx>
      <c:valAx>
        <c:axId val="145481124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de-DE"/>
          </a:p>
        </c:txPr>
        <c:crossAx val="1028725119"/>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8100" cap="flat" cmpd="sng" algn="ctr">
      <a:solidFill>
        <a:schemeClr val="tx1"/>
      </a:solidFill>
      <a:round/>
    </a:ln>
    <a:effectLst/>
  </c:spPr>
  <c:txPr>
    <a:bodyPr/>
    <a:lstStyle/>
    <a:p>
      <a:pPr>
        <a:defRPr sz="1800"/>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cap="none" spc="20" baseline="0">
                <a:solidFill>
                  <a:schemeClr val="tx1">
                    <a:lumMod val="50000"/>
                    <a:lumOff val="50000"/>
                  </a:schemeClr>
                </a:solidFill>
                <a:latin typeface="+mn-lt"/>
                <a:ea typeface="+mn-ea"/>
                <a:cs typeface="+mn-cs"/>
              </a:defRPr>
            </a:pPr>
            <a:r>
              <a:rPr lang="en-US"/>
              <a:t>Pattern</a:t>
            </a:r>
            <a:r>
              <a:rPr lang="en-US" baseline="0"/>
              <a:t> Usage</a:t>
            </a:r>
            <a:endParaRPr lang="en-US"/>
          </a:p>
        </c:rich>
      </c:tx>
      <c:overlay val="0"/>
      <c:spPr>
        <a:noFill/>
        <a:ln>
          <a:noFill/>
        </a:ln>
        <a:effectLst/>
      </c:spPr>
      <c:txPr>
        <a:bodyPr rot="0" spcFirstLastPara="1" vertOverflow="ellipsis" vert="horz" wrap="square" anchor="ctr" anchorCtr="1"/>
        <a:lstStyle/>
        <a:p>
          <a:pPr>
            <a:defRPr sz="2160" b="0" i="0" u="none" strike="noStrike" kern="1200" cap="none" spc="20" baseline="0">
              <a:solidFill>
                <a:schemeClr val="tx1">
                  <a:lumMod val="50000"/>
                  <a:lumOff val="50000"/>
                </a:schemeClr>
              </a:solidFill>
              <a:latin typeface="+mn-lt"/>
              <a:ea typeface="+mn-ea"/>
              <a:cs typeface="+mn-cs"/>
            </a:defRPr>
          </a:pPr>
          <a:endParaRPr lang="de-DE"/>
        </a:p>
      </c:txPr>
    </c:title>
    <c:autoTitleDeleted val="0"/>
    <c:plotArea>
      <c:layout/>
      <c:ofPieChart>
        <c:ofPieType val="pie"/>
        <c:varyColors val="1"/>
        <c:ser>
          <c:idx val="0"/>
          <c:order val="0"/>
          <c:tx>
            <c:strRef>
              <c:f>Tabelle1!$B$176</c:f>
              <c:strCache>
                <c:ptCount val="1"/>
                <c:pt idx="0">
                  <c:v>Quantity</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Lbls>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Tabelle1!$A$177:$A$186</c:f>
              <c:strCache>
                <c:ptCount val="10"/>
                <c:pt idx="0">
                  <c:v>Update</c:v>
                </c:pt>
                <c:pt idx="1">
                  <c:v>Investigation</c:v>
                </c:pt>
                <c:pt idx="2">
                  <c:v>Locating</c:v>
                </c:pt>
                <c:pt idx="3">
                  <c:v>Data-Operation</c:v>
                </c:pt>
                <c:pt idx="4">
                  <c:v>Isolation</c:v>
                </c:pt>
                <c:pt idx="5">
                  <c:v>Access-Action</c:v>
                </c:pt>
                <c:pt idx="6">
                  <c:v>System-Action</c:v>
                </c:pt>
                <c:pt idx="7">
                  <c:v>Set-Entity</c:v>
                </c:pt>
                <c:pt idx="8">
                  <c:v>Traffic-Action</c:v>
                </c:pt>
                <c:pt idx="9">
                  <c:v>Observe-Behaviour</c:v>
                </c:pt>
              </c:strCache>
            </c:strRef>
          </c:cat>
          <c:val>
            <c:numRef>
              <c:f>Tabelle1!$B$177:$B$186</c:f>
              <c:numCache>
                <c:formatCode>General</c:formatCode>
                <c:ptCount val="10"/>
                <c:pt idx="0">
                  <c:v>420</c:v>
                </c:pt>
                <c:pt idx="1">
                  <c:v>0</c:v>
                </c:pt>
                <c:pt idx="2">
                  <c:v>1</c:v>
                </c:pt>
                <c:pt idx="3">
                  <c:v>0</c:v>
                </c:pt>
                <c:pt idx="4">
                  <c:v>0</c:v>
                </c:pt>
                <c:pt idx="5">
                  <c:v>15</c:v>
                </c:pt>
                <c:pt idx="6">
                  <c:v>20</c:v>
                </c:pt>
                <c:pt idx="7">
                  <c:v>3</c:v>
                </c:pt>
                <c:pt idx="8">
                  <c:v>7</c:v>
                </c:pt>
                <c:pt idx="9">
                  <c:v>19</c:v>
                </c:pt>
              </c:numCache>
            </c:numRef>
          </c:val>
          <c:extLst>
            <c:ext xmlns:c16="http://schemas.microsoft.com/office/drawing/2014/chart" uri="{C3380CC4-5D6E-409C-BE32-E72D297353CC}">
              <c16:uniqueId val="{00000000-DD78-4CEE-9CE1-72529CE75446}"/>
            </c:ext>
          </c:extLst>
        </c:ser>
        <c:dLbls>
          <c:showLegendKey val="0"/>
          <c:showVal val="0"/>
          <c:showCatName val="0"/>
          <c:showSerName val="0"/>
          <c:showPercent val="0"/>
          <c:showBubbleSize val="0"/>
          <c:showLeaderLines val="1"/>
        </c:dLbls>
        <c:gapWidth val="100"/>
        <c:splitType val="cust"/>
        <c:custSplit>
          <c:secondPiePt val="1"/>
          <c:secondPiePt val="2"/>
          <c:secondPiePt val="3"/>
          <c:secondPiePt val="4"/>
          <c:secondPiePt val="5"/>
          <c:secondPiePt val="6"/>
          <c:secondPiePt val="7"/>
          <c:secondPiePt val="8"/>
          <c:secondPiePt val="9"/>
        </c:custSplit>
        <c:secondPieSize val="75"/>
        <c:serLines>
          <c:spPr>
            <a:ln w="9525">
              <a:solidFill>
                <a:schemeClr val="tx1">
                  <a:lumMod val="35000"/>
                  <a:lumOff val="65000"/>
                </a:schemeClr>
              </a:solidFill>
              <a:prstDash val="dash"/>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50000"/>
                  <a:lumOff val="50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sz="1800"/>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cap="none" spc="0" normalizeH="0" baseline="0">
                <a:solidFill>
                  <a:schemeClr val="dk1">
                    <a:lumMod val="50000"/>
                    <a:lumOff val="50000"/>
                  </a:schemeClr>
                </a:solidFill>
                <a:latin typeface="+mj-lt"/>
                <a:ea typeface="+mj-ea"/>
                <a:cs typeface="+mj-cs"/>
              </a:defRPr>
            </a:pPr>
            <a:r>
              <a:rPr lang="en-US"/>
              <a:t>Step Classification</a:t>
            </a:r>
          </a:p>
        </c:rich>
      </c:tx>
      <c:overlay val="0"/>
      <c:spPr>
        <a:noFill/>
        <a:ln>
          <a:noFill/>
        </a:ln>
        <a:effectLst/>
      </c:spPr>
      <c:txPr>
        <a:bodyPr rot="0" spcFirstLastPara="1" vertOverflow="ellipsis" vert="horz" wrap="square" anchor="ctr" anchorCtr="1"/>
        <a:lstStyle/>
        <a:p>
          <a:pPr>
            <a:defRPr sz="2160" b="1" i="0" u="none" strike="noStrike" kern="1200" cap="none" spc="0" normalizeH="0" baseline="0">
              <a:solidFill>
                <a:schemeClr val="dk1">
                  <a:lumMod val="50000"/>
                  <a:lumOff val="50000"/>
                </a:schemeClr>
              </a:solidFill>
              <a:latin typeface="+mj-lt"/>
              <a:ea typeface="+mj-ea"/>
              <a:cs typeface="+mj-cs"/>
            </a:defRPr>
          </a:pPr>
          <a:endParaRPr lang="de-DE"/>
        </a:p>
      </c:txPr>
    </c:title>
    <c:autoTitleDeleted val="0"/>
    <c:plotArea>
      <c:layout/>
      <c:barChart>
        <c:barDir val="bar"/>
        <c:grouping val="clustered"/>
        <c:varyColors val="0"/>
        <c:ser>
          <c:idx val="0"/>
          <c:order val="0"/>
          <c:tx>
            <c:strRef>
              <c:f>Tabelle1!$B$189</c:f>
              <c:strCache>
                <c:ptCount val="1"/>
                <c:pt idx="0">
                  <c:v>Quantity</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Tabelle1!$A$190:$A$194</c:f>
              <c:strCache>
                <c:ptCount val="5"/>
                <c:pt idx="0">
                  <c:v>Auto Generated</c:v>
                </c:pt>
                <c:pt idx="1">
                  <c:v>Real</c:v>
                </c:pt>
                <c:pt idx="2">
                  <c:v>Missing</c:v>
                </c:pt>
                <c:pt idx="3">
                  <c:v>False</c:v>
                </c:pt>
                <c:pt idx="4">
                  <c:v>Useless</c:v>
                </c:pt>
              </c:strCache>
            </c:strRef>
          </c:cat>
          <c:val>
            <c:numRef>
              <c:f>Tabelle1!$B$190:$B$194</c:f>
              <c:numCache>
                <c:formatCode>General</c:formatCode>
                <c:ptCount val="5"/>
                <c:pt idx="0">
                  <c:v>485</c:v>
                </c:pt>
                <c:pt idx="1">
                  <c:v>365</c:v>
                </c:pt>
                <c:pt idx="2">
                  <c:v>137</c:v>
                </c:pt>
                <c:pt idx="3">
                  <c:v>8</c:v>
                </c:pt>
                <c:pt idx="4">
                  <c:v>251</c:v>
                </c:pt>
              </c:numCache>
            </c:numRef>
          </c:val>
          <c:extLst>
            <c:ext xmlns:c16="http://schemas.microsoft.com/office/drawing/2014/chart" uri="{C3380CC4-5D6E-409C-BE32-E72D297353CC}">
              <c16:uniqueId val="{00000000-08D9-45B6-AF83-0A76167EC8FE}"/>
            </c:ext>
          </c:extLst>
        </c:ser>
        <c:dLbls>
          <c:showLegendKey val="0"/>
          <c:showVal val="0"/>
          <c:showCatName val="0"/>
          <c:showSerName val="0"/>
          <c:showPercent val="0"/>
          <c:showBubbleSize val="0"/>
        </c:dLbls>
        <c:gapWidth val="247"/>
        <c:axId val="509072832"/>
        <c:axId val="509073664"/>
      </c:barChart>
      <c:catAx>
        <c:axId val="50907283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cap="none" spc="0" normalizeH="0" baseline="0">
                <a:solidFill>
                  <a:schemeClr val="dk1">
                    <a:lumMod val="65000"/>
                    <a:lumOff val="35000"/>
                  </a:schemeClr>
                </a:solidFill>
                <a:latin typeface="+mn-lt"/>
                <a:ea typeface="+mn-ea"/>
                <a:cs typeface="+mn-cs"/>
              </a:defRPr>
            </a:pPr>
            <a:endParaRPr lang="de-DE"/>
          </a:p>
        </c:txPr>
        <c:crossAx val="509073664"/>
        <c:crosses val="autoZero"/>
        <c:auto val="1"/>
        <c:lblAlgn val="ctr"/>
        <c:lblOffset val="100"/>
        <c:noMultiLvlLbl val="0"/>
      </c:catAx>
      <c:valAx>
        <c:axId val="50907366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de-DE"/>
          </a:p>
        </c:txPr>
        <c:crossAx val="50907283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8100" cap="flat" cmpd="sng" algn="ctr">
      <a:solidFill>
        <a:schemeClr val="tx1"/>
      </a:solidFill>
      <a:round/>
    </a:ln>
    <a:effectLst/>
  </c:spPr>
  <c:txPr>
    <a:bodyPr/>
    <a:lstStyle/>
    <a:p>
      <a:pPr>
        <a:defRPr sz="1800"/>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cap="none" spc="0" normalizeH="0" baseline="0">
                <a:solidFill>
                  <a:schemeClr val="dk1">
                    <a:lumMod val="50000"/>
                    <a:lumOff val="50000"/>
                  </a:schemeClr>
                </a:solidFill>
                <a:latin typeface="+mj-lt"/>
                <a:ea typeface="+mj-ea"/>
                <a:cs typeface="+mj-cs"/>
              </a:defRPr>
            </a:pPr>
            <a:r>
              <a:rPr lang="de-DE"/>
              <a:t>Steps</a:t>
            </a:r>
            <a:r>
              <a:rPr lang="de-DE" baseline="0"/>
              <a:t> per Source</a:t>
            </a:r>
            <a:endParaRPr lang="de-DE"/>
          </a:p>
        </c:rich>
      </c:tx>
      <c:overlay val="0"/>
      <c:spPr>
        <a:noFill/>
        <a:ln>
          <a:noFill/>
        </a:ln>
        <a:effectLst/>
      </c:spPr>
      <c:txPr>
        <a:bodyPr rot="0" spcFirstLastPara="1" vertOverflow="ellipsis" vert="horz" wrap="square" anchor="ctr" anchorCtr="1"/>
        <a:lstStyle/>
        <a:p>
          <a:pPr>
            <a:defRPr sz="2160" b="1" i="0" u="none" strike="noStrike" kern="1200" cap="none" spc="0" normalizeH="0" baseline="0">
              <a:solidFill>
                <a:schemeClr val="dk1">
                  <a:lumMod val="50000"/>
                  <a:lumOff val="50000"/>
                </a:schemeClr>
              </a:solidFill>
              <a:latin typeface="+mj-lt"/>
              <a:ea typeface="+mj-ea"/>
              <a:cs typeface="+mj-cs"/>
            </a:defRPr>
          </a:pPr>
          <a:endParaRPr lang="de-DE"/>
        </a:p>
      </c:txPr>
    </c:title>
    <c:autoTitleDeleted val="0"/>
    <c:plotArea>
      <c:layout/>
      <c:barChart>
        <c:barDir val="col"/>
        <c:grouping val="clustered"/>
        <c:varyColors val="0"/>
        <c:ser>
          <c:idx val="0"/>
          <c:order val="0"/>
          <c:tx>
            <c:strRef>
              <c:f>Tabelle1!$B$197</c:f>
              <c:strCache>
                <c:ptCount val="1"/>
                <c:pt idx="0">
                  <c:v>Mean Generated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Tabelle1!$A$198:$A$202</c15:sqref>
                  </c15:fullRef>
                </c:ext>
              </c:extLst>
              <c:f>(Tabelle1!$A$199:$A$200,Tabelle1!$A$202)</c:f>
              <c:strCache>
                <c:ptCount val="3"/>
                <c:pt idx="0">
                  <c:v>Cisco</c:v>
                </c:pt>
                <c:pt idx="1">
                  <c:v>Siemens</c:v>
                </c:pt>
                <c:pt idx="2">
                  <c:v>CISA</c:v>
                </c:pt>
              </c:strCache>
            </c:strRef>
          </c:cat>
          <c:val>
            <c:numRef>
              <c:extLst>
                <c:ext xmlns:c15="http://schemas.microsoft.com/office/drawing/2012/chart" uri="{02D57815-91ED-43cb-92C2-25804820EDAC}">
                  <c15:fullRef>
                    <c15:sqref>Tabelle1!$B$198:$B$202</c15:sqref>
                  </c15:fullRef>
                </c:ext>
              </c:extLst>
              <c:f>(Tabelle1!$B$199:$B$200,Tabelle1!$B$202)</c:f>
              <c:numCache>
                <c:formatCode>General</c:formatCode>
                <c:ptCount val="3"/>
                <c:pt idx="0">
                  <c:v>1</c:v>
                </c:pt>
                <c:pt idx="1">
                  <c:v>3.3</c:v>
                </c:pt>
                <c:pt idx="2">
                  <c:v>15.95</c:v>
                </c:pt>
              </c:numCache>
            </c:numRef>
          </c:val>
          <c:extLst>
            <c:ext xmlns:c16="http://schemas.microsoft.com/office/drawing/2014/chart" uri="{C3380CC4-5D6E-409C-BE32-E72D297353CC}">
              <c16:uniqueId val="{00000000-209A-4E9E-B733-D11CD80DB10E}"/>
            </c:ext>
          </c:extLst>
        </c:ser>
        <c:ser>
          <c:idx val="1"/>
          <c:order val="1"/>
          <c:tx>
            <c:strRef>
              <c:f>Tabelle1!$C$197</c:f>
              <c:strCache>
                <c:ptCount val="1"/>
                <c:pt idx="0">
                  <c:v>Mean Real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Tabelle1!$A$198:$A$202</c15:sqref>
                  </c15:fullRef>
                </c:ext>
              </c:extLst>
              <c:f>(Tabelle1!$A$199:$A$200,Tabelle1!$A$202)</c:f>
              <c:strCache>
                <c:ptCount val="3"/>
                <c:pt idx="0">
                  <c:v>Cisco</c:v>
                </c:pt>
                <c:pt idx="1">
                  <c:v>Siemens</c:v>
                </c:pt>
                <c:pt idx="2">
                  <c:v>CISA</c:v>
                </c:pt>
              </c:strCache>
            </c:strRef>
          </c:cat>
          <c:val>
            <c:numRef>
              <c:extLst>
                <c:ext xmlns:c15="http://schemas.microsoft.com/office/drawing/2012/chart" uri="{02D57815-91ED-43cb-92C2-25804820EDAC}">
                  <c15:fullRef>
                    <c15:sqref>Tabelle1!$C$198:$C$202</c15:sqref>
                  </c15:fullRef>
                </c:ext>
              </c:extLst>
              <c:f>(Tabelle1!$C$199:$C$200,Tabelle1!$C$202)</c:f>
              <c:numCache>
                <c:formatCode>General</c:formatCode>
                <c:ptCount val="3"/>
                <c:pt idx="0">
                  <c:v>1</c:v>
                </c:pt>
                <c:pt idx="1">
                  <c:v>4.08</c:v>
                </c:pt>
                <c:pt idx="2">
                  <c:v>7.9</c:v>
                </c:pt>
              </c:numCache>
            </c:numRef>
          </c:val>
          <c:extLst>
            <c:ext xmlns:c16="http://schemas.microsoft.com/office/drawing/2014/chart" uri="{C3380CC4-5D6E-409C-BE32-E72D297353CC}">
              <c16:uniqueId val="{00000001-209A-4E9E-B733-D11CD80DB10E}"/>
            </c:ext>
          </c:extLst>
        </c:ser>
        <c:ser>
          <c:idx val="2"/>
          <c:order val="2"/>
          <c:tx>
            <c:strRef>
              <c:f>Tabelle1!$D$197</c:f>
              <c:strCache>
                <c:ptCount val="1"/>
                <c:pt idx="0">
                  <c:v>Mean Useless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Tabelle1!$A$198:$A$202</c15:sqref>
                  </c15:fullRef>
                </c:ext>
              </c:extLst>
              <c:f>(Tabelle1!$A$199:$A$200,Tabelle1!$A$202)</c:f>
              <c:strCache>
                <c:ptCount val="3"/>
                <c:pt idx="0">
                  <c:v>Cisco</c:v>
                </c:pt>
                <c:pt idx="1">
                  <c:v>Siemens</c:v>
                </c:pt>
                <c:pt idx="2">
                  <c:v>CISA</c:v>
                </c:pt>
              </c:strCache>
            </c:strRef>
          </c:cat>
          <c:val>
            <c:numRef>
              <c:extLst>
                <c:ext xmlns:c15="http://schemas.microsoft.com/office/drawing/2012/chart" uri="{02D57815-91ED-43cb-92C2-25804820EDAC}">
                  <c15:fullRef>
                    <c15:sqref>Tabelle1!$D$198:$D$202</c15:sqref>
                  </c15:fullRef>
                </c:ext>
              </c:extLst>
              <c:f>(Tabelle1!$D$199:$D$200,Tabelle1!$D$202)</c:f>
              <c:numCache>
                <c:formatCode>General</c:formatCode>
                <c:ptCount val="3"/>
                <c:pt idx="0">
                  <c:v>0</c:v>
                </c:pt>
                <c:pt idx="1">
                  <c:v>0.04</c:v>
                </c:pt>
                <c:pt idx="2">
                  <c:v>12.45</c:v>
                </c:pt>
              </c:numCache>
            </c:numRef>
          </c:val>
          <c:extLst>
            <c:ext xmlns:c16="http://schemas.microsoft.com/office/drawing/2014/chart" uri="{C3380CC4-5D6E-409C-BE32-E72D297353CC}">
              <c16:uniqueId val="{00000002-209A-4E9E-B733-D11CD80DB10E}"/>
            </c:ext>
          </c:extLst>
        </c:ser>
        <c:ser>
          <c:idx val="3"/>
          <c:order val="3"/>
          <c:tx>
            <c:strRef>
              <c:f>Tabelle1!$E$197</c:f>
              <c:strCache>
                <c:ptCount val="1"/>
                <c:pt idx="0">
                  <c:v>Mean Missing</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Tabelle1!$A$198:$A$202</c15:sqref>
                  </c15:fullRef>
                </c:ext>
              </c:extLst>
              <c:f>(Tabelle1!$A$199:$A$200,Tabelle1!$A$202)</c:f>
              <c:strCache>
                <c:ptCount val="3"/>
                <c:pt idx="0">
                  <c:v>Cisco</c:v>
                </c:pt>
                <c:pt idx="1">
                  <c:v>Siemens</c:v>
                </c:pt>
                <c:pt idx="2">
                  <c:v>CISA</c:v>
                </c:pt>
              </c:strCache>
            </c:strRef>
          </c:cat>
          <c:val>
            <c:numRef>
              <c:extLst>
                <c:ext xmlns:c15="http://schemas.microsoft.com/office/drawing/2012/chart" uri="{02D57815-91ED-43cb-92C2-25804820EDAC}">
                  <c15:fullRef>
                    <c15:sqref>Tabelle1!$E$198:$E$202</c15:sqref>
                  </c15:fullRef>
                </c:ext>
              </c:extLst>
              <c:f>(Tabelle1!$E$199:$E$200,Tabelle1!$E$202)</c:f>
              <c:numCache>
                <c:formatCode>General</c:formatCode>
                <c:ptCount val="3"/>
                <c:pt idx="0">
                  <c:v>0</c:v>
                </c:pt>
                <c:pt idx="1">
                  <c:v>0.82</c:v>
                </c:pt>
                <c:pt idx="2">
                  <c:v>4.7</c:v>
                </c:pt>
              </c:numCache>
            </c:numRef>
          </c:val>
          <c:extLst>
            <c:ext xmlns:c16="http://schemas.microsoft.com/office/drawing/2014/chart" uri="{C3380CC4-5D6E-409C-BE32-E72D297353CC}">
              <c16:uniqueId val="{00000003-209A-4E9E-B733-D11CD80DB10E}"/>
            </c:ext>
          </c:extLst>
        </c:ser>
        <c:dLbls>
          <c:showLegendKey val="0"/>
          <c:showVal val="0"/>
          <c:showCatName val="0"/>
          <c:showSerName val="0"/>
          <c:showPercent val="0"/>
          <c:showBubbleSize val="0"/>
        </c:dLbls>
        <c:gapWidth val="267"/>
        <c:overlap val="-43"/>
        <c:axId val="1924253792"/>
        <c:axId val="1924248800"/>
      </c:barChart>
      <c:catAx>
        <c:axId val="192425379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cap="none" spc="0" normalizeH="0" baseline="0">
                <a:solidFill>
                  <a:schemeClr val="dk1">
                    <a:lumMod val="65000"/>
                    <a:lumOff val="35000"/>
                  </a:schemeClr>
                </a:solidFill>
                <a:latin typeface="+mn-lt"/>
                <a:ea typeface="+mn-ea"/>
                <a:cs typeface="+mn-cs"/>
              </a:defRPr>
            </a:pPr>
            <a:endParaRPr lang="de-DE"/>
          </a:p>
        </c:txPr>
        <c:crossAx val="1924248800"/>
        <c:crosses val="autoZero"/>
        <c:auto val="1"/>
        <c:lblAlgn val="ctr"/>
        <c:lblOffset val="100"/>
        <c:noMultiLvlLbl val="0"/>
      </c:catAx>
      <c:valAx>
        <c:axId val="19242488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de-DE"/>
          </a:p>
        </c:txPr>
        <c:crossAx val="1924253792"/>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8100" cap="flat" cmpd="sng" algn="ctr">
      <a:solidFill>
        <a:schemeClr val="tx1"/>
      </a:solidFill>
      <a:round/>
    </a:ln>
    <a:effectLst/>
  </c:spPr>
  <c:txPr>
    <a:bodyPr/>
    <a:lstStyle/>
    <a:p>
      <a:pPr>
        <a:defRPr sz="1800"/>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3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981073</xdr:colOff>
      <xdr:row>139</xdr:row>
      <xdr:rowOff>95248</xdr:rowOff>
    </xdr:from>
    <xdr:to>
      <xdr:col>17</xdr:col>
      <xdr:colOff>796798</xdr:colOff>
      <xdr:row>171</xdr:row>
      <xdr:rowOff>23998</xdr:rowOff>
    </xdr:to>
    <xdr:graphicFrame macro="">
      <xdr:nvGraphicFramePr>
        <xdr:cNvPr id="2" name="Diagramm 1">
          <a:extLst>
            <a:ext uri="{FF2B5EF4-FFF2-40B4-BE49-F238E27FC236}">
              <a16:creationId xmlns:a16="http://schemas.microsoft.com/office/drawing/2014/main" id="{A977D44E-FCF6-4169-BC10-2DDD8C5E3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1016453</xdr:colOff>
      <xdr:row>139</xdr:row>
      <xdr:rowOff>111580</xdr:rowOff>
    </xdr:from>
    <xdr:to>
      <xdr:col>23</xdr:col>
      <xdr:colOff>2324882</xdr:colOff>
      <xdr:row>170</xdr:row>
      <xdr:rowOff>190008</xdr:rowOff>
    </xdr:to>
    <xdr:graphicFrame macro="">
      <xdr:nvGraphicFramePr>
        <xdr:cNvPr id="3" name="Diagramm 2">
          <a:extLst>
            <a:ext uri="{FF2B5EF4-FFF2-40B4-BE49-F238E27FC236}">
              <a16:creationId xmlns:a16="http://schemas.microsoft.com/office/drawing/2014/main" id="{FA4E6A2B-68C7-4E4F-85A5-9594D1FE5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302279</xdr:colOff>
      <xdr:row>172</xdr:row>
      <xdr:rowOff>13445</xdr:rowOff>
    </xdr:from>
    <xdr:to>
      <xdr:col>23</xdr:col>
      <xdr:colOff>5026180</xdr:colOff>
      <xdr:row>203</xdr:row>
      <xdr:rowOff>189845</xdr:rowOff>
    </xdr:to>
    <xdr:graphicFrame macro="">
      <xdr:nvGraphicFramePr>
        <xdr:cNvPr id="7" name="Diagramm 6">
          <a:extLst>
            <a:ext uri="{FF2B5EF4-FFF2-40B4-BE49-F238E27FC236}">
              <a16:creationId xmlns:a16="http://schemas.microsoft.com/office/drawing/2014/main" id="{83A7116D-37BA-43BD-B80E-D24D84554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155763</xdr:colOff>
      <xdr:row>172</xdr:row>
      <xdr:rowOff>10084</xdr:rowOff>
    </xdr:from>
    <xdr:to>
      <xdr:col>20</xdr:col>
      <xdr:colOff>86908</xdr:colOff>
      <xdr:row>203</xdr:row>
      <xdr:rowOff>167434</xdr:rowOff>
    </xdr:to>
    <xdr:graphicFrame macro="">
      <xdr:nvGraphicFramePr>
        <xdr:cNvPr id="8" name="Diagramm 7">
          <a:extLst>
            <a:ext uri="{FF2B5EF4-FFF2-40B4-BE49-F238E27FC236}">
              <a16:creationId xmlns:a16="http://schemas.microsoft.com/office/drawing/2014/main" id="{CF0EB7B1-BB8E-4871-BCB8-D2876D5BF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140074</xdr:colOff>
      <xdr:row>204</xdr:row>
      <xdr:rowOff>113178</xdr:rowOff>
    </xdr:from>
    <xdr:to>
      <xdr:col>20</xdr:col>
      <xdr:colOff>71781</xdr:colOff>
      <xdr:row>236</xdr:row>
      <xdr:rowOff>137178</xdr:rowOff>
    </xdr:to>
    <xdr:graphicFrame macro="">
      <xdr:nvGraphicFramePr>
        <xdr:cNvPr id="10" name="Diagramm 9">
          <a:extLst>
            <a:ext uri="{FF2B5EF4-FFF2-40B4-BE49-F238E27FC236}">
              <a16:creationId xmlns:a16="http://schemas.microsoft.com/office/drawing/2014/main" id="{902F41F0-AE26-467E-BF3C-614DD5D6E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341F-67EB-4135-BC29-91FFAABCDD92}">
  <dimension ref="A2:Z202"/>
  <sheetViews>
    <sheetView tabSelected="1" topLeftCell="E1" zoomScale="70" zoomScaleNormal="70" workbookViewId="0">
      <pane ySplit="5" topLeftCell="A132" activePane="bottomLeft" state="frozen"/>
      <selection pane="bottomLeft" activeCell="X151" sqref="X151"/>
    </sheetView>
  </sheetViews>
  <sheetFormatPr baseColWidth="10" defaultRowHeight="15" x14ac:dyDescent="0.25"/>
  <cols>
    <col min="1" max="1" width="30.28515625" customWidth="1"/>
    <col min="2" max="2" width="39.85546875" bestFit="1" customWidth="1"/>
    <col min="3" max="3" width="30.5703125" customWidth="1"/>
    <col min="4" max="4" width="23.7109375" bestFit="1" customWidth="1"/>
    <col min="5" max="5" width="21.85546875" bestFit="1" customWidth="1"/>
    <col min="6" max="6" width="11.85546875" bestFit="1" customWidth="1"/>
    <col min="7" max="7" width="5.28515625" bestFit="1" customWidth="1"/>
    <col min="8" max="8" width="4.85546875" bestFit="1" customWidth="1"/>
    <col min="9" max="9" width="7.7109375" bestFit="1" customWidth="1"/>
    <col min="10" max="10" width="5.5703125" bestFit="1" customWidth="1"/>
    <col min="11" max="11" width="7.7109375" bestFit="1" customWidth="1"/>
    <col min="12" max="12" width="10.5703125" bestFit="1" customWidth="1"/>
    <col min="13" max="13" width="12.140625" bestFit="1" customWidth="1"/>
    <col min="14" max="14" width="17.42578125" bestFit="1" customWidth="1"/>
    <col min="15" max="15" width="13" bestFit="1" customWidth="1"/>
    <col min="16" max="16" width="19.5703125" bestFit="1" customWidth="1"/>
    <col min="17" max="17" width="13.42578125" bestFit="1" customWidth="1"/>
    <col min="18" max="18" width="18.140625" bestFit="1" customWidth="1"/>
    <col min="19" max="19" width="18.7109375" bestFit="1" customWidth="1"/>
    <col min="20" max="20" width="14.42578125" bestFit="1" customWidth="1"/>
    <col min="21" max="21" width="17.85546875" bestFit="1" customWidth="1"/>
    <col min="22" max="22" width="23.140625" bestFit="1" customWidth="1"/>
    <col min="23" max="23" width="55.28515625" bestFit="1" customWidth="1"/>
    <col min="24" max="24" width="255.7109375" style="4" bestFit="1" customWidth="1"/>
    <col min="25" max="25" width="96.5703125" bestFit="1" customWidth="1"/>
    <col min="26" max="26" width="96.5703125" style="4" customWidth="1"/>
  </cols>
  <sheetData>
    <row r="2" spans="1:26" ht="15.75" x14ac:dyDescent="0.25">
      <c r="A2" s="28" t="s">
        <v>15</v>
      </c>
      <c r="B2" s="28"/>
      <c r="C2" s="28"/>
      <c r="D2" s="28"/>
      <c r="E2" s="28"/>
      <c r="F2" s="28"/>
      <c r="G2" s="28"/>
      <c r="H2" s="28"/>
      <c r="I2" s="28"/>
      <c r="J2" s="28"/>
      <c r="K2" s="28"/>
      <c r="L2" s="28"/>
      <c r="M2" s="28"/>
      <c r="N2" s="28"/>
      <c r="O2" s="28"/>
      <c r="P2" s="28"/>
      <c r="Q2" s="28"/>
      <c r="R2" s="28"/>
      <c r="S2" s="28"/>
      <c r="T2" s="28"/>
      <c r="U2" s="28"/>
      <c r="V2" s="28"/>
      <c r="W2" s="28"/>
      <c r="X2" s="28"/>
      <c r="Y2" s="28"/>
      <c r="Z2" s="28"/>
    </row>
    <row r="3" spans="1:26" x14ac:dyDescent="0.25">
      <c r="A3" s="21"/>
      <c r="B3" s="21"/>
      <c r="C3" s="21"/>
      <c r="D3" s="21"/>
      <c r="E3" s="21"/>
      <c r="F3" s="21"/>
      <c r="G3" s="21"/>
      <c r="H3" s="21"/>
      <c r="I3" s="21"/>
      <c r="J3" s="21"/>
      <c r="K3" s="21"/>
      <c r="L3" s="21"/>
      <c r="M3" s="21"/>
      <c r="N3" s="21"/>
      <c r="O3" s="21"/>
      <c r="P3" s="21"/>
      <c r="Q3" s="21"/>
      <c r="R3" s="21"/>
      <c r="S3" s="21"/>
      <c r="T3" s="21"/>
      <c r="U3" s="21"/>
      <c r="V3" s="21"/>
      <c r="W3" s="21"/>
    </row>
    <row r="4" spans="1:26" x14ac:dyDescent="0.25">
      <c r="A4" s="19"/>
      <c r="B4" s="19"/>
      <c r="C4" s="19"/>
      <c r="D4" s="19"/>
      <c r="E4" s="19"/>
      <c r="F4" s="20"/>
      <c r="G4" s="23" t="s">
        <v>11</v>
      </c>
      <c r="H4" s="24"/>
      <c r="I4" s="24"/>
      <c r="J4" s="24"/>
      <c r="K4" s="24"/>
      <c r="L4" s="25"/>
      <c r="M4" s="22" t="s">
        <v>75</v>
      </c>
      <c r="N4" s="22"/>
      <c r="O4" s="22"/>
      <c r="P4" s="22"/>
      <c r="Q4" s="22"/>
      <c r="R4" s="22"/>
      <c r="S4" s="22"/>
      <c r="T4" s="22"/>
      <c r="U4" s="22"/>
      <c r="V4" s="22"/>
    </row>
    <row r="5" spans="1:26" x14ac:dyDescent="0.25">
      <c r="A5" s="1" t="s">
        <v>0</v>
      </c>
      <c r="B5" s="1" t="s">
        <v>1</v>
      </c>
      <c r="C5" s="1" t="s">
        <v>2</v>
      </c>
      <c r="D5" s="1" t="s">
        <v>23</v>
      </c>
      <c r="E5" s="1" t="s">
        <v>3</v>
      </c>
      <c r="F5" s="1" t="s">
        <v>4</v>
      </c>
      <c r="G5" s="1" t="s">
        <v>6</v>
      </c>
      <c r="H5" s="1" t="s">
        <v>7</v>
      </c>
      <c r="I5" s="1" t="s">
        <v>8</v>
      </c>
      <c r="J5" s="1" t="s">
        <v>9</v>
      </c>
      <c r="K5" s="1" t="s">
        <v>10</v>
      </c>
      <c r="L5" s="1" t="s">
        <v>86</v>
      </c>
      <c r="M5" s="1" t="s">
        <v>76</v>
      </c>
      <c r="N5" s="1" t="s">
        <v>77</v>
      </c>
      <c r="O5" s="1" t="s">
        <v>78</v>
      </c>
      <c r="P5" s="1" t="s">
        <v>79</v>
      </c>
      <c r="Q5" s="1" t="s">
        <v>80</v>
      </c>
      <c r="R5" s="1" t="s">
        <v>81</v>
      </c>
      <c r="S5" s="1" t="s">
        <v>82</v>
      </c>
      <c r="T5" s="1" t="s">
        <v>83</v>
      </c>
      <c r="U5" s="1" t="s">
        <v>84</v>
      </c>
      <c r="V5" s="1" t="s">
        <v>85</v>
      </c>
      <c r="W5" s="1" t="s">
        <v>19</v>
      </c>
      <c r="X5" s="5" t="s">
        <v>74</v>
      </c>
      <c r="Y5" s="1" t="s">
        <v>5</v>
      </c>
      <c r="Z5" s="5" t="s">
        <v>216</v>
      </c>
    </row>
    <row r="6" spans="1:26" x14ac:dyDescent="0.25">
      <c r="A6" t="s">
        <v>12</v>
      </c>
      <c r="B6" t="s">
        <v>17</v>
      </c>
      <c r="D6" t="s">
        <v>24</v>
      </c>
      <c r="E6" t="s">
        <v>13</v>
      </c>
      <c r="F6" t="s">
        <v>14</v>
      </c>
      <c r="G6">
        <v>0</v>
      </c>
      <c r="H6">
        <v>0</v>
      </c>
      <c r="I6">
        <v>0</v>
      </c>
      <c r="J6">
        <v>0</v>
      </c>
      <c r="K6">
        <v>0</v>
      </c>
      <c r="L6">
        <v>0</v>
      </c>
      <c r="M6">
        <v>0</v>
      </c>
      <c r="N6">
        <v>0</v>
      </c>
      <c r="O6">
        <v>0</v>
      </c>
      <c r="P6">
        <v>0</v>
      </c>
      <c r="Q6">
        <v>0</v>
      </c>
      <c r="R6">
        <v>0</v>
      </c>
      <c r="S6">
        <v>0</v>
      </c>
      <c r="T6">
        <v>0</v>
      </c>
      <c r="U6">
        <v>0</v>
      </c>
      <c r="V6">
        <v>0</v>
      </c>
      <c r="W6" t="s">
        <v>20</v>
      </c>
    </row>
    <row r="7" spans="1:26" x14ac:dyDescent="0.25">
      <c r="A7" t="s">
        <v>16</v>
      </c>
      <c r="B7" t="s">
        <v>18</v>
      </c>
      <c r="D7" t="s">
        <v>24</v>
      </c>
      <c r="E7" t="s">
        <v>13</v>
      </c>
      <c r="F7" t="s">
        <v>14</v>
      </c>
      <c r="G7">
        <v>0</v>
      </c>
      <c r="H7">
        <v>0</v>
      </c>
      <c r="I7">
        <v>0</v>
      </c>
      <c r="J7">
        <v>0</v>
      </c>
      <c r="K7">
        <v>0</v>
      </c>
      <c r="L7">
        <v>0</v>
      </c>
      <c r="M7">
        <v>0</v>
      </c>
      <c r="N7">
        <v>0</v>
      </c>
      <c r="O7">
        <v>0</v>
      </c>
      <c r="P7">
        <v>0</v>
      </c>
      <c r="Q7">
        <v>0</v>
      </c>
      <c r="R7">
        <v>0</v>
      </c>
      <c r="S7">
        <v>0</v>
      </c>
      <c r="T7">
        <v>0</v>
      </c>
      <c r="U7">
        <v>0</v>
      </c>
      <c r="V7">
        <v>0</v>
      </c>
      <c r="W7" t="s">
        <v>20</v>
      </c>
    </row>
    <row r="8" spans="1:26" x14ac:dyDescent="0.25">
      <c r="A8" t="s">
        <v>21</v>
      </c>
      <c r="B8" t="s">
        <v>22</v>
      </c>
      <c r="D8" t="s">
        <v>24</v>
      </c>
      <c r="E8" t="s">
        <v>13</v>
      </c>
      <c r="F8" t="s">
        <v>14</v>
      </c>
      <c r="G8">
        <v>0</v>
      </c>
      <c r="H8">
        <v>0</v>
      </c>
      <c r="I8">
        <v>0</v>
      </c>
      <c r="J8">
        <v>0</v>
      </c>
      <c r="K8">
        <v>0</v>
      </c>
      <c r="L8">
        <v>0</v>
      </c>
      <c r="M8">
        <v>0</v>
      </c>
      <c r="N8">
        <v>0</v>
      </c>
      <c r="O8">
        <v>0</v>
      </c>
      <c r="P8">
        <v>0</v>
      </c>
      <c r="Q8">
        <v>0</v>
      </c>
      <c r="R8">
        <v>0</v>
      </c>
      <c r="S8">
        <v>0</v>
      </c>
      <c r="T8">
        <v>0</v>
      </c>
      <c r="U8">
        <v>0</v>
      </c>
      <c r="V8">
        <v>0</v>
      </c>
      <c r="W8" t="s">
        <v>20</v>
      </c>
    </row>
    <row r="9" spans="1:26" x14ac:dyDescent="0.25">
      <c r="A9" t="s">
        <v>25</v>
      </c>
      <c r="B9" t="s">
        <v>26</v>
      </c>
      <c r="D9" t="s">
        <v>24</v>
      </c>
      <c r="E9" t="s">
        <v>13</v>
      </c>
      <c r="F9" t="s">
        <v>14</v>
      </c>
      <c r="G9">
        <v>0</v>
      </c>
      <c r="H9">
        <v>0</v>
      </c>
      <c r="I9">
        <v>0</v>
      </c>
      <c r="J9">
        <v>0</v>
      </c>
      <c r="K9">
        <v>0</v>
      </c>
      <c r="L9">
        <v>0</v>
      </c>
      <c r="M9">
        <v>0</v>
      </c>
      <c r="N9">
        <v>0</v>
      </c>
      <c r="O9">
        <v>0</v>
      </c>
      <c r="P9">
        <v>0</v>
      </c>
      <c r="Q9">
        <v>0</v>
      </c>
      <c r="R9">
        <v>0</v>
      </c>
      <c r="S9">
        <v>0</v>
      </c>
      <c r="T9">
        <v>0</v>
      </c>
      <c r="U9">
        <v>0</v>
      </c>
      <c r="V9">
        <v>0</v>
      </c>
      <c r="W9" t="s">
        <v>20</v>
      </c>
    </row>
    <row r="10" spans="1:26" x14ac:dyDescent="0.25">
      <c r="A10" t="s">
        <v>27</v>
      </c>
      <c r="B10" t="s">
        <v>28</v>
      </c>
      <c r="D10" t="s">
        <v>24</v>
      </c>
      <c r="E10" t="s">
        <v>13</v>
      </c>
      <c r="F10" t="s">
        <v>14</v>
      </c>
      <c r="G10">
        <v>0</v>
      </c>
      <c r="H10">
        <v>0</v>
      </c>
      <c r="I10">
        <v>0</v>
      </c>
      <c r="J10">
        <v>0</v>
      </c>
      <c r="K10">
        <v>0</v>
      </c>
      <c r="L10">
        <v>0</v>
      </c>
      <c r="M10">
        <v>0</v>
      </c>
      <c r="N10">
        <v>0</v>
      </c>
      <c r="O10">
        <v>0</v>
      </c>
      <c r="P10">
        <v>0</v>
      </c>
      <c r="Q10">
        <v>0</v>
      </c>
      <c r="R10">
        <v>0</v>
      </c>
      <c r="S10">
        <v>0</v>
      </c>
      <c r="T10">
        <v>0</v>
      </c>
      <c r="U10">
        <v>0</v>
      </c>
      <c r="V10">
        <v>0</v>
      </c>
      <c r="W10" t="s">
        <v>20</v>
      </c>
    </row>
    <row r="11" spans="1:26" x14ac:dyDescent="0.25">
      <c r="A11" t="s">
        <v>29</v>
      </c>
      <c r="B11" t="s">
        <v>30</v>
      </c>
      <c r="D11" t="s">
        <v>24</v>
      </c>
      <c r="E11" t="s">
        <v>13</v>
      </c>
      <c r="F11" t="s">
        <v>14</v>
      </c>
      <c r="G11">
        <v>0</v>
      </c>
      <c r="H11">
        <v>0</v>
      </c>
      <c r="I11">
        <v>0</v>
      </c>
      <c r="J11">
        <v>0</v>
      </c>
      <c r="K11">
        <v>0</v>
      </c>
      <c r="L11">
        <v>0</v>
      </c>
      <c r="M11">
        <v>0</v>
      </c>
      <c r="N11">
        <v>0</v>
      </c>
      <c r="O11">
        <v>0</v>
      </c>
      <c r="P11">
        <v>0</v>
      </c>
      <c r="Q11">
        <v>0</v>
      </c>
      <c r="R11">
        <v>0</v>
      </c>
      <c r="S11">
        <v>0</v>
      </c>
      <c r="T11">
        <v>0</v>
      </c>
      <c r="U11">
        <v>0</v>
      </c>
      <c r="V11">
        <v>0</v>
      </c>
      <c r="W11" t="s">
        <v>20</v>
      </c>
    </row>
    <row r="12" spans="1:26" x14ac:dyDescent="0.25">
      <c r="A12" t="s">
        <v>31</v>
      </c>
      <c r="B12" t="s">
        <v>32</v>
      </c>
      <c r="D12" t="s">
        <v>24</v>
      </c>
      <c r="E12" t="s">
        <v>13</v>
      </c>
      <c r="F12" t="s">
        <v>14</v>
      </c>
      <c r="G12">
        <v>0</v>
      </c>
      <c r="H12">
        <v>0</v>
      </c>
      <c r="I12">
        <v>0</v>
      </c>
      <c r="J12">
        <v>0</v>
      </c>
      <c r="K12">
        <v>0</v>
      </c>
      <c r="L12">
        <v>0</v>
      </c>
      <c r="M12">
        <v>0</v>
      </c>
      <c r="N12">
        <v>0</v>
      </c>
      <c r="O12">
        <v>0</v>
      </c>
      <c r="P12">
        <v>0</v>
      </c>
      <c r="Q12">
        <v>0</v>
      </c>
      <c r="R12">
        <v>0</v>
      </c>
      <c r="S12">
        <v>0</v>
      </c>
      <c r="T12">
        <v>0</v>
      </c>
      <c r="U12">
        <v>0</v>
      </c>
      <c r="V12">
        <v>0</v>
      </c>
      <c r="W12" t="s">
        <v>20</v>
      </c>
    </row>
    <row r="13" spans="1:26" x14ac:dyDescent="0.25">
      <c r="A13" t="s">
        <v>33</v>
      </c>
      <c r="B13" t="s">
        <v>34</v>
      </c>
      <c r="D13" t="s">
        <v>35</v>
      </c>
      <c r="E13" t="s">
        <v>13</v>
      </c>
      <c r="F13" t="s">
        <v>14</v>
      </c>
      <c r="G13">
        <v>0</v>
      </c>
      <c r="H13">
        <v>0</v>
      </c>
      <c r="I13">
        <v>0</v>
      </c>
      <c r="J13">
        <v>0</v>
      </c>
      <c r="K13">
        <v>0</v>
      </c>
      <c r="L13">
        <v>0</v>
      </c>
      <c r="M13">
        <v>0</v>
      </c>
      <c r="N13">
        <v>0</v>
      </c>
      <c r="O13">
        <v>0</v>
      </c>
      <c r="P13">
        <v>0</v>
      </c>
      <c r="Q13">
        <v>0</v>
      </c>
      <c r="R13">
        <v>0</v>
      </c>
      <c r="S13">
        <v>0</v>
      </c>
      <c r="T13">
        <v>0</v>
      </c>
      <c r="U13">
        <v>0</v>
      </c>
      <c r="V13">
        <v>0</v>
      </c>
      <c r="W13" t="s">
        <v>20</v>
      </c>
    </row>
    <row r="14" spans="1:26" x14ac:dyDescent="0.25">
      <c r="A14" t="s">
        <v>36</v>
      </c>
      <c r="B14" t="s">
        <v>37</v>
      </c>
      <c r="D14" t="s">
        <v>35</v>
      </c>
      <c r="E14" t="s">
        <v>13</v>
      </c>
      <c r="F14" t="s">
        <v>14</v>
      </c>
      <c r="G14">
        <v>0</v>
      </c>
      <c r="H14">
        <v>0</v>
      </c>
      <c r="I14">
        <v>0</v>
      </c>
      <c r="J14">
        <v>0</v>
      </c>
      <c r="K14">
        <v>0</v>
      </c>
      <c r="L14">
        <v>0</v>
      </c>
      <c r="M14">
        <v>0</v>
      </c>
      <c r="N14">
        <v>0</v>
      </c>
      <c r="O14">
        <v>0</v>
      </c>
      <c r="P14">
        <v>0</v>
      </c>
      <c r="Q14">
        <v>0</v>
      </c>
      <c r="R14">
        <v>0</v>
      </c>
      <c r="S14">
        <v>0</v>
      </c>
      <c r="T14">
        <v>0</v>
      </c>
      <c r="U14">
        <v>0</v>
      </c>
      <c r="V14">
        <v>0</v>
      </c>
      <c r="W14" t="s">
        <v>20</v>
      </c>
    </row>
    <row r="15" spans="1:26" x14ac:dyDescent="0.25">
      <c r="A15" t="s">
        <v>38</v>
      </c>
      <c r="B15" t="s">
        <v>39</v>
      </c>
      <c r="D15" t="s">
        <v>35</v>
      </c>
      <c r="E15" t="s">
        <v>13</v>
      </c>
      <c r="F15" t="s">
        <v>14</v>
      </c>
      <c r="G15">
        <v>0</v>
      </c>
      <c r="H15">
        <v>0</v>
      </c>
      <c r="I15">
        <v>0</v>
      </c>
      <c r="J15">
        <v>0</v>
      </c>
      <c r="K15">
        <v>0</v>
      </c>
      <c r="L15">
        <v>0</v>
      </c>
      <c r="M15">
        <v>0</v>
      </c>
      <c r="N15">
        <v>0</v>
      </c>
      <c r="O15">
        <v>0</v>
      </c>
      <c r="P15">
        <v>0</v>
      </c>
      <c r="Q15">
        <v>0</v>
      </c>
      <c r="R15">
        <v>0</v>
      </c>
      <c r="S15">
        <v>0</v>
      </c>
      <c r="T15">
        <v>0</v>
      </c>
      <c r="U15">
        <v>0</v>
      </c>
      <c r="V15">
        <v>0</v>
      </c>
      <c r="W15" t="s">
        <v>20</v>
      </c>
    </row>
    <row r="16" spans="1:26" x14ac:dyDescent="0.25">
      <c r="A16" t="s">
        <v>40</v>
      </c>
      <c r="B16" t="s">
        <v>41</v>
      </c>
      <c r="D16" t="s">
        <v>35</v>
      </c>
      <c r="E16" t="s">
        <v>13</v>
      </c>
      <c r="F16" t="s">
        <v>14</v>
      </c>
      <c r="G16">
        <v>0</v>
      </c>
      <c r="H16">
        <v>0</v>
      </c>
      <c r="I16">
        <v>0</v>
      </c>
      <c r="J16">
        <v>0</v>
      </c>
      <c r="K16">
        <v>0</v>
      </c>
      <c r="L16">
        <v>0</v>
      </c>
      <c r="M16">
        <v>0</v>
      </c>
      <c r="N16">
        <v>0</v>
      </c>
      <c r="O16">
        <v>0</v>
      </c>
      <c r="P16">
        <v>0</v>
      </c>
      <c r="Q16">
        <v>0</v>
      </c>
      <c r="R16">
        <v>0</v>
      </c>
      <c r="S16">
        <v>0</v>
      </c>
      <c r="T16">
        <v>0</v>
      </c>
      <c r="U16">
        <v>0</v>
      </c>
      <c r="V16">
        <v>0</v>
      </c>
      <c r="W16" t="s">
        <v>20</v>
      </c>
    </row>
    <row r="17" spans="1:23" x14ac:dyDescent="0.25">
      <c r="A17" t="s">
        <v>42</v>
      </c>
      <c r="B17" t="s">
        <v>43</v>
      </c>
      <c r="D17" t="s">
        <v>35</v>
      </c>
      <c r="E17" t="s">
        <v>13</v>
      </c>
      <c r="F17" t="s">
        <v>14</v>
      </c>
      <c r="G17">
        <v>0</v>
      </c>
      <c r="H17">
        <v>0</v>
      </c>
      <c r="I17">
        <v>0</v>
      </c>
      <c r="J17">
        <v>0</v>
      </c>
      <c r="K17">
        <v>0</v>
      </c>
      <c r="L17">
        <v>0</v>
      </c>
      <c r="M17">
        <v>0</v>
      </c>
      <c r="N17">
        <v>0</v>
      </c>
      <c r="O17">
        <v>0</v>
      </c>
      <c r="P17">
        <v>0</v>
      </c>
      <c r="Q17">
        <v>0</v>
      </c>
      <c r="R17">
        <v>0</v>
      </c>
      <c r="S17">
        <v>0</v>
      </c>
      <c r="T17">
        <v>0</v>
      </c>
      <c r="U17">
        <v>0</v>
      </c>
      <c r="V17">
        <v>0</v>
      </c>
      <c r="W17" t="s">
        <v>20</v>
      </c>
    </row>
    <row r="18" spans="1:23" x14ac:dyDescent="0.25">
      <c r="A18" t="s">
        <v>44</v>
      </c>
      <c r="B18" t="s">
        <v>45</v>
      </c>
      <c r="D18" t="s">
        <v>35</v>
      </c>
      <c r="E18" t="s">
        <v>13</v>
      </c>
      <c r="F18" t="s">
        <v>14</v>
      </c>
      <c r="G18">
        <v>0</v>
      </c>
      <c r="H18">
        <v>0</v>
      </c>
      <c r="I18">
        <v>0</v>
      </c>
      <c r="J18">
        <v>0</v>
      </c>
      <c r="K18">
        <v>0</v>
      </c>
      <c r="L18">
        <v>0</v>
      </c>
      <c r="M18">
        <v>0</v>
      </c>
      <c r="N18">
        <v>0</v>
      </c>
      <c r="O18">
        <v>0</v>
      </c>
      <c r="P18">
        <v>0</v>
      </c>
      <c r="Q18">
        <v>0</v>
      </c>
      <c r="R18">
        <v>0</v>
      </c>
      <c r="S18">
        <v>0</v>
      </c>
      <c r="T18">
        <v>0</v>
      </c>
      <c r="U18">
        <v>0</v>
      </c>
      <c r="V18">
        <v>0</v>
      </c>
      <c r="W18" t="s">
        <v>20</v>
      </c>
    </row>
    <row r="19" spans="1:23" x14ac:dyDescent="0.25">
      <c r="A19" t="s">
        <v>46</v>
      </c>
      <c r="B19" t="s">
        <v>47</v>
      </c>
      <c r="D19" t="s">
        <v>35</v>
      </c>
      <c r="E19" t="s">
        <v>13</v>
      </c>
      <c r="F19" t="s">
        <v>14</v>
      </c>
      <c r="G19">
        <v>0</v>
      </c>
      <c r="H19">
        <v>0</v>
      </c>
      <c r="I19">
        <v>0</v>
      </c>
      <c r="J19">
        <v>0</v>
      </c>
      <c r="K19">
        <v>0</v>
      </c>
      <c r="L19">
        <v>0</v>
      </c>
      <c r="M19">
        <v>0</v>
      </c>
      <c r="N19">
        <v>0</v>
      </c>
      <c r="O19">
        <v>0</v>
      </c>
      <c r="P19">
        <v>0</v>
      </c>
      <c r="Q19">
        <v>0</v>
      </c>
      <c r="R19">
        <v>0</v>
      </c>
      <c r="S19">
        <v>0</v>
      </c>
      <c r="T19">
        <v>0</v>
      </c>
      <c r="U19">
        <v>0</v>
      </c>
      <c r="V19">
        <v>0</v>
      </c>
      <c r="W19" t="s">
        <v>20</v>
      </c>
    </row>
    <row r="20" spans="1:23" x14ac:dyDescent="0.25">
      <c r="A20" t="s">
        <v>48</v>
      </c>
      <c r="B20" t="s">
        <v>49</v>
      </c>
      <c r="D20" t="s">
        <v>35</v>
      </c>
      <c r="E20" t="s">
        <v>13</v>
      </c>
      <c r="F20" t="s">
        <v>14</v>
      </c>
      <c r="G20">
        <v>0</v>
      </c>
      <c r="H20">
        <v>0</v>
      </c>
      <c r="I20">
        <v>0</v>
      </c>
      <c r="J20">
        <v>0</v>
      </c>
      <c r="K20">
        <v>0</v>
      </c>
      <c r="L20">
        <v>0</v>
      </c>
      <c r="M20">
        <v>0</v>
      </c>
      <c r="N20">
        <v>0</v>
      </c>
      <c r="O20">
        <v>0</v>
      </c>
      <c r="P20">
        <v>0</v>
      </c>
      <c r="Q20">
        <v>0</v>
      </c>
      <c r="R20">
        <v>0</v>
      </c>
      <c r="S20">
        <v>0</v>
      </c>
      <c r="T20">
        <v>0</v>
      </c>
      <c r="U20">
        <v>0</v>
      </c>
      <c r="V20">
        <v>0</v>
      </c>
      <c r="W20" t="s">
        <v>20</v>
      </c>
    </row>
    <row r="21" spans="1:23" x14ac:dyDescent="0.25">
      <c r="A21" t="s">
        <v>50</v>
      </c>
      <c r="B21" t="s">
        <v>51</v>
      </c>
      <c r="D21" t="s">
        <v>35</v>
      </c>
      <c r="E21" t="s">
        <v>13</v>
      </c>
      <c r="F21" t="s">
        <v>14</v>
      </c>
      <c r="G21">
        <v>0</v>
      </c>
      <c r="H21">
        <v>0</v>
      </c>
      <c r="I21">
        <v>0</v>
      </c>
      <c r="J21">
        <v>0</v>
      </c>
      <c r="K21">
        <v>0</v>
      </c>
      <c r="L21">
        <v>0</v>
      </c>
      <c r="M21">
        <v>0</v>
      </c>
      <c r="N21">
        <v>0</v>
      </c>
      <c r="O21">
        <v>0</v>
      </c>
      <c r="P21">
        <v>0</v>
      </c>
      <c r="Q21">
        <v>0</v>
      </c>
      <c r="R21">
        <v>0</v>
      </c>
      <c r="S21">
        <v>0</v>
      </c>
      <c r="T21">
        <v>0</v>
      </c>
      <c r="U21">
        <v>0</v>
      </c>
      <c r="V21">
        <v>0</v>
      </c>
      <c r="W21" t="s">
        <v>20</v>
      </c>
    </row>
    <row r="22" spans="1:23" x14ac:dyDescent="0.25">
      <c r="A22" t="s">
        <v>52</v>
      </c>
      <c r="B22" t="s">
        <v>53</v>
      </c>
      <c r="D22" t="s">
        <v>35</v>
      </c>
      <c r="E22" t="s">
        <v>13</v>
      </c>
      <c r="F22" t="s">
        <v>14</v>
      </c>
      <c r="G22">
        <v>0</v>
      </c>
      <c r="H22">
        <v>0</v>
      </c>
      <c r="I22">
        <v>0</v>
      </c>
      <c r="J22">
        <v>0</v>
      </c>
      <c r="K22">
        <v>0</v>
      </c>
      <c r="L22">
        <v>0</v>
      </c>
      <c r="M22">
        <v>0</v>
      </c>
      <c r="N22">
        <v>0</v>
      </c>
      <c r="O22">
        <v>0</v>
      </c>
      <c r="P22">
        <v>0</v>
      </c>
      <c r="Q22">
        <v>0</v>
      </c>
      <c r="R22">
        <v>0</v>
      </c>
      <c r="S22">
        <v>0</v>
      </c>
      <c r="T22">
        <v>0</v>
      </c>
      <c r="U22">
        <v>0</v>
      </c>
      <c r="V22">
        <v>0</v>
      </c>
      <c r="W22" t="s">
        <v>20</v>
      </c>
    </row>
    <row r="23" spans="1:23" x14ac:dyDescent="0.25">
      <c r="A23" t="s">
        <v>54</v>
      </c>
      <c r="B23" t="s">
        <v>55</v>
      </c>
      <c r="D23" t="s">
        <v>35</v>
      </c>
      <c r="E23" t="s">
        <v>13</v>
      </c>
      <c r="F23" t="s">
        <v>14</v>
      </c>
      <c r="G23">
        <v>0</v>
      </c>
      <c r="H23">
        <v>0</v>
      </c>
      <c r="I23">
        <v>0</v>
      </c>
      <c r="J23">
        <v>0</v>
      </c>
      <c r="K23">
        <v>0</v>
      </c>
      <c r="L23">
        <v>0</v>
      </c>
      <c r="M23">
        <v>0</v>
      </c>
      <c r="N23">
        <v>0</v>
      </c>
      <c r="O23">
        <v>0</v>
      </c>
      <c r="P23">
        <v>0</v>
      </c>
      <c r="Q23">
        <v>0</v>
      </c>
      <c r="R23">
        <v>0</v>
      </c>
      <c r="S23">
        <v>0</v>
      </c>
      <c r="T23">
        <v>0</v>
      </c>
      <c r="U23">
        <v>0</v>
      </c>
      <c r="V23">
        <v>0</v>
      </c>
      <c r="W23" t="s">
        <v>20</v>
      </c>
    </row>
    <row r="24" spans="1:23" x14ac:dyDescent="0.25">
      <c r="A24" t="s">
        <v>56</v>
      </c>
      <c r="B24" t="s">
        <v>57</v>
      </c>
      <c r="D24" t="s">
        <v>35</v>
      </c>
      <c r="E24" t="s">
        <v>13</v>
      </c>
      <c r="F24" t="s">
        <v>14</v>
      </c>
      <c r="G24">
        <v>0</v>
      </c>
      <c r="H24">
        <v>0</v>
      </c>
      <c r="I24">
        <v>0</v>
      </c>
      <c r="J24">
        <v>0</v>
      </c>
      <c r="K24">
        <v>0</v>
      </c>
      <c r="L24">
        <v>0</v>
      </c>
      <c r="M24">
        <v>0</v>
      </c>
      <c r="N24">
        <v>0</v>
      </c>
      <c r="O24">
        <v>0</v>
      </c>
      <c r="P24">
        <v>0</v>
      </c>
      <c r="Q24">
        <v>0</v>
      </c>
      <c r="R24">
        <v>0</v>
      </c>
      <c r="S24">
        <v>0</v>
      </c>
      <c r="T24">
        <v>0</v>
      </c>
      <c r="U24">
        <v>0</v>
      </c>
      <c r="V24">
        <v>0</v>
      </c>
      <c r="W24" t="s">
        <v>20</v>
      </c>
    </row>
    <row r="25" spans="1:23" x14ac:dyDescent="0.25">
      <c r="A25" t="s">
        <v>58</v>
      </c>
      <c r="B25" t="s">
        <v>59</v>
      </c>
      <c r="D25" t="s">
        <v>35</v>
      </c>
      <c r="E25" t="s">
        <v>13</v>
      </c>
      <c r="F25" t="s">
        <v>14</v>
      </c>
      <c r="G25">
        <v>0</v>
      </c>
      <c r="H25">
        <v>0</v>
      </c>
      <c r="I25">
        <v>0</v>
      </c>
      <c r="J25">
        <v>0</v>
      </c>
      <c r="K25">
        <v>0</v>
      </c>
      <c r="L25">
        <v>0</v>
      </c>
      <c r="M25">
        <v>0</v>
      </c>
      <c r="N25">
        <v>0</v>
      </c>
      <c r="O25">
        <v>0</v>
      </c>
      <c r="P25">
        <v>0</v>
      </c>
      <c r="Q25">
        <v>0</v>
      </c>
      <c r="R25">
        <v>0</v>
      </c>
      <c r="S25">
        <v>0</v>
      </c>
      <c r="T25">
        <v>0</v>
      </c>
      <c r="U25">
        <v>0</v>
      </c>
      <c r="V25">
        <v>0</v>
      </c>
      <c r="W25" t="s">
        <v>20</v>
      </c>
    </row>
    <row r="26" spans="1:23" x14ac:dyDescent="0.25">
      <c r="A26" t="s">
        <v>60</v>
      </c>
      <c r="B26" t="s">
        <v>61</v>
      </c>
      <c r="D26" t="s">
        <v>35</v>
      </c>
      <c r="E26" t="s">
        <v>13</v>
      </c>
      <c r="F26" t="s">
        <v>14</v>
      </c>
      <c r="G26">
        <v>0</v>
      </c>
      <c r="H26">
        <v>0</v>
      </c>
      <c r="I26">
        <v>0</v>
      </c>
      <c r="J26">
        <v>0</v>
      </c>
      <c r="K26">
        <v>0</v>
      </c>
      <c r="L26">
        <v>0</v>
      </c>
      <c r="M26">
        <v>0</v>
      </c>
      <c r="N26">
        <v>0</v>
      </c>
      <c r="O26">
        <v>0</v>
      </c>
      <c r="P26">
        <v>0</v>
      </c>
      <c r="Q26">
        <v>0</v>
      </c>
      <c r="R26">
        <v>0</v>
      </c>
      <c r="S26">
        <v>0</v>
      </c>
      <c r="T26">
        <v>0</v>
      </c>
      <c r="U26">
        <v>0</v>
      </c>
      <c r="V26">
        <v>0</v>
      </c>
      <c r="W26" t="s">
        <v>20</v>
      </c>
    </row>
    <row r="27" spans="1:23" x14ac:dyDescent="0.25">
      <c r="A27" t="s">
        <v>62</v>
      </c>
      <c r="B27" t="s">
        <v>63</v>
      </c>
      <c r="D27" t="s">
        <v>35</v>
      </c>
      <c r="E27" t="s">
        <v>13</v>
      </c>
      <c r="F27" t="s">
        <v>14</v>
      </c>
      <c r="G27">
        <v>0</v>
      </c>
      <c r="H27">
        <v>0</v>
      </c>
      <c r="I27">
        <v>0</v>
      </c>
      <c r="J27">
        <v>0</v>
      </c>
      <c r="K27">
        <v>0</v>
      </c>
      <c r="L27">
        <v>0</v>
      </c>
      <c r="M27">
        <v>0</v>
      </c>
      <c r="N27">
        <v>0</v>
      </c>
      <c r="O27">
        <v>0</v>
      </c>
      <c r="P27">
        <v>0</v>
      </c>
      <c r="Q27">
        <v>0</v>
      </c>
      <c r="R27">
        <v>0</v>
      </c>
      <c r="S27">
        <v>0</v>
      </c>
      <c r="T27">
        <v>0</v>
      </c>
      <c r="U27">
        <v>0</v>
      </c>
      <c r="V27">
        <v>0</v>
      </c>
      <c r="W27" t="s">
        <v>20</v>
      </c>
    </row>
    <row r="28" spans="1:23" x14ac:dyDescent="0.25">
      <c r="A28" t="s">
        <v>64</v>
      </c>
      <c r="B28" t="s">
        <v>65</v>
      </c>
      <c r="D28" t="s">
        <v>35</v>
      </c>
      <c r="E28" t="s">
        <v>13</v>
      </c>
      <c r="F28" t="s">
        <v>14</v>
      </c>
      <c r="G28">
        <v>0</v>
      </c>
      <c r="H28">
        <v>0</v>
      </c>
      <c r="I28">
        <v>0</v>
      </c>
      <c r="J28">
        <v>0</v>
      </c>
      <c r="K28">
        <v>0</v>
      </c>
      <c r="L28">
        <v>0</v>
      </c>
      <c r="M28">
        <v>0</v>
      </c>
      <c r="N28">
        <v>0</v>
      </c>
      <c r="O28">
        <v>0</v>
      </c>
      <c r="P28">
        <v>0</v>
      </c>
      <c r="Q28">
        <v>0</v>
      </c>
      <c r="R28">
        <v>0</v>
      </c>
      <c r="S28">
        <v>0</v>
      </c>
      <c r="T28">
        <v>0</v>
      </c>
      <c r="U28">
        <v>0</v>
      </c>
      <c r="V28">
        <v>0</v>
      </c>
      <c r="W28" t="s">
        <v>20</v>
      </c>
    </row>
    <row r="29" spans="1:23" x14ac:dyDescent="0.25">
      <c r="A29" t="s">
        <v>66</v>
      </c>
      <c r="B29" t="s">
        <v>67</v>
      </c>
      <c r="D29" t="s">
        <v>35</v>
      </c>
      <c r="E29" t="s">
        <v>13</v>
      </c>
      <c r="F29" t="s">
        <v>14</v>
      </c>
      <c r="G29">
        <v>0</v>
      </c>
      <c r="H29">
        <v>0</v>
      </c>
      <c r="I29">
        <v>0</v>
      </c>
      <c r="J29">
        <v>0</v>
      </c>
      <c r="K29">
        <v>0</v>
      </c>
      <c r="L29">
        <v>0</v>
      </c>
      <c r="M29">
        <v>0</v>
      </c>
      <c r="N29">
        <v>0</v>
      </c>
      <c r="O29">
        <v>0</v>
      </c>
      <c r="P29">
        <v>0</v>
      </c>
      <c r="Q29">
        <v>0</v>
      </c>
      <c r="R29">
        <v>0</v>
      </c>
      <c r="S29">
        <v>0</v>
      </c>
      <c r="T29">
        <v>0</v>
      </c>
      <c r="U29">
        <v>0</v>
      </c>
      <c r="V29">
        <v>0</v>
      </c>
      <c r="W29" t="s">
        <v>20</v>
      </c>
    </row>
    <row r="30" spans="1:23" x14ac:dyDescent="0.25">
      <c r="A30" t="s">
        <v>68</v>
      </c>
      <c r="B30" t="s">
        <v>69</v>
      </c>
      <c r="D30" t="s">
        <v>35</v>
      </c>
      <c r="E30" t="s">
        <v>13</v>
      </c>
      <c r="F30" t="s">
        <v>14</v>
      </c>
      <c r="G30">
        <v>0</v>
      </c>
      <c r="H30">
        <v>0</v>
      </c>
      <c r="I30">
        <v>0</v>
      </c>
      <c r="J30">
        <v>0</v>
      </c>
      <c r="K30">
        <v>0</v>
      </c>
      <c r="L30">
        <v>0</v>
      </c>
      <c r="M30">
        <v>0</v>
      </c>
      <c r="N30">
        <v>0</v>
      </c>
      <c r="O30">
        <v>0</v>
      </c>
      <c r="P30">
        <v>0</v>
      </c>
      <c r="Q30">
        <v>0</v>
      </c>
      <c r="R30">
        <v>0</v>
      </c>
      <c r="S30">
        <v>0</v>
      </c>
      <c r="T30">
        <v>0</v>
      </c>
      <c r="U30">
        <v>0</v>
      </c>
      <c r="V30">
        <v>0</v>
      </c>
      <c r="W30" t="s">
        <v>20</v>
      </c>
    </row>
    <row r="31" spans="1:23" x14ac:dyDescent="0.25">
      <c r="A31" t="s">
        <v>70</v>
      </c>
      <c r="B31" t="s">
        <v>71</v>
      </c>
      <c r="C31" t="s">
        <v>113</v>
      </c>
      <c r="D31" t="s">
        <v>24</v>
      </c>
      <c r="E31" t="s">
        <v>72</v>
      </c>
      <c r="F31" t="s">
        <v>73</v>
      </c>
      <c r="G31">
        <v>5</v>
      </c>
      <c r="H31">
        <v>5</v>
      </c>
      <c r="I31">
        <v>0</v>
      </c>
      <c r="J31">
        <v>0</v>
      </c>
      <c r="K31">
        <v>0</v>
      </c>
      <c r="L31">
        <v>0</v>
      </c>
      <c r="M31">
        <v>3</v>
      </c>
      <c r="N31">
        <v>0</v>
      </c>
      <c r="O31">
        <v>0</v>
      </c>
      <c r="P31">
        <v>0</v>
      </c>
      <c r="Q31">
        <v>0</v>
      </c>
      <c r="R31">
        <v>0</v>
      </c>
      <c r="S31">
        <v>1</v>
      </c>
      <c r="T31">
        <v>0</v>
      </c>
      <c r="U31">
        <v>1</v>
      </c>
      <c r="V31">
        <v>0</v>
      </c>
    </row>
    <row r="32" spans="1:23" x14ac:dyDescent="0.25">
      <c r="A32" t="s">
        <v>87</v>
      </c>
      <c r="B32" t="s">
        <v>88</v>
      </c>
      <c r="C32" t="s">
        <v>114</v>
      </c>
      <c r="D32" t="s">
        <v>24</v>
      </c>
      <c r="E32" t="s">
        <v>72</v>
      </c>
      <c r="F32" t="s">
        <v>73</v>
      </c>
      <c r="G32">
        <v>2</v>
      </c>
      <c r="H32">
        <v>2</v>
      </c>
      <c r="I32">
        <v>0</v>
      </c>
      <c r="J32">
        <v>0</v>
      </c>
      <c r="K32">
        <v>0</v>
      </c>
      <c r="L32">
        <v>0</v>
      </c>
      <c r="M32">
        <v>2</v>
      </c>
      <c r="N32">
        <v>0</v>
      </c>
      <c r="O32">
        <v>0</v>
      </c>
      <c r="P32">
        <v>0</v>
      </c>
      <c r="Q32">
        <v>0</v>
      </c>
      <c r="R32">
        <v>0</v>
      </c>
      <c r="S32">
        <v>0</v>
      </c>
      <c r="T32">
        <v>0</v>
      </c>
      <c r="U32">
        <v>0</v>
      </c>
      <c r="V32">
        <v>0</v>
      </c>
    </row>
    <row r="33" spans="1:26" x14ac:dyDescent="0.25">
      <c r="A33" t="s">
        <v>89</v>
      </c>
      <c r="B33" t="s">
        <v>90</v>
      </c>
      <c r="C33" t="s">
        <v>115</v>
      </c>
      <c r="D33" t="s">
        <v>24</v>
      </c>
      <c r="E33" t="s">
        <v>72</v>
      </c>
      <c r="F33" t="s">
        <v>73</v>
      </c>
      <c r="G33">
        <v>3</v>
      </c>
      <c r="H33">
        <v>3</v>
      </c>
      <c r="I33">
        <v>0</v>
      </c>
      <c r="J33">
        <v>0</v>
      </c>
      <c r="K33">
        <v>0</v>
      </c>
      <c r="L33">
        <v>0</v>
      </c>
      <c r="M33">
        <v>1</v>
      </c>
      <c r="N33">
        <v>0</v>
      </c>
      <c r="O33">
        <v>0</v>
      </c>
      <c r="P33">
        <v>0</v>
      </c>
      <c r="Q33">
        <v>0</v>
      </c>
      <c r="R33">
        <v>0</v>
      </c>
      <c r="S33">
        <v>1</v>
      </c>
      <c r="T33">
        <v>0</v>
      </c>
      <c r="U33">
        <v>1</v>
      </c>
      <c r="V33">
        <v>0</v>
      </c>
    </row>
    <row r="34" spans="1:26" x14ac:dyDescent="0.25">
      <c r="A34" t="s">
        <v>91</v>
      </c>
      <c r="B34" t="s">
        <v>92</v>
      </c>
      <c r="C34" t="s">
        <v>116</v>
      </c>
      <c r="D34" t="s">
        <v>24</v>
      </c>
      <c r="E34" t="s">
        <v>72</v>
      </c>
      <c r="F34" t="s">
        <v>73</v>
      </c>
      <c r="G34">
        <v>4</v>
      </c>
      <c r="H34">
        <v>4</v>
      </c>
      <c r="I34">
        <v>0</v>
      </c>
      <c r="J34">
        <v>0</v>
      </c>
      <c r="K34">
        <v>0</v>
      </c>
      <c r="L34">
        <v>0</v>
      </c>
      <c r="M34">
        <v>2</v>
      </c>
      <c r="N34">
        <v>0</v>
      </c>
      <c r="O34">
        <v>0</v>
      </c>
      <c r="P34">
        <v>0</v>
      </c>
      <c r="Q34">
        <v>0</v>
      </c>
      <c r="R34">
        <v>0</v>
      </c>
      <c r="S34">
        <v>2</v>
      </c>
      <c r="T34">
        <v>0</v>
      </c>
      <c r="U34">
        <v>0</v>
      </c>
      <c r="V34">
        <v>0</v>
      </c>
    </row>
    <row r="35" spans="1:26" ht="30" x14ac:dyDescent="0.25">
      <c r="A35" t="s">
        <v>93</v>
      </c>
      <c r="B35" t="s">
        <v>94</v>
      </c>
      <c r="C35" t="s">
        <v>117</v>
      </c>
      <c r="D35" t="s">
        <v>24</v>
      </c>
      <c r="E35" t="s">
        <v>72</v>
      </c>
      <c r="F35" t="s">
        <v>73</v>
      </c>
      <c r="G35">
        <v>5</v>
      </c>
      <c r="H35">
        <v>8</v>
      </c>
      <c r="I35">
        <v>3</v>
      </c>
      <c r="J35">
        <v>1</v>
      </c>
      <c r="K35">
        <v>0</v>
      </c>
      <c r="L35">
        <v>2</v>
      </c>
      <c r="M35">
        <v>4</v>
      </c>
      <c r="N35">
        <v>0</v>
      </c>
      <c r="O35">
        <v>0</v>
      </c>
      <c r="P35">
        <v>0</v>
      </c>
      <c r="Q35">
        <v>0</v>
      </c>
      <c r="R35">
        <v>1</v>
      </c>
      <c r="S35">
        <v>0</v>
      </c>
      <c r="T35">
        <v>0</v>
      </c>
      <c r="U35">
        <v>0</v>
      </c>
      <c r="V35">
        <v>0</v>
      </c>
      <c r="X35" s="4" t="s">
        <v>96</v>
      </c>
      <c r="Y35" t="s">
        <v>95</v>
      </c>
    </row>
    <row r="36" spans="1:26" x14ac:dyDescent="0.25">
      <c r="A36" t="s">
        <v>97</v>
      </c>
      <c r="B36" t="s">
        <v>98</v>
      </c>
      <c r="C36" t="s">
        <v>118</v>
      </c>
      <c r="D36" t="s">
        <v>24</v>
      </c>
      <c r="E36" t="s">
        <v>72</v>
      </c>
      <c r="F36" t="s">
        <v>73</v>
      </c>
      <c r="G36">
        <v>5</v>
      </c>
      <c r="H36">
        <v>5</v>
      </c>
      <c r="I36">
        <v>0</v>
      </c>
      <c r="J36">
        <v>1</v>
      </c>
      <c r="K36">
        <v>0</v>
      </c>
      <c r="L36">
        <v>0</v>
      </c>
      <c r="M36">
        <v>4</v>
      </c>
      <c r="N36">
        <v>0</v>
      </c>
      <c r="O36">
        <v>0</v>
      </c>
      <c r="P36">
        <v>0</v>
      </c>
      <c r="Q36">
        <v>0</v>
      </c>
      <c r="R36">
        <v>1</v>
      </c>
      <c r="S36">
        <v>0</v>
      </c>
      <c r="T36">
        <v>0</v>
      </c>
      <c r="U36">
        <v>0</v>
      </c>
      <c r="V36">
        <v>0</v>
      </c>
      <c r="Y36" t="s">
        <v>99</v>
      </c>
    </row>
    <row r="37" spans="1:26" x14ac:dyDescent="0.25">
      <c r="A37" t="s">
        <v>100</v>
      </c>
      <c r="B37" t="s">
        <v>101</v>
      </c>
      <c r="C37" t="s">
        <v>119</v>
      </c>
      <c r="D37" t="s">
        <v>24</v>
      </c>
      <c r="E37" t="s">
        <v>72</v>
      </c>
      <c r="F37" t="s">
        <v>73</v>
      </c>
      <c r="G37">
        <v>4</v>
      </c>
      <c r="H37">
        <v>6</v>
      </c>
      <c r="I37">
        <v>2</v>
      </c>
      <c r="J37">
        <v>0</v>
      </c>
      <c r="K37">
        <v>0</v>
      </c>
      <c r="L37">
        <v>2</v>
      </c>
      <c r="M37">
        <v>3</v>
      </c>
      <c r="N37">
        <v>0</v>
      </c>
      <c r="O37">
        <v>0</v>
      </c>
      <c r="P37">
        <v>0</v>
      </c>
      <c r="Q37">
        <v>0</v>
      </c>
      <c r="R37">
        <v>1</v>
      </c>
      <c r="S37">
        <v>0</v>
      </c>
      <c r="T37">
        <v>0</v>
      </c>
      <c r="U37">
        <v>0</v>
      </c>
      <c r="V37">
        <v>0</v>
      </c>
      <c r="X37" s="4" t="s">
        <v>102</v>
      </c>
    </row>
    <row r="38" spans="1:26" x14ac:dyDescent="0.25">
      <c r="A38" t="s">
        <v>103</v>
      </c>
      <c r="B38" t="s">
        <v>104</v>
      </c>
      <c r="C38" t="s">
        <v>120</v>
      </c>
      <c r="D38" t="s">
        <v>24</v>
      </c>
      <c r="E38" t="s">
        <v>72</v>
      </c>
      <c r="F38" t="s">
        <v>73</v>
      </c>
      <c r="G38">
        <v>2</v>
      </c>
      <c r="H38">
        <v>5</v>
      </c>
      <c r="I38">
        <v>3</v>
      </c>
      <c r="J38">
        <v>1</v>
      </c>
      <c r="K38">
        <v>0</v>
      </c>
      <c r="L38">
        <v>3</v>
      </c>
      <c r="M38">
        <v>1</v>
      </c>
      <c r="N38">
        <v>0</v>
      </c>
      <c r="O38">
        <v>0</v>
      </c>
      <c r="P38">
        <v>0</v>
      </c>
      <c r="Q38">
        <v>0</v>
      </c>
      <c r="R38">
        <v>1</v>
      </c>
      <c r="S38">
        <v>0</v>
      </c>
      <c r="T38">
        <v>0</v>
      </c>
      <c r="U38">
        <v>0</v>
      </c>
      <c r="V38">
        <v>0</v>
      </c>
      <c r="X38" s="4" t="s">
        <v>105</v>
      </c>
      <c r="Y38" s="2" t="s">
        <v>99</v>
      </c>
      <c r="Z38" s="6"/>
    </row>
    <row r="39" spans="1:26" ht="30" x14ac:dyDescent="0.25">
      <c r="A39" t="s">
        <v>106</v>
      </c>
      <c r="B39" t="s">
        <v>107</v>
      </c>
      <c r="C39" t="s">
        <v>121</v>
      </c>
      <c r="D39" t="s">
        <v>24</v>
      </c>
      <c r="E39" t="s">
        <v>72</v>
      </c>
      <c r="F39" t="s">
        <v>73</v>
      </c>
      <c r="G39">
        <v>13</v>
      </c>
      <c r="H39">
        <v>17</v>
      </c>
      <c r="I39">
        <v>4</v>
      </c>
      <c r="J39">
        <v>1</v>
      </c>
      <c r="K39">
        <v>0</v>
      </c>
      <c r="L39">
        <v>4</v>
      </c>
      <c r="M39">
        <v>13</v>
      </c>
      <c r="N39">
        <v>0</v>
      </c>
      <c r="O39">
        <v>0</v>
      </c>
      <c r="P39">
        <v>0</v>
      </c>
      <c r="Q39">
        <v>0</v>
      </c>
      <c r="R39">
        <v>0</v>
      </c>
      <c r="S39">
        <v>0</v>
      </c>
      <c r="T39">
        <v>0</v>
      </c>
      <c r="U39">
        <v>0</v>
      </c>
      <c r="V39">
        <v>0</v>
      </c>
      <c r="X39" s="4" t="s">
        <v>109</v>
      </c>
      <c r="Y39" t="s">
        <v>108</v>
      </c>
    </row>
    <row r="40" spans="1:26" x14ac:dyDescent="0.25">
      <c r="A40" t="s">
        <v>110</v>
      </c>
      <c r="B40" t="s">
        <v>111</v>
      </c>
      <c r="C40" t="s">
        <v>122</v>
      </c>
      <c r="D40" t="s">
        <v>24</v>
      </c>
      <c r="E40" t="s">
        <v>72</v>
      </c>
      <c r="F40" t="s">
        <v>73</v>
      </c>
      <c r="G40">
        <v>1</v>
      </c>
      <c r="H40">
        <v>2</v>
      </c>
      <c r="I40">
        <v>1</v>
      </c>
      <c r="J40">
        <v>0</v>
      </c>
      <c r="K40">
        <v>0</v>
      </c>
      <c r="L40">
        <v>1</v>
      </c>
      <c r="M40">
        <v>1</v>
      </c>
      <c r="N40">
        <v>0</v>
      </c>
      <c r="O40">
        <v>0</v>
      </c>
      <c r="P40">
        <v>0</v>
      </c>
      <c r="Q40">
        <v>0</v>
      </c>
      <c r="R40">
        <v>0</v>
      </c>
      <c r="S40">
        <v>0</v>
      </c>
      <c r="T40">
        <v>0</v>
      </c>
      <c r="U40">
        <v>0</v>
      </c>
      <c r="V40">
        <v>0</v>
      </c>
      <c r="X40" s="4" t="s">
        <v>112</v>
      </c>
    </row>
    <row r="41" spans="1:26" x14ac:dyDescent="0.25">
      <c r="A41" t="s">
        <v>123</v>
      </c>
      <c r="B41" t="s">
        <v>124</v>
      </c>
      <c r="C41" t="s">
        <v>125</v>
      </c>
      <c r="D41" t="s">
        <v>24</v>
      </c>
      <c r="E41" t="s">
        <v>72</v>
      </c>
      <c r="F41" t="s">
        <v>73</v>
      </c>
      <c r="G41">
        <v>2</v>
      </c>
      <c r="H41">
        <v>4</v>
      </c>
      <c r="I41" s="3">
        <v>2</v>
      </c>
      <c r="J41">
        <v>0</v>
      </c>
      <c r="K41">
        <v>0</v>
      </c>
      <c r="L41">
        <v>2</v>
      </c>
      <c r="M41">
        <v>2</v>
      </c>
      <c r="N41">
        <v>0</v>
      </c>
      <c r="O41">
        <v>0</v>
      </c>
      <c r="P41">
        <v>0</v>
      </c>
      <c r="Q41">
        <v>0</v>
      </c>
      <c r="R41">
        <v>0</v>
      </c>
      <c r="S41">
        <v>0</v>
      </c>
      <c r="T41">
        <v>0</v>
      </c>
      <c r="U41">
        <v>0</v>
      </c>
      <c r="V41">
        <v>0</v>
      </c>
      <c r="X41" s="6" t="s">
        <v>131</v>
      </c>
    </row>
    <row r="42" spans="1:26" ht="30" x14ac:dyDescent="0.25">
      <c r="A42" t="s">
        <v>126</v>
      </c>
      <c r="B42" t="s">
        <v>127</v>
      </c>
      <c r="C42" t="s">
        <v>128</v>
      </c>
      <c r="D42" t="s">
        <v>24</v>
      </c>
      <c r="E42" t="s">
        <v>72</v>
      </c>
      <c r="F42" t="s">
        <v>73</v>
      </c>
      <c r="G42">
        <v>10</v>
      </c>
      <c r="H42">
        <v>13</v>
      </c>
      <c r="I42">
        <v>3</v>
      </c>
      <c r="J42">
        <v>1</v>
      </c>
      <c r="K42">
        <v>0</v>
      </c>
      <c r="L42">
        <v>3</v>
      </c>
      <c r="M42">
        <v>10</v>
      </c>
      <c r="N42">
        <v>0</v>
      </c>
      <c r="O42">
        <v>0</v>
      </c>
      <c r="P42">
        <v>0</v>
      </c>
      <c r="Q42">
        <v>0</v>
      </c>
      <c r="R42">
        <v>0</v>
      </c>
      <c r="S42">
        <v>0</v>
      </c>
      <c r="T42">
        <v>0</v>
      </c>
      <c r="U42">
        <v>0</v>
      </c>
      <c r="V42">
        <v>0</v>
      </c>
      <c r="X42" s="4" t="s">
        <v>130</v>
      </c>
      <c r="Y42" t="s">
        <v>129</v>
      </c>
    </row>
    <row r="43" spans="1:26" x14ac:dyDescent="0.25">
      <c r="A43" t="s">
        <v>132</v>
      </c>
      <c r="B43" t="s">
        <v>133</v>
      </c>
      <c r="C43" t="s">
        <v>134</v>
      </c>
      <c r="D43" t="s">
        <v>24</v>
      </c>
      <c r="E43" t="s">
        <v>72</v>
      </c>
      <c r="F43" t="s">
        <v>73</v>
      </c>
      <c r="G43">
        <v>3</v>
      </c>
      <c r="H43">
        <v>3</v>
      </c>
      <c r="I43">
        <v>0</v>
      </c>
      <c r="J43">
        <v>0</v>
      </c>
      <c r="K43">
        <v>0</v>
      </c>
      <c r="L43">
        <v>0</v>
      </c>
      <c r="M43">
        <v>3</v>
      </c>
      <c r="N43">
        <v>0</v>
      </c>
      <c r="O43">
        <v>0</v>
      </c>
      <c r="P43">
        <v>0</v>
      </c>
      <c r="Q43">
        <v>0</v>
      </c>
      <c r="R43">
        <v>0</v>
      </c>
      <c r="S43">
        <v>0</v>
      </c>
      <c r="T43">
        <v>0</v>
      </c>
      <c r="U43">
        <v>0</v>
      </c>
      <c r="V43">
        <v>0</v>
      </c>
    </row>
    <row r="44" spans="1:26" x14ac:dyDescent="0.25">
      <c r="A44" t="s">
        <v>135</v>
      </c>
      <c r="B44" t="s">
        <v>136</v>
      </c>
      <c r="C44" t="s">
        <v>137</v>
      </c>
      <c r="D44" t="s">
        <v>24</v>
      </c>
      <c r="E44" t="s">
        <v>72</v>
      </c>
      <c r="F44" t="s">
        <v>73</v>
      </c>
      <c r="G44">
        <v>1</v>
      </c>
      <c r="H44">
        <v>1</v>
      </c>
      <c r="I44">
        <v>0</v>
      </c>
      <c r="J44">
        <v>0</v>
      </c>
      <c r="K44">
        <v>0</v>
      </c>
      <c r="L44">
        <v>0</v>
      </c>
      <c r="M44">
        <v>1</v>
      </c>
      <c r="N44">
        <v>0</v>
      </c>
      <c r="O44">
        <v>0</v>
      </c>
      <c r="P44">
        <v>0</v>
      </c>
      <c r="Q44">
        <v>0</v>
      </c>
      <c r="R44">
        <v>0</v>
      </c>
      <c r="S44">
        <v>0</v>
      </c>
      <c r="T44">
        <v>0</v>
      </c>
      <c r="U44">
        <v>0</v>
      </c>
      <c r="V44">
        <v>0</v>
      </c>
    </row>
    <row r="45" spans="1:26" x14ac:dyDescent="0.25">
      <c r="A45" t="s">
        <v>138</v>
      </c>
      <c r="B45" t="s">
        <v>139</v>
      </c>
      <c r="C45" t="s">
        <v>140</v>
      </c>
      <c r="D45" t="s">
        <v>24</v>
      </c>
      <c r="E45" t="s">
        <v>72</v>
      </c>
      <c r="F45" t="s">
        <v>73</v>
      </c>
      <c r="G45">
        <v>2</v>
      </c>
      <c r="H45">
        <v>2</v>
      </c>
      <c r="I45">
        <v>0</v>
      </c>
      <c r="J45">
        <v>0</v>
      </c>
      <c r="K45">
        <v>0</v>
      </c>
      <c r="L45">
        <v>0</v>
      </c>
      <c r="M45">
        <v>2</v>
      </c>
      <c r="N45">
        <v>0</v>
      </c>
      <c r="O45">
        <v>0</v>
      </c>
      <c r="P45">
        <v>0</v>
      </c>
      <c r="Q45">
        <v>0</v>
      </c>
      <c r="R45">
        <v>0</v>
      </c>
      <c r="S45">
        <v>0</v>
      </c>
      <c r="T45">
        <v>0</v>
      </c>
      <c r="U45">
        <v>0</v>
      </c>
      <c r="V45">
        <v>0</v>
      </c>
    </row>
    <row r="46" spans="1:26" x14ac:dyDescent="0.25">
      <c r="A46" t="s">
        <v>141</v>
      </c>
      <c r="B46" t="s">
        <v>142</v>
      </c>
      <c r="C46" t="s">
        <v>143</v>
      </c>
      <c r="D46" t="s">
        <v>24</v>
      </c>
      <c r="E46" t="s">
        <v>72</v>
      </c>
      <c r="F46" t="s">
        <v>73</v>
      </c>
      <c r="G46">
        <v>1</v>
      </c>
      <c r="H46">
        <v>1</v>
      </c>
      <c r="I46">
        <v>0</v>
      </c>
      <c r="J46">
        <v>0</v>
      </c>
      <c r="K46">
        <v>0</v>
      </c>
      <c r="L46">
        <v>0</v>
      </c>
      <c r="M46">
        <v>1</v>
      </c>
      <c r="N46">
        <v>0</v>
      </c>
      <c r="O46">
        <v>0</v>
      </c>
      <c r="P46">
        <v>0</v>
      </c>
      <c r="Q46">
        <v>0</v>
      </c>
      <c r="R46">
        <v>0</v>
      </c>
      <c r="S46">
        <v>0</v>
      </c>
      <c r="T46">
        <v>0</v>
      </c>
      <c r="U46">
        <v>0</v>
      </c>
      <c r="V46">
        <v>0</v>
      </c>
    </row>
    <row r="47" spans="1:26" x14ac:dyDescent="0.25">
      <c r="A47" t="s">
        <v>144</v>
      </c>
      <c r="B47" t="s">
        <v>145</v>
      </c>
      <c r="C47" t="s">
        <v>146</v>
      </c>
      <c r="D47" t="s">
        <v>24</v>
      </c>
      <c r="E47" t="s">
        <v>72</v>
      </c>
      <c r="F47" t="s">
        <v>73</v>
      </c>
      <c r="G47">
        <v>3</v>
      </c>
      <c r="H47">
        <v>3</v>
      </c>
      <c r="I47">
        <v>0</v>
      </c>
      <c r="J47">
        <v>0</v>
      </c>
      <c r="K47">
        <v>0</v>
      </c>
      <c r="L47">
        <v>0</v>
      </c>
      <c r="M47">
        <v>3</v>
      </c>
      <c r="N47">
        <v>0</v>
      </c>
      <c r="O47">
        <v>0</v>
      </c>
      <c r="P47">
        <v>0</v>
      </c>
      <c r="Q47">
        <v>0</v>
      </c>
      <c r="R47">
        <v>0</v>
      </c>
      <c r="S47">
        <v>0</v>
      </c>
      <c r="T47">
        <v>0</v>
      </c>
      <c r="U47">
        <v>0</v>
      </c>
      <c r="V47">
        <v>0</v>
      </c>
    </row>
    <row r="48" spans="1:26" ht="30" x14ac:dyDescent="0.25">
      <c r="A48" t="s">
        <v>147</v>
      </c>
      <c r="B48" t="s">
        <v>148</v>
      </c>
      <c r="C48" t="s">
        <v>149</v>
      </c>
      <c r="D48" t="s">
        <v>24</v>
      </c>
      <c r="E48" t="s">
        <v>72</v>
      </c>
      <c r="F48" t="s">
        <v>73</v>
      </c>
      <c r="G48">
        <v>2</v>
      </c>
      <c r="H48">
        <v>4</v>
      </c>
      <c r="I48">
        <v>2</v>
      </c>
      <c r="J48">
        <v>0</v>
      </c>
      <c r="K48">
        <v>0</v>
      </c>
      <c r="L48">
        <v>2</v>
      </c>
      <c r="M48">
        <v>2</v>
      </c>
      <c r="N48">
        <v>0</v>
      </c>
      <c r="O48">
        <v>0</v>
      </c>
      <c r="P48">
        <v>0</v>
      </c>
      <c r="Q48">
        <v>0</v>
      </c>
      <c r="R48">
        <v>0</v>
      </c>
      <c r="S48">
        <v>0</v>
      </c>
      <c r="T48">
        <v>0</v>
      </c>
      <c r="U48">
        <v>0</v>
      </c>
      <c r="V48">
        <v>0</v>
      </c>
      <c r="X48" s="4" t="s">
        <v>150</v>
      </c>
    </row>
    <row r="49" spans="1:24" x14ac:dyDescent="0.25">
      <c r="A49" t="s">
        <v>151</v>
      </c>
      <c r="B49" t="s">
        <v>152</v>
      </c>
      <c r="D49" t="s">
        <v>24</v>
      </c>
      <c r="E49" t="s">
        <v>72</v>
      </c>
      <c r="F49" t="s">
        <v>14</v>
      </c>
      <c r="G49">
        <v>0</v>
      </c>
      <c r="H49">
        <v>0</v>
      </c>
      <c r="I49">
        <v>0</v>
      </c>
      <c r="J49">
        <v>0</v>
      </c>
      <c r="K49">
        <v>0</v>
      </c>
      <c r="L49">
        <v>0</v>
      </c>
      <c r="M49">
        <v>0</v>
      </c>
      <c r="N49">
        <v>0</v>
      </c>
      <c r="O49">
        <v>0</v>
      </c>
      <c r="P49">
        <v>0</v>
      </c>
      <c r="Q49">
        <v>0</v>
      </c>
      <c r="R49">
        <v>0</v>
      </c>
      <c r="S49">
        <v>0</v>
      </c>
      <c r="T49">
        <v>0</v>
      </c>
      <c r="U49">
        <v>0</v>
      </c>
      <c r="V49">
        <v>0</v>
      </c>
    </row>
    <row r="50" spans="1:24" x14ac:dyDescent="0.25">
      <c r="A50" t="s">
        <v>153</v>
      </c>
      <c r="B50" t="s">
        <v>154</v>
      </c>
      <c r="D50" t="s">
        <v>24</v>
      </c>
      <c r="E50" t="s">
        <v>72</v>
      </c>
      <c r="F50" t="s">
        <v>14</v>
      </c>
      <c r="G50">
        <v>0</v>
      </c>
      <c r="H50">
        <v>1</v>
      </c>
      <c r="I50">
        <v>1</v>
      </c>
      <c r="J50">
        <v>0</v>
      </c>
      <c r="K50">
        <v>0</v>
      </c>
      <c r="L50">
        <v>1</v>
      </c>
      <c r="M50">
        <v>0</v>
      </c>
      <c r="N50">
        <v>0</v>
      </c>
      <c r="O50">
        <v>0</v>
      </c>
      <c r="P50">
        <v>0</v>
      </c>
      <c r="Q50">
        <v>0</v>
      </c>
      <c r="R50">
        <v>0</v>
      </c>
      <c r="S50">
        <v>0</v>
      </c>
      <c r="T50">
        <v>0</v>
      </c>
      <c r="U50">
        <v>0</v>
      </c>
      <c r="V50">
        <v>0</v>
      </c>
      <c r="X50" s="4" t="s">
        <v>155</v>
      </c>
    </row>
    <row r="51" spans="1:24" x14ac:dyDescent="0.25">
      <c r="A51" t="s">
        <v>156</v>
      </c>
      <c r="B51" t="s">
        <v>157</v>
      </c>
      <c r="C51" t="s">
        <v>158</v>
      </c>
      <c r="D51" t="s">
        <v>24</v>
      </c>
      <c r="E51" t="s">
        <v>72</v>
      </c>
      <c r="F51" t="s">
        <v>73</v>
      </c>
      <c r="G51">
        <v>4</v>
      </c>
      <c r="H51">
        <v>6</v>
      </c>
      <c r="I51">
        <v>2</v>
      </c>
      <c r="J51">
        <v>0</v>
      </c>
      <c r="K51">
        <v>0</v>
      </c>
      <c r="L51">
        <v>2</v>
      </c>
      <c r="M51">
        <v>3</v>
      </c>
      <c r="N51">
        <v>0</v>
      </c>
      <c r="O51">
        <v>0</v>
      </c>
      <c r="P51">
        <v>0</v>
      </c>
      <c r="Q51">
        <v>0</v>
      </c>
      <c r="R51">
        <v>1</v>
      </c>
      <c r="S51">
        <v>0</v>
      </c>
      <c r="T51">
        <v>0</v>
      </c>
      <c r="U51">
        <v>0</v>
      </c>
      <c r="V51">
        <v>0</v>
      </c>
      <c r="X51" s="4" t="s">
        <v>159</v>
      </c>
    </row>
    <row r="52" spans="1:24" x14ac:dyDescent="0.25">
      <c r="A52" t="s">
        <v>160</v>
      </c>
      <c r="B52" t="s">
        <v>161</v>
      </c>
      <c r="C52" t="s">
        <v>162</v>
      </c>
      <c r="D52" t="s">
        <v>24</v>
      </c>
      <c r="E52" t="s">
        <v>72</v>
      </c>
      <c r="F52" t="s">
        <v>73</v>
      </c>
      <c r="G52">
        <v>1</v>
      </c>
      <c r="H52">
        <v>2</v>
      </c>
      <c r="I52">
        <v>1</v>
      </c>
      <c r="J52">
        <v>0</v>
      </c>
      <c r="K52">
        <v>0</v>
      </c>
      <c r="L52">
        <v>1</v>
      </c>
      <c r="M52">
        <v>1</v>
      </c>
      <c r="N52">
        <v>0</v>
      </c>
      <c r="O52">
        <v>0</v>
      </c>
      <c r="P52">
        <v>0</v>
      </c>
      <c r="Q52">
        <v>0</v>
      </c>
      <c r="R52">
        <v>0</v>
      </c>
      <c r="S52">
        <v>0</v>
      </c>
      <c r="T52">
        <v>0</v>
      </c>
      <c r="U52">
        <v>0</v>
      </c>
      <c r="V52">
        <v>0</v>
      </c>
      <c r="X52" s="4" t="s">
        <v>163</v>
      </c>
    </row>
    <row r="53" spans="1:24" x14ac:dyDescent="0.25">
      <c r="A53" t="s">
        <v>164</v>
      </c>
      <c r="B53" t="s">
        <v>165</v>
      </c>
      <c r="C53" t="s">
        <v>166</v>
      </c>
      <c r="D53" t="s">
        <v>24</v>
      </c>
      <c r="E53" t="s">
        <v>72</v>
      </c>
      <c r="F53" t="s">
        <v>73</v>
      </c>
      <c r="G53">
        <v>1</v>
      </c>
      <c r="H53">
        <v>1</v>
      </c>
      <c r="I53">
        <v>0</v>
      </c>
      <c r="J53">
        <v>0</v>
      </c>
      <c r="K53">
        <v>0</v>
      </c>
      <c r="L53">
        <v>0</v>
      </c>
      <c r="M53">
        <v>1</v>
      </c>
      <c r="N53">
        <v>0</v>
      </c>
      <c r="O53">
        <v>0</v>
      </c>
      <c r="P53">
        <v>0</v>
      </c>
      <c r="Q53">
        <v>0</v>
      </c>
      <c r="R53">
        <v>0</v>
      </c>
      <c r="S53">
        <v>0</v>
      </c>
      <c r="T53">
        <v>0</v>
      </c>
      <c r="U53">
        <v>0</v>
      </c>
      <c r="V53">
        <v>0</v>
      </c>
    </row>
    <row r="54" spans="1:24" x14ac:dyDescent="0.25">
      <c r="A54" t="s">
        <v>167</v>
      </c>
      <c r="B54" t="s">
        <v>168</v>
      </c>
      <c r="C54" t="s">
        <v>169</v>
      </c>
      <c r="D54" t="s">
        <v>24</v>
      </c>
      <c r="E54" t="s">
        <v>72</v>
      </c>
      <c r="F54" t="s">
        <v>73</v>
      </c>
      <c r="G54">
        <v>1</v>
      </c>
      <c r="H54">
        <v>1</v>
      </c>
      <c r="I54">
        <v>0</v>
      </c>
      <c r="J54">
        <v>0</v>
      </c>
      <c r="K54">
        <v>0</v>
      </c>
      <c r="L54">
        <v>0</v>
      </c>
      <c r="M54">
        <v>1</v>
      </c>
      <c r="N54">
        <v>0</v>
      </c>
      <c r="O54">
        <v>0</v>
      </c>
      <c r="P54">
        <v>0</v>
      </c>
      <c r="Q54">
        <v>0</v>
      </c>
      <c r="R54">
        <v>0</v>
      </c>
      <c r="S54">
        <v>0</v>
      </c>
      <c r="T54">
        <v>0</v>
      </c>
      <c r="U54">
        <v>0</v>
      </c>
      <c r="V54">
        <v>0</v>
      </c>
    </row>
    <row r="55" spans="1:24" x14ac:dyDescent="0.25">
      <c r="A55" t="s">
        <v>170</v>
      </c>
      <c r="B55" t="s">
        <v>171</v>
      </c>
      <c r="C55" t="s">
        <v>172</v>
      </c>
      <c r="D55" t="s">
        <v>24</v>
      </c>
      <c r="E55" t="s">
        <v>72</v>
      </c>
      <c r="F55" t="s">
        <v>73</v>
      </c>
      <c r="G55">
        <v>4</v>
      </c>
      <c r="H55">
        <v>4</v>
      </c>
      <c r="I55">
        <v>0</v>
      </c>
      <c r="J55">
        <v>0</v>
      </c>
      <c r="K55">
        <v>0</v>
      </c>
      <c r="L55">
        <v>0</v>
      </c>
      <c r="M55">
        <v>2</v>
      </c>
      <c r="N55">
        <v>0</v>
      </c>
      <c r="O55">
        <v>0</v>
      </c>
      <c r="P55">
        <v>0</v>
      </c>
      <c r="Q55">
        <v>0</v>
      </c>
      <c r="R55">
        <v>0</v>
      </c>
      <c r="S55">
        <v>2</v>
      </c>
      <c r="T55">
        <v>0</v>
      </c>
      <c r="U55">
        <v>0</v>
      </c>
      <c r="V55">
        <v>0</v>
      </c>
    </row>
    <row r="56" spans="1:24" x14ac:dyDescent="0.25">
      <c r="A56" t="s">
        <v>173</v>
      </c>
      <c r="B56" t="s">
        <v>174</v>
      </c>
      <c r="C56" t="s">
        <v>175</v>
      </c>
      <c r="D56" t="s">
        <v>24</v>
      </c>
      <c r="E56" t="s">
        <v>72</v>
      </c>
      <c r="F56" t="s">
        <v>73</v>
      </c>
      <c r="G56">
        <v>4</v>
      </c>
      <c r="H56">
        <v>4</v>
      </c>
      <c r="I56">
        <v>0</v>
      </c>
      <c r="J56">
        <v>0</v>
      </c>
      <c r="K56">
        <v>0</v>
      </c>
      <c r="L56">
        <v>0</v>
      </c>
      <c r="M56">
        <v>2</v>
      </c>
      <c r="N56">
        <v>0</v>
      </c>
      <c r="O56">
        <v>0</v>
      </c>
      <c r="P56">
        <v>0</v>
      </c>
      <c r="Q56">
        <v>0</v>
      </c>
      <c r="R56">
        <v>0</v>
      </c>
      <c r="S56">
        <v>2</v>
      </c>
      <c r="T56">
        <v>0</v>
      </c>
      <c r="U56">
        <v>0</v>
      </c>
      <c r="V56">
        <v>0</v>
      </c>
    </row>
    <row r="57" spans="1:24" x14ac:dyDescent="0.25">
      <c r="A57" t="s">
        <v>176</v>
      </c>
      <c r="B57" t="s">
        <v>177</v>
      </c>
      <c r="C57" t="s">
        <v>178</v>
      </c>
      <c r="D57" t="s">
        <v>24</v>
      </c>
      <c r="E57" t="s">
        <v>72</v>
      </c>
      <c r="F57" t="s">
        <v>73</v>
      </c>
      <c r="G57">
        <v>5</v>
      </c>
      <c r="H57">
        <v>5</v>
      </c>
      <c r="I57">
        <v>0</v>
      </c>
      <c r="J57">
        <v>0</v>
      </c>
      <c r="K57">
        <v>0</v>
      </c>
      <c r="L57">
        <v>0</v>
      </c>
      <c r="M57">
        <v>3</v>
      </c>
      <c r="N57">
        <v>0</v>
      </c>
      <c r="O57">
        <v>0</v>
      </c>
      <c r="P57">
        <v>0</v>
      </c>
      <c r="Q57">
        <v>0</v>
      </c>
      <c r="R57">
        <v>0</v>
      </c>
      <c r="S57">
        <v>1</v>
      </c>
      <c r="T57">
        <v>0</v>
      </c>
      <c r="U57">
        <v>1</v>
      </c>
      <c r="V57">
        <v>0</v>
      </c>
    </row>
    <row r="58" spans="1:24" x14ac:dyDescent="0.25">
      <c r="A58" t="s">
        <v>179</v>
      </c>
      <c r="B58" t="s">
        <v>180</v>
      </c>
      <c r="C58" t="s">
        <v>181</v>
      </c>
      <c r="D58" t="s">
        <v>24</v>
      </c>
      <c r="E58" t="s">
        <v>72</v>
      </c>
      <c r="F58" t="s">
        <v>73</v>
      </c>
      <c r="G58">
        <v>2</v>
      </c>
      <c r="H58">
        <v>2</v>
      </c>
      <c r="I58">
        <v>0</v>
      </c>
      <c r="J58">
        <v>0</v>
      </c>
      <c r="K58">
        <v>0</v>
      </c>
      <c r="L58">
        <v>0</v>
      </c>
      <c r="M58">
        <v>2</v>
      </c>
      <c r="N58">
        <v>0</v>
      </c>
      <c r="O58">
        <v>0</v>
      </c>
      <c r="P58">
        <v>0</v>
      </c>
      <c r="Q58">
        <v>0</v>
      </c>
      <c r="R58">
        <v>0</v>
      </c>
      <c r="S58">
        <v>0</v>
      </c>
      <c r="T58">
        <v>0</v>
      </c>
      <c r="U58">
        <v>0</v>
      </c>
      <c r="V58">
        <v>0</v>
      </c>
    </row>
    <row r="59" spans="1:24" x14ac:dyDescent="0.25">
      <c r="A59" t="s">
        <v>182</v>
      </c>
      <c r="B59" t="s">
        <v>183</v>
      </c>
      <c r="C59" t="s">
        <v>184</v>
      </c>
      <c r="D59" t="s">
        <v>24</v>
      </c>
      <c r="E59" t="s">
        <v>72</v>
      </c>
      <c r="F59" t="s">
        <v>73</v>
      </c>
      <c r="G59">
        <v>3</v>
      </c>
      <c r="H59">
        <v>3</v>
      </c>
      <c r="I59">
        <v>0</v>
      </c>
      <c r="J59">
        <v>0</v>
      </c>
      <c r="K59">
        <v>0</v>
      </c>
      <c r="L59">
        <v>0</v>
      </c>
      <c r="M59">
        <v>1</v>
      </c>
      <c r="N59">
        <v>0</v>
      </c>
      <c r="O59">
        <v>0</v>
      </c>
      <c r="P59">
        <v>0</v>
      </c>
      <c r="Q59">
        <v>0</v>
      </c>
      <c r="R59">
        <v>0</v>
      </c>
      <c r="S59">
        <v>1</v>
      </c>
      <c r="T59">
        <v>0</v>
      </c>
      <c r="U59">
        <v>1</v>
      </c>
      <c r="V59">
        <v>0</v>
      </c>
    </row>
    <row r="60" spans="1:24" x14ac:dyDescent="0.25">
      <c r="A60" t="s">
        <v>185</v>
      </c>
      <c r="B60" t="s">
        <v>186</v>
      </c>
      <c r="C60" t="s">
        <v>187</v>
      </c>
      <c r="D60" t="s">
        <v>24</v>
      </c>
      <c r="E60" t="s">
        <v>72</v>
      </c>
      <c r="F60" t="s">
        <v>73</v>
      </c>
      <c r="G60">
        <v>4</v>
      </c>
      <c r="H60">
        <v>4</v>
      </c>
      <c r="I60">
        <v>0</v>
      </c>
      <c r="J60">
        <v>0</v>
      </c>
      <c r="K60">
        <v>0</v>
      </c>
      <c r="L60">
        <v>0</v>
      </c>
      <c r="M60">
        <v>2</v>
      </c>
      <c r="N60">
        <v>0</v>
      </c>
      <c r="O60">
        <v>0</v>
      </c>
      <c r="P60">
        <v>0</v>
      </c>
      <c r="Q60">
        <v>0</v>
      </c>
      <c r="R60">
        <v>0</v>
      </c>
      <c r="S60">
        <v>2</v>
      </c>
      <c r="T60">
        <v>0</v>
      </c>
      <c r="U60">
        <v>0</v>
      </c>
      <c r="V60">
        <v>0</v>
      </c>
    </row>
    <row r="61" spans="1:24" x14ac:dyDescent="0.25">
      <c r="A61" t="s">
        <v>188</v>
      </c>
      <c r="B61" t="s">
        <v>189</v>
      </c>
      <c r="C61" t="s">
        <v>190</v>
      </c>
      <c r="D61" t="s">
        <v>24</v>
      </c>
      <c r="E61" t="s">
        <v>72</v>
      </c>
      <c r="F61" t="s">
        <v>73</v>
      </c>
      <c r="G61">
        <v>4</v>
      </c>
      <c r="H61">
        <v>6</v>
      </c>
      <c r="I61">
        <v>2</v>
      </c>
      <c r="J61">
        <v>0</v>
      </c>
      <c r="K61">
        <v>0</v>
      </c>
      <c r="L61">
        <v>2</v>
      </c>
      <c r="M61">
        <v>3</v>
      </c>
      <c r="N61">
        <v>0</v>
      </c>
      <c r="O61">
        <v>0</v>
      </c>
      <c r="P61">
        <v>0</v>
      </c>
      <c r="Q61">
        <v>0</v>
      </c>
      <c r="R61">
        <v>1</v>
      </c>
      <c r="S61">
        <v>0</v>
      </c>
      <c r="T61">
        <v>0</v>
      </c>
      <c r="U61">
        <v>0</v>
      </c>
      <c r="V61">
        <v>0</v>
      </c>
      <c r="X61" s="6" t="s">
        <v>159</v>
      </c>
    </row>
    <row r="62" spans="1:24" x14ac:dyDescent="0.25">
      <c r="A62" t="s">
        <v>191</v>
      </c>
      <c r="B62" t="s">
        <v>192</v>
      </c>
      <c r="C62" t="s">
        <v>193</v>
      </c>
      <c r="D62" t="s">
        <v>24</v>
      </c>
      <c r="E62" t="s">
        <v>72</v>
      </c>
      <c r="F62" t="s">
        <v>73</v>
      </c>
      <c r="G62">
        <v>8</v>
      </c>
      <c r="H62">
        <v>9</v>
      </c>
      <c r="I62">
        <v>1</v>
      </c>
      <c r="J62">
        <v>0</v>
      </c>
      <c r="K62">
        <v>0</v>
      </c>
      <c r="L62">
        <v>1</v>
      </c>
      <c r="M62">
        <v>7</v>
      </c>
      <c r="N62">
        <v>0</v>
      </c>
      <c r="O62">
        <v>1</v>
      </c>
      <c r="P62">
        <v>0</v>
      </c>
      <c r="Q62">
        <v>0</v>
      </c>
      <c r="R62">
        <v>0</v>
      </c>
      <c r="S62">
        <v>0</v>
      </c>
      <c r="T62">
        <v>0</v>
      </c>
      <c r="U62">
        <v>0</v>
      </c>
      <c r="V62">
        <v>0</v>
      </c>
      <c r="X62" s="6" t="s">
        <v>194</v>
      </c>
    </row>
    <row r="63" spans="1:24" x14ac:dyDescent="0.25">
      <c r="A63" t="s">
        <v>195</v>
      </c>
      <c r="B63" t="s">
        <v>196</v>
      </c>
      <c r="C63" t="s">
        <v>197</v>
      </c>
      <c r="D63" t="s">
        <v>24</v>
      </c>
      <c r="E63" t="s">
        <v>72</v>
      </c>
      <c r="F63" t="s">
        <v>73</v>
      </c>
      <c r="G63">
        <v>1</v>
      </c>
      <c r="H63">
        <v>2</v>
      </c>
      <c r="I63">
        <v>1</v>
      </c>
      <c r="J63">
        <v>0</v>
      </c>
      <c r="K63">
        <v>0</v>
      </c>
      <c r="L63">
        <v>1</v>
      </c>
      <c r="M63">
        <v>1</v>
      </c>
      <c r="N63">
        <v>0</v>
      </c>
      <c r="O63">
        <v>0</v>
      </c>
      <c r="P63">
        <v>0</v>
      </c>
      <c r="Q63">
        <v>0</v>
      </c>
      <c r="R63">
        <v>0</v>
      </c>
      <c r="S63">
        <v>0</v>
      </c>
      <c r="T63">
        <v>0</v>
      </c>
      <c r="U63">
        <v>0</v>
      </c>
      <c r="V63">
        <v>0</v>
      </c>
      <c r="X63" s="6" t="s">
        <v>163</v>
      </c>
    </row>
    <row r="64" spans="1:24" x14ac:dyDescent="0.25">
      <c r="A64" t="s">
        <v>198</v>
      </c>
      <c r="B64" t="s">
        <v>199</v>
      </c>
      <c r="C64" t="s">
        <v>200</v>
      </c>
      <c r="D64" t="s">
        <v>24</v>
      </c>
      <c r="E64" t="s">
        <v>72</v>
      </c>
      <c r="F64" t="s">
        <v>73</v>
      </c>
      <c r="G64">
        <v>2</v>
      </c>
      <c r="H64">
        <v>4</v>
      </c>
      <c r="I64">
        <v>2</v>
      </c>
      <c r="J64">
        <v>0</v>
      </c>
      <c r="K64">
        <v>0</v>
      </c>
      <c r="L64">
        <v>2</v>
      </c>
      <c r="M64">
        <v>2</v>
      </c>
      <c r="N64">
        <v>0</v>
      </c>
      <c r="O64">
        <v>0</v>
      </c>
      <c r="P64">
        <v>0</v>
      </c>
      <c r="Q64">
        <v>0</v>
      </c>
      <c r="R64">
        <v>0</v>
      </c>
      <c r="S64">
        <v>0</v>
      </c>
      <c r="T64">
        <v>0</v>
      </c>
      <c r="U64">
        <v>0</v>
      </c>
      <c r="V64">
        <v>0</v>
      </c>
      <c r="X64" s="6" t="s">
        <v>131</v>
      </c>
    </row>
    <row r="65" spans="1:26" x14ac:dyDescent="0.25">
      <c r="A65" t="s">
        <v>201</v>
      </c>
      <c r="B65" t="s">
        <v>202</v>
      </c>
      <c r="C65" t="s">
        <v>203</v>
      </c>
      <c r="D65" t="s">
        <v>24</v>
      </c>
      <c r="E65" t="s">
        <v>72</v>
      </c>
      <c r="F65" t="s">
        <v>73</v>
      </c>
      <c r="G65">
        <v>1</v>
      </c>
      <c r="H65">
        <v>1</v>
      </c>
      <c r="I65">
        <v>0</v>
      </c>
      <c r="J65">
        <v>0</v>
      </c>
      <c r="K65">
        <v>0</v>
      </c>
      <c r="L65">
        <v>0</v>
      </c>
      <c r="M65">
        <v>1</v>
      </c>
      <c r="N65">
        <v>0</v>
      </c>
      <c r="O65">
        <v>0</v>
      </c>
      <c r="P65">
        <v>0</v>
      </c>
      <c r="Q65">
        <v>0</v>
      </c>
      <c r="R65">
        <v>0</v>
      </c>
      <c r="S65">
        <v>0</v>
      </c>
      <c r="T65">
        <v>0</v>
      </c>
      <c r="U65">
        <v>0</v>
      </c>
      <c r="V65">
        <v>0</v>
      </c>
      <c r="X65" s="6"/>
    </row>
    <row r="66" spans="1:26" x14ac:dyDescent="0.25">
      <c r="A66" t="s">
        <v>204</v>
      </c>
      <c r="B66" t="s">
        <v>205</v>
      </c>
      <c r="C66" t="s">
        <v>206</v>
      </c>
      <c r="D66" t="s">
        <v>24</v>
      </c>
      <c r="E66" t="s">
        <v>72</v>
      </c>
      <c r="F66" t="s">
        <v>73</v>
      </c>
      <c r="G66">
        <v>1</v>
      </c>
      <c r="H66">
        <v>1</v>
      </c>
      <c r="I66">
        <v>0</v>
      </c>
      <c r="J66">
        <v>0</v>
      </c>
      <c r="K66">
        <v>0</v>
      </c>
      <c r="L66">
        <v>0</v>
      </c>
      <c r="M66">
        <v>1</v>
      </c>
      <c r="N66">
        <v>0</v>
      </c>
      <c r="O66">
        <v>0</v>
      </c>
      <c r="P66">
        <v>0</v>
      </c>
      <c r="Q66">
        <v>0</v>
      </c>
      <c r="R66">
        <v>0</v>
      </c>
      <c r="S66">
        <v>0</v>
      </c>
      <c r="T66">
        <v>0</v>
      </c>
      <c r="U66">
        <v>0</v>
      </c>
      <c r="V66">
        <v>0</v>
      </c>
    </row>
    <row r="67" spans="1:26" x14ac:dyDescent="0.25">
      <c r="A67" t="s">
        <v>207</v>
      </c>
      <c r="B67" t="s">
        <v>208</v>
      </c>
      <c r="C67" t="s">
        <v>209</v>
      </c>
      <c r="D67" t="s">
        <v>24</v>
      </c>
      <c r="E67" t="s">
        <v>72</v>
      </c>
      <c r="F67" t="s">
        <v>73</v>
      </c>
      <c r="G67">
        <v>2</v>
      </c>
      <c r="H67">
        <v>2</v>
      </c>
      <c r="I67">
        <v>0</v>
      </c>
      <c r="J67">
        <v>0</v>
      </c>
      <c r="K67">
        <v>0</v>
      </c>
      <c r="L67">
        <v>0</v>
      </c>
      <c r="M67">
        <v>1</v>
      </c>
      <c r="N67">
        <v>0</v>
      </c>
      <c r="O67">
        <v>0</v>
      </c>
      <c r="P67">
        <v>0</v>
      </c>
      <c r="Q67">
        <v>0</v>
      </c>
      <c r="R67">
        <v>1</v>
      </c>
      <c r="S67">
        <v>0</v>
      </c>
      <c r="T67">
        <v>0</v>
      </c>
      <c r="U67">
        <v>0</v>
      </c>
      <c r="V67">
        <v>0</v>
      </c>
    </row>
    <row r="68" spans="1:26" x14ac:dyDescent="0.25">
      <c r="A68" t="s">
        <v>210</v>
      </c>
      <c r="B68" t="s">
        <v>211</v>
      </c>
      <c r="C68" t="s">
        <v>212</v>
      </c>
      <c r="D68" t="s">
        <v>24</v>
      </c>
      <c r="E68" t="s">
        <v>72</v>
      </c>
      <c r="F68" t="s">
        <v>73</v>
      </c>
      <c r="G68">
        <v>3</v>
      </c>
      <c r="H68">
        <v>3</v>
      </c>
      <c r="I68">
        <v>0</v>
      </c>
      <c r="J68">
        <v>0</v>
      </c>
      <c r="K68">
        <v>0</v>
      </c>
      <c r="L68">
        <v>0</v>
      </c>
      <c r="M68">
        <v>2</v>
      </c>
      <c r="N68">
        <v>0</v>
      </c>
      <c r="O68">
        <v>0</v>
      </c>
      <c r="P68">
        <v>0</v>
      </c>
      <c r="Q68">
        <v>0</v>
      </c>
      <c r="R68">
        <v>1</v>
      </c>
      <c r="S68">
        <v>0</v>
      </c>
      <c r="T68">
        <v>0</v>
      </c>
      <c r="U68">
        <v>0</v>
      </c>
      <c r="V68">
        <v>0</v>
      </c>
    </row>
    <row r="69" spans="1:26" ht="60" x14ac:dyDescent="0.25">
      <c r="A69" t="s">
        <v>213</v>
      </c>
      <c r="B69" t="s">
        <v>214</v>
      </c>
      <c r="C69" t="s">
        <v>215</v>
      </c>
      <c r="D69" t="s">
        <v>24</v>
      </c>
      <c r="E69" t="s">
        <v>72</v>
      </c>
      <c r="F69" t="s">
        <v>73</v>
      </c>
      <c r="G69">
        <v>6</v>
      </c>
      <c r="H69">
        <v>4</v>
      </c>
      <c r="I69">
        <v>0</v>
      </c>
      <c r="J69">
        <v>1</v>
      </c>
      <c r="K69">
        <v>2</v>
      </c>
      <c r="L69">
        <v>0</v>
      </c>
      <c r="M69">
        <v>5</v>
      </c>
      <c r="N69">
        <v>0</v>
      </c>
      <c r="O69">
        <v>0</v>
      </c>
      <c r="P69">
        <v>0</v>
      </c>
      <c r="Q69">
        <v>0</v>
      </c>
      <c r="R69">
        <v>0</v>
      </c>
      <c r="S69">
        <v>0</v>
      </c>
      <c r="T69">
        <v>1</v>
      </c>
      <c r="U69">
        <v>0</v>
      </c>
      <c r="V69">
        <v>0</v>
      </c>
      <c r="Z69" s="4" t="s">
        <v>217</v>
      </c>
    </row>
    <row r="70" spans="1:26" x14ac:dyDescent="0.25">
      <c r="A70" t="s">
        <v>218</v>
      </c>
      <c r="B70" t="s">
        <v>219</v>
      </c>
      <c r="C70" t="s">
        <v>220</v>
      </c>
      <c r="D70" t="s">
        <v>24</v>
      </c>
      <c r="E70" t="s">
        <v>72</v>
      </c>
      <c r="F70" t="s">
        <v>73</v>
      </c>
      <c r="G70">
        <v>2</v>
      </c>
      <c r="H70">
        <v>2</v>
      </c>
      <c r="I70">
        <v>0</v>
      </c>
      <c r="J70">
        <v>0</v>
      </c>
      <c r="K70">
        <v>0</v>
      </c>
      <c r="L70">
        <v>0</v>
      </c>
      <c r="M70">
        <v>2</v>
      </c>
      <c r="N70">
        <v>0</v>
      </c>
      <c r="O70">
        <v>0</v>
      </c>
      <c r="P70">
        <v>0</v>
      </c>
      <c r="Q70">
        <v>0</v>
      </c>
      <c r="R70">
        <v>0</v>
      </c>
      <c r="S70">
        <v>0</v>
      </c>
      <c r="T70">
        <v>0</v>
      </c>
      <c r="U70">
        <v>0</v>
      </c>
      <c r="V70">
        <v>0</v>
      </c>
    </row>
    <row r="71" spans="1:26" ht="30" x14ac:dyDescent="0.25">
      <c r="A71" t="s">
        <v>221</v>
      </c>
      <c r="B71" t="s">
        <v>222</v>
      </c>
      <c r="C71" t="s">
        <v>223</v>
      </c>
      <c r="D71" t="s">
        <v>24</v>
      </c>
      <c r="E71" t="s">
        <v>72</v>
      </c>
      <c r="F71" t="s">
        <v>73</v>
      </c>
      <c r="G71">
        <v>2</v>
      </c>
      <c r="H71">
        <v>4</v>
      </c>
      <c r="I71">
        <v>2</v>
      </c>
      <c r="J71">
        <v>0</v>
      </c>
      <c r="K71">
        <v>0</v>
      </c>
      <c r="L71">
        <v>2</v>
      </c>
      <c r="M71">
        <v>2</v>
      </c>
      <c r="N71">
        <v>0</v>
      </c>
      <c r="O71">
        <v>0</v>
      </c>
      <c r="P71">
        <v>0</v>
      </c>
      <c r="Q71">
        <v>0</v>
      </c>
      <c r="R71">
        <v>0</v>
      </c>
      <c r="S71">
        <v>0</v>
      </c>
      <c r="T71">
        <v>0</v>
      </c>
      <c r="U71">
        <v>0</v>
      </c>
      <c r="V71">
        <v>0</v>
      </c>
      <c r="X71" s="4" t="s">
        <v>150</v>
      </c>
    </row>
    <row r="72" spans="1:26" x14ac:dyDescent="0.25">
      <c r="A72" t="s">
        <v>224</v>
      </c>
      <c r="B72" t="s">
        <v>225</v>
      </c>
      <c r="C72" t="s">
        <v>226</v>
      </c>
      <c r="D72" t="s">
        <v>24</v>
      </c>
      <c r="E72" t="s">
        <v>72</v>
      </c>
      <c r="F72" t="s">
        <v>73</v>
      </c>
      <c r="G72">
        <v>4</v>
      </c>
      <c r="H72">
        <v>6</v>
      </c>
      <c r="I72">
        <v>2</v>
      </c>
      <c r="J72">
        <v>0</v>
      </c>
      <c r="K72">
        <v>0</v>
      </c>
      <c r="L72">
        <v>2</v>
      </c>
      <c r="M72">
        <v>3</v>
      </c>
      <c r="N72">
        <v>0</v>
      </c>
      <c r="O72">
        <v>0</v>
      </c>
      <c r="P72">
        <v>0</v>
      </c>
      <c r="Q72">
        <v>0</v>
      </c>
      <c r="R72">
        <v>1</v>
      </c>
      <c r="S72">
        <v>0</v>
      </c>
      <c r="T72">
        <v>0</v>
      </c>
      <c r="U72">
        <v>0</v>
      </c>
      <c r="V72">
        <v>0</v>
      </c>
      <c r="X72" s="4" t="s">
        <v>159</v>
      </c>
    </row>
    <row r="73" spans="1:26" x14ac:dyDescent="0.25">
      <c r="A73" t="s">
        <v>227</v>
      </c>
      <c r="B73" t="s">
        <v>228</v>
      </c>
      <c r="C73" t="s">
        <v>229</v>
      </c>
      <c r="D73" t="s">
        <v>24</v>
      </c>
      <c r="E73" t="s">
        <v>72</v>
      </c>
      <c r="F73" t="s">
        <v>73</v>
      </c>
      <c r="G73">
        <v>1</v>
      </c>
      <c r="H73">
        <v>1</v>
      </c>
      <c r="I73">
        <v>0</v>
      </c>
      <c r="J73">
        <v>0</v>
      </c>
      <c r="K73">
        <v>0</v>
      </c>
      <c r="L73">
        <v>0</v>
      </c>
      <c r="M73">
        <v>1</v>
      </c>
      <c r="N73">
        <v>0</v>
      </c>
      <c r="O73">
        <v>0</v>
      </c>
      <c r="P73">
        <v>0</v>
      </c>
      <c r="Q73">
        <v>0</v>
      </c>
      <c r="R73">
        <v>0</v>
      </c>
      <c r="S73">
        <v>0</v>
      </c>
      <c r="T73">
        <v>0</v>
      </c>
      <c r="U73">
        <v>0</v>
      </c>
      <c r="V73">
        <v>0</v>
      </c>
    </row>
    <row r="74" spans="1:26" x14ac:dyDescent="0.25">
      <c r="A74" t="s">
        <v>230</v>
      </c>
      <c r="B74" t="s">
        <v>231</v>
      </c>
      <c r="C74" t="s">
        <v>232</v>
      </c>
      <c r="D74" t="s">
        <v>24</v>
      </c>
      <c r="E74" t="s">
        <v>72</v>
      </c>
      <c r="F74" t="s">
        <v>73</v>
      </c>
      <c r="G74">
        <v>1</v>
      </c>
      <c r="H74">
        <v>1</v>
      </c>
      <c r="I74">
        <v>0</v>
      </c>
      <c r="J74">
        <v>0</v>
      </c>
      <c r="K74">
        <v>0</v>
      </c>
      <c r="L74">
        <v>0</v>
      </c>
      <c r="M74">
        <v>1</v>
      </c>
      <c r="N74">
        <v>0</v>
      </c>
      <c r="O74">
        <v>0</v>
      </c>
      <c r="P74">
        <v>0</v>
      </c>
      <c r="Q74">
        <v>0</v>
      </c>
      <c r="R74">
        <v>0</v>
      </c>
      <c r="S74">
        <v>0</v>
      </c>
      <c r="T74">
        <v>0</v>
      </c>
      <c r="U74">
        <v>0</v>
      </c>
      <c r="V74">
        <v>0</v>
      </c>
    </row>
    <row r="75" spans="1:26" x14ac:dyDescent="0.25">
      <c r="A75" t="s">
        <v>233</v>
      </c>
      <c r="B75" t="s">
        <v>234</v>
      </c>
      <c r="C75" t="s">
        <v>235</v>
      </c>
      <c r="D75" t="s">
        <v>24</v>
      </c>
      <c r="E75" t="s">
        <v>72</v>
      </c>
      <c r="F75" t="s">
        <v>73</v>
      </c>
      <c r="G75">
        <v>3</v>
      </c>
      <c r="H75">
        <v>3</v>
      </c>
      <c r="I75">
        <v>0</v>
      </c>
      <c r="J75">
        <v>0</v>
      </c>
      <c r="K75">
        <v>0</v>
      </c>
      <c r="L75">
        <v>0</v>
      </c>
      <c r="M75">
        <v>2</v>
      </c>
      <c r="N75">
        <v>0</v>
      </c>
      <c r="O75">
        <v>0</v>
      </c>
      <c r="P75">
        <v>0</v>
      </c>
      <c r="Q75">
        <v>0</v>
      </c>
      <c r="R75">
        <v>1</v>
      </c>
      <c r="S75">
        <v>0</v>
      </c>
      <c r="T75">
        <v>0</v>
      </c>
      <c r="U75">
        <v>0</v>
      </c>
      <c r="V75">
        <v>0</v>
      </c>
    </row>
    <row r="76" spans="1:26" x14ac:dyDescent="0.25">
      <c r="A76" t="s">
        <v>236</v>
      </c>
      <c r="B76" t="s">
        <v>237</v>
      </c>
      <c r="C76" t="s">
        <v>238</v>
      </c>
      <c r="D76" t="s">
        <v>24</v>
      </c>
      <c r="E76" t="s">
        <v>72</v>
      </c>
      <c r="F76" t="s">
        <v>73</v>
      </c>
      <c r="G76">
        <v>4</v>
      </c>
      <c r="H76">
        <v>6</v>
      </c>
      <c r="I76">
        <v>2</v>
      </c>
      <c r="J76">
        <v>0</v>
      </c>
      <c r="K76">
        <v>0</v>
      </c>
      <c r="L76">
        <v>2</v>
      </c>
      <c r="M76">
        <v>3</v>
      </c>
      <c r="N76">
        <v>0</v>
      </c>
      <c r="O76">
        <v>0</v>
      </c>
      <c r="P76">
        <v>0</v>
      </c>
      <c r="Q76">
        <v>0</v>
      </c>
      <c r="R76">
        <v>1</v>
      </c>
      <c r="S76">
        <v>0</v>
      </c>
      <c r="T76">
        <v>0</v>
      </c>
      <c r="U76">
        <v>0</v>
      </c>
      <c r="V76">
        <v>0</v>
      </c>
      <c r="X76" s="4" t="s">
        <v>159</v>
      </c>
    </row>
    <row r="77" spans="1:26" ht="30" x14ac:dyDescent="0.25">
      <c r="A77" t="s">
        <v>239</v>
      </c>
      <c r="B77" t="s">
        <v>240</v>
      </c>
      <c r="C77" t="s">
        <v>241</v>
      </c>
      <c r="D77" t="s">
        <v>24</v>
      </c>
      <c r="E77" t="s">
        <v>72</v>
      </c>
      <c r="F77" t="s">
        <v>73</v>
      </c>
      <c r="G77">
        <v>5</v>
      </c>
      <c r="H77">
        <v>8</v>
      </c>
      <c r="I77">
        <v>3</v>
      </c>
      <c r="J77">
        <v>1</v>
      </c>
      <c r="K77">
        <v>0</v>
      </c>
      <c r="L77">
        <v>4</v>
      </c>
      <c r="M77">
        <v>4</v>
      </c>
      <c r="N77">
        <v>0</v>
      </c>
      <c r="O77">
        <v>0</v>
      </c>
      <c r="P77">
        <v>0</v>
      </c>
      <c r="Q77">
        <v>0</v>
      </c>
      <c r="R77">
        <v>1</v>
      </c>
      <c r="S77">
        <v>0</v>
      </c>
      <c r="T77">
        <v>0</v>
      </c>
      <c r="U77">
        <v>0</v>
      </c>
      <c r="V77">
        <v>0</v>
      </c>
      <c r="X77" s="4" t="s">
        <v>242</v>
      </c>
      <c r="Y77" t="s">
        <v>95</v>
      </c>
    </row>
    <row r="78" spans="1:26" x14ac:dyDescent="0.25">
      <c r="A78" t="s">
        <v>243</v>
      </c>
      <c r="B78" t="s">
        <v>244</v>
      </c>
      <c r="C78" t="s">
        <v>245</v>
      </c>
      <c r="D78" t="s">
        <v>24</v>
      </c>
      <c r="E78" t="s">
        <v>72</v>
      </c>
      <c r="F78" t="s">
        <v>73</v>
      </c>
      <c r="G78">
        <v>5</v>
      </c>
      <c r="H78">
        <v>8</v>
      </c>
      <c r="I78">
        <v>3</v>
      </c>
      <c r="J78">
        <v>1</v>
      </c>
      <c r="K78">
        <v>0</v>
      </c>
      <c r="L78">
        <v>3</v>
      </c>
      <c r="M78">
        <v>5</v>
      </c>
      <c r="N78">
        <v>0</v>
      </c>
      <c r="O78">
        <v>0</v>
      </c>
      <c r="P78">
        <v>0</v>
      </c>
      <c r="Q78">
        <v>0</v>
      </c>
      <c r="R78">
        <v>0</v>
      </c>
      <c r="S78">
        <v>0</v>
      </c>
      <c r="T78">
        <v>0</v>
      </c>
      <c r="U78">
        <v>0</v>
      </c>
      <c r="V78">
        <v>0</v>
      </c>
      <c r="X78" s="4" t="s">
        <v>246</v>
      </c>
      <c r="Y78" t="s">
        <v>95</v>
      </c>
    </row>
    <row r="79" spans="1:26" x14ac:dyDescent="0.25">
      <c r="A79" t="s">
        <v>247</v>
      </c>
      <c r="B79" t="s">
        <v>248</v>
      </c>
      <c r="C79" t="s">
        <v>249</v>
      </c>
      <c r="D79" t="s">
        <v>24</v>
      </c>
      <c r="E79" t="s">
        <v>72</v>
      </c>
      <c r="F79" t="s">
        <v>73</v>
      </c>
      <c r="G79">
        <v>4</v>
      </c>
      <c r="H79">
        <v>4</v>
      </c>
      <c r="I79">
        <v>0</v>
      </c>
      <c r="J79">
        <v>0</v>
      </c>
      <c r="K79">
        <v>0</v>
      </c>
      <c r="L79">
        <v>0</v>
      </c>
      <c r="M79">
        <v>2</v>
      </c>
      <c r="N79">
        <v>0</v>
      </c>
      <c r="O79">
        <v>0</v>
      </c>
      <c r="P79">
        <v>0</v>
      </c>
      <c r="Q79">
        <v>0</v>
      </c>
      <c r="R79">
        <v>0</v>
      </c>
      <c r="S79">
        <v>2</v>
      </c>
      <c r="T79">
        <v>0</v>
      </c>
      <c r="U79">
        <v>0</v>
      </c>
      <c r="V79">
        <v>0</v>
      </c>
    </row>
    <row r="80" spans="1:26" x14ac:dyDescent="0.25">
      <c r="A80" t="s">
        <v>250</v>
      </c>
      <c r="B80" t="s">
        <v>251</v>
      </c>
      <c r="D80" t="s">
        <v>24</v>
      </c>
      <c r="E80" t="s">
        <v>72</v>
      </c>
      <c r="F80" t="s">
        <v>14</v>
      </c>
      <c r="G80">
        <v>0</v>
      </c>
      <c r="H80">
        <v>0</v>
      </c>
      <c r="I80">
        <v>0</v>
      </c>
      <c r="J80">
        <v>0</v>
      </c>
      <c r="K80">
        <v>0</v>
      </c>
      <c r="L80">
        <v>0</v>
      </c>
      <c r="M80">
        <v>0</v>
      </c>
      <c r="N80">
        <v>0</v>
      </c>
      <c r="O80">
        <v>0</v>
      </c>
      <c r="P80">
        <v>0</v>
      </c>
      <c r="Q80">
        <v>0</v>
      </c>
      <c r="R80">
        <v>0</v>
      </c>
      <c r="S80">
        <v>0</v>
      </c>
      <c r="T80">
        <v>0</v>
      </c>
      <c r="U80">
        <v>0</v>
      </c>
      <c r="V80">
        <v>0</v>
      </c>
    </row>
    <row r="81" spans="1:26" x14ac:dyDescent="0.25">
      <c r="A81" t="s">
        <v>252</v>
      </c>
      <c r="B81" t="s">
        <v>253</v>
      </c>
      <c r="C81" t="s">
        <v>254</v>
      </c>
      <c r="D81" t="s">
        <v>24</v>
      </c>
      <c r="E81" t="s">
        <v>72</v>
      </c>
      <c r="F81" t="s">
        <v>73</v>
      </c>
      <c r="G81">
        <v>2</v>
      </c>
      <c r="H81">
        <v>2</v>
      </c>
      <c r="I81">
        <v>0</v>
      </c>
      <c r="J81">
        <v>0</v>
      </c>
      <c r="K81">
        <v>0</v>
      </c>
      <c r="L81">
        <v>0</v>
      </c>
      <c r="M81">
        <v>2</v>
      </c>
      <c r="N81">
        <v>0</v>
      </c>
      <c r="O81">
        <v>0</v>
      </c>
      <c r="P81">
        <v>0</v>
      </c>
      <c r="Q81">
        <v>0</v>
      </c>
      <c r="R81">
        <v>0</v>
      </c>
      <c r="S81">
        <v>0</v>
      </c>
      <c r="T81">
        <v>0</v>
      </c>
      <c r="U81">
        <v>0</v>
      </c>
      <c r="V81">
        <v>0</v>
      </c>
    </row>
    <row r="82" spans="1:26" x14ac:dyDescent="0.25">
      <c r="A82" t="s">
        <v>255</v>
      </c>
      <c r="B82" t="s">
        <v>256</v>
      </c>
      <c r="C82" t="s">
        <v>257</v>
      </c>
      <c r="D82" t="s">
        <v>24</v>
      </c>
      <c r="E82" t="s">
        <v>72</v>
      </c>
      <c r="F82" t="s">
        <v>73</v>
      </c>
      <c r="G82">
        <v>5</v>
      </c>
      <c r="H82">
        <v>5</v>
      </c>
      <c r="I82">
        <v>0</v>
      </c>
      <c r="J82">
        <v>0</v>
      </c>
      <c r="K82">
        <v>0</v>
      </c>
      <c r="L82">
        <v>0</v>
      </c>
      <c r="M82">
        <v>3</v>
      </c>
      <c r="N82">
        <v>0</v>
      </c>
      <c r="O82">
        <v>0</v>
      </c>
      <c r="P82">
        <v>0</v>
      </c>
      <c r="Q82">
        <v>0</v>
      </c>
      <c r="R82">
        <v>0</v>
      </c>
      <c r="S82">
        <v>1</v>
      </c>
      <c r="T82">
        <v>0</v>
      </c>
      <c r="U82">
        <v>1</v>
      </c>
      <c r="V82">
        <v>0</v>
      </c>
    </row>
    <row r="83" spans="1:26" x14ac:dyDescent="0.25">
      <c r="A83" t="s">
        <v>258</v>
      </c>
      <c r="B83" t="s">
        <v>259</v>
      </c>
      <c r="C83" t="s">
        <v>260</v>
      </c>
      <c r="D83" t="s">
        <v>24</v>
      </c>
      <c r="E83" t="s">
        <v>72</v>
      </c>
      <c r="F83" t="s">
        <v>73</v>
      </c>
      <c r="G83">
        <v>2</v>
      </c>
      <c r="H83">
        <v>2</v>
      </c>
      <c r="I83">
        <v>0</v>
      </c>
      <c r="J83">
        <v>0</v>
      </c>
      <c r="K83">
        <v>0</v>
      </c>
      <c r="L83">
        <v>0</v>
      </c>
      <c r="M83">
        <v>1</v>
      </c>
      <c r="N83">
        <v>0</v>
      </c>
      <c r="O83">
        <v>0</v>
      </c>
      <c r="P83">
        <v>0</v>
      </c>
      <c r="Q83">
        <v>0</v>
      </c>
      <c r="R83">
        <v>0</v>
      </c>
      <c r="S83">
        <v>1</v>
      </c>
      <c r="T83">
        <v>0</v>
      </c>
      <c r="U83">
        <v>0</v>
      </c>
      <c r="V83">
        <v>0</v>
      </c>
    </row>
    <row r="84" spans="1:26" ht="45" x14ac:dyDescent="0.25">
      <c r="A84" t="s">
        <v>261</v>
      </c>
      <c r="B84" t="s">
        <v>262</v>
      </c>
      <c r="C84" t="s">
        <v>263</v>
      </c>
      <c r="D84" t="s">
        <v>24</v>
      </c>
      <c r="E84" t="s">
        <v>264</v>
      </c>
      <c r="F84" t="s">
        <v>73</v>
      </c>
      <c r="G84">
        <v>68</v>
      </c>
      <c r="H84">
        <v>13</v>
      </c>
      <c r="I84">
        <v>2</v>
      </c>
      <c r="J84">
        <v>0</v>
      </c>
      <c r="K84">
        <v>55</v>
      </c>
      <c r="L84">
        <v>2</v>
      </c>
      <c r="M84">
        <v>67</v>
      </c>
      <c r="N84">
        <v>0</v>
      </c>
      <c r="O84">
        <v>0</v>
      </c>
      <c r="P84">
        <v>0</v>
      </c>
      <c r="Q84">
        <v>0</v>
      </c>
      <c r="R84">
        <v>0</v>
      </c>
      <c r="S84">
        <v>0</v>
      </c>
      <c r="T84">
        <v>0</v>
      </c>
      <c r="U84">
        <v>0</v>
      </c>
      <c r="V84">
        <v>1</v>
      </c>
      <c r="W84" t="s">
        <v>278</v>
      </c>
      <c r="X84" s="4" t="s">
        <v>265</v>
      </c>
      <c r="Z84" s="4" t="s">
        <v>266</v>
      </c>
    </row>
    <row r="85" spans="1:26" ht="45" x14ac:dyDescent="0.25">
      <c r="A85" t="s">
        <v>267</v>
      </c>
      <c r="B85" t="s">
        <v>268</v>
      </c>
      <c r="C85" t="s">
        <v>269</v>
      </c>
      <c r="D85" t="s">
        <v>24</v>
      </c>
      <c r="E85" t="s">
        <v>264</v>
      </c>
      <c r="F85" t="s">
        <v>73</v>
      </c>
      <c r="G85">
        <v>9</v>
      </c>
      <c r="H85">
        <v>5</v>
      </c>
      <c r="I85">
        <v>5</v>
      </c>
      <c r="J85">
        <v>0</v>
      </c>
      <c r="K85">
        <v>9</v>
      </c>
      <c r="L85">
        <v>5</v>
      </c>
      <c r="M85">
        <v>8</v>
      </c>
      <c r="N85">
        <v>0</v>
      </c>
      <c r="O85">
        <v>0</v>
      </c>
      <c r="P85">
        <v>0</v>
      </c>
      <c r="Q85">
        <v>0</v>
      </c>
      <c r="R85">
        <v>0</v>
      </c>
      <c r="S85">
        <v>0</v>
      </c>
      <c r="T85">
        <v>0</v>
      </c>
      <c r="U85">
        <v>0</v>
      </c>
      <c r="V85">
        <v>1</v>
      </c>
      <c r="W85" t="s">
        <v>278</v>
      </c>
      <c r="X85" s="4" t="s">
        <v>270</v>
      </c>
    </row>
    <row r="86" spans="1:26" ht="45" x14ac:dyDescent="0.25">
      <c r="A86" t="s">
        <v>271</v>
      </c>
      <c r="B86" t="s">
        <v>272</v>
      </c>
      <c r="C86" t="s">
        <v>273</v>
      </c>
      <c r="D86" t="s">
        <v>24</v>
      </c>
      <c r="E86" t="s">
        <v>264</v>
      </c>
      <c r="F86" t="s">
        <v>73</v>
      </c>
      <c r="G86">
        <v>6</v>
      </c>
      <c r="H86">
        <v>9</v>
      </c>
      <c r="I86">
        <v>5</v>
      </c>
      <c r="J86">
        <v>0</v>
      </c>
      <c r="K86">
        <v>2</v>
      </c>
      <c r="L86">
        <v>5</v>
      </c>
      <c r="M86">
        <v>5</v>
      </c>
      <c r="N86">
        <v>0</v>
      </c>
      <c r="O86">
        <v>0</v>
      </c>
      <c r="P86">
        <v>0</v>
      </c>
      <c r="Q86">
        <v>0</v>
      </c>
      <c r="R86">
        <v>0</v>
      </c>
      <c r="S86">
        <v>0</v>
      </c>
      <c r="T86">
        <v>0</v>
      </c>
      <c r="U86">
        <v>0</v>
      </c>
      <c r="V86">
        <v>1</v>
      </c>
      <c r="W86" t="s">
        <v>278</v>
      </c>
      <c r="X86" s="4" t="s">
        <v>274</v>
      </c>
    </row>
    <row r="87" spans="1:26" ht="30" x14ac:dyDescent="0.25">
      <c r="A87" t="s">
        <v>275</v>
      </c>
      <c r="B87" t="s">
        <v>276</v>
      </c>
      <c r="C87" t="s">
        <v>277</v>
      </c>
      <c r="D87" t="s">
        <v>24</v>
      </c>
      <c r="E87" t="s">
        <v>264</v>
      </c>
      <c r="F87" t="s">
        <v>73</v>
      </c>
      <c r="G87">
        <v>4</v>
      </c>
      <c r="H87">
        <v>3</v>
      </c>
      <c r="I87">
        <v>2</v>
      </c>
      <c r="J87">
        <v>0</v>
      </c>
      <c r="K87">
        <v>3</v>
      </c>
      <c r="L87">
        <v>2</v>
      </c>
      <c r="M87">
        <v>3</v>
      </c>
      <c r="N87">
        <v>0</v>
      </c>
      <c r="O87">
        <v>0</v>
      </c>
      <c r="P87">
        <v>0</v>
      </c>
      <c r="Q87">
        <v>0</v>
      </c>
      <c r="R87">
        <v>0</v>
      </c>
      <c r="S87">
        <v>0</v>
      </c>
      <c r="T87">
        <v>0</v>
      </c>
      <c r="U87">
        <v>0</v>
      </c>
      <c r="V87">
        <v>1</v>
      </c>
      <c r="W87" t="s">
        <v>278</v>
      </c>
      <c r="X87" s="4" t="s">
        <v>279</v>
      </c>
    </row>
    <row r="88" spans="1:26" ht="45" x14ac:dyDescent="0.25">
      <c r="A88" t="s">
        <v>280</v>
      </c>
      <c r="B88" t="s">
        <v>281</v>
      </c>
      <c r="C88" t="s">
        <v>282</v>
      </c>
      <c r="D88" t="s">
        <v>24</v>
      </c>
      <c r="E88" t="s">
        <v>264</v>
      </c>
      <c r="F88" t="s">
        <v>73</v>
      </c>
      <c r="G88">
        <v>17</v>
      </c>
      <c r="H88">
        <v>10</v>
      </c>
      <c r="I88">
        <v>7</v>
      </c>
      <c r="J88">
        <v>0</v>
      </c>
      <c r="K88">
        <v>14</v>
      </c>
      <c r="L88">
        <v>7</v>
      </c>
      <c r="M88">
        <v>16</v>
      </c>
      <c r="N88">
        <v>0</v>
      </c>
      <c r="O88">
        <v>0</v>
      </c>
      <c r="P88">
        <v>0</v>
      </c>
      <c r="Q88">
        <v>0</v>
      </c>
      <c r="R88">
        <v>0</v>
      </c>
      <c r="S88">
        <v>0</v>
      </c>
      <c r="T88">
        <v>0</v>
      </c>
      <c r="U88">
        <v>0</v>
      </c>
      <c r="V88">
        <v>1</v>
      </c>
      <c r="W88" t="s">
        <v>278</v>
      </c>
      <c r="X88" s="4" t="s">
        <v>283</v>
      </c>
    </row>
    <row r="89" spans="1:26" ht="45" x14ac:dyDescent="0.25">
      <c r="A89" t="s">
        <v>284</v>
      </c>
      <c r="B89" t="s">
        <v>285</v>
      </c>
      <c r="C89" t="s">
        <v>286</v>
      </c>
      <c r="D89" t="s">
        <v>24</v>
      </c>
      <c r="E89" t="s">
        <v>264</v>
      </c>
      <c r="F89" t="s">
        <v>73</v>
      </c>
      <c r="G89">
        <v>9</v>
      </c>
      <c r="H89">
        <v>7</v>
      </c>
      <c r="I89">
        <v>6</v>
      </c>
      <c r="J89">
        <v>0</v>
      </c>
      <c r="K89">
        <v>8</v>
      </c>
      <c r="L89">
        <v>6</v>
      </c>
      <c r="M89">
        <v>8</v>
      </c>
      <c r="N89">
        <v>0</v>
      </c>
      <c r="O89">
        <v>0</v>
      </c>
      <c r="P89">
        <v>0</v>
      </c>
      <c r="Q89">
        <v>0</v>
      </c>
      <c r="R89">
        <v>0</v>
      </c>
      <c r="S89">
        <v>0</v>
      </c>
      <c r="T89">
        <v>0</v>
      </c>
      <c r="U89">
        <v>0</v>
      </c>
      <c r="V89">
        <v>1</v>
      </c>
      <c r="W89" t="s">
        <v>278</v>
      </c>
      <c r="X89" s="4" t="s">
        <v>287</v>
      </c>
    </row>
    <row r="90" spans="1:26" ht="45" x14ac:dyDescent="0.25">
      <c r="A90" t="s">
        <v>288</v>
      </c>
      <c r="B90" t="s">
        <v>289</v>
      </c>
      <c r="C90" t="s">
        <v>290</v>
      </c>
      <c r="D90" t="s">
        <v>24</v>
      </c>
      <c r="E90" t="s">
        <v>264</v>
      </c>
      <c r="F90" t="s">
        <v>73</v>
      </c>
      <c r="G90">
        <v>29</v>
      </c>
      <c r="H90">
        <v>11</v>
      </c>
      <c r="I90">
        <v>4</v>
      </c>
      <c r="J90">
        <v>0</v>
      </c>
      <c r="K90">
        <v>22</v>
      </c>
      <c r="L90">
        <v>4</v>
      </c>
      <c r="M90">
        <v>28</v>
      </c>
      <c r="N90">
        <v>0</v>
      </c>
      <c r="O90">
        <v>0</v>
      </c>
      <c r="P90">
        <v>0</v>
      </c>
      <c r="Q90">
        <v>0</v>
      </c>
      <c r="R90">
        <v>0</v>
      </c>
      <c r="S90">
        <v>0</v>
      </c>
      <c r="T90">
        <v>0</v>
      </c>
      <c r="U90">
        <v>0</v>
      </c>
      <c r="V90">
        <v>1</v>
      </c>
      <c r="W90" t="s">
        <v>278</v>
      </c>
      <c r="X90" s="4" t="s">
        <v>291</v>
      </c>
    </row>
    <row r="91" spans="1:26" ht="60" x14ac:dyDescent="0.25">
      <c r="A91" t="s">
        <v>292</v>
      </c>
      <c r="B91" t="s">
        <v>293</v>
      </c>
      <c r="C91" t="s">
        <v>294</v>
      </c>
      <c r="D91" t="s">
        <v>24</v>
      </c>
      <c r="E91" t="s">
        <v>264</v>
      </c>
      <c r="F91" t="s">
        <v>73</v>
      </c>
      <c r="G91">
        <v>48</v>
      </c>
      <c r="H91">
        <v>9</v>
      </c>
      <c r="I91">
        <v>6</v>
      </c>
      <c r="J91">
        <v>0</v>
      </c>
      <c r="K91">
        <v>44</v>
      </c>
      <c r="L91">
        <v>6</v>
      </c>
      <c r="M91">
        <v>45</v>
      </c>
      <c r="N91">
        <v>0</v>
      </c>
      <c r="O91">
        <v>0</v>
      </c>
      <c r="P91">
        <v>0</v>
      </c>
      <c r="Q91">
        <v>0</v>
      </c>
      <c r="R91">
        <v>0</v>
      </c>
      <c r="S91">
        <v>1</v>
      </c>
      <c r="T91">
        <v>0</v>
      </c>
      <c r="U91">
        <v>1</v>
      </c>
      <c r="V91">
        <v>1</v>
      </c>
      <c r="W91" t="s">
        <v>278</v>
      </c>
      <c r="X91" s="4" t="s">
        <v>295</v>
      </c>
    </row>
    <row r="92" spans="1:26" ht="45" x14ac:dyDescent="0.25">
      <c r="A92" t="s">
        <v>296</v>
      </c>
      <c r="B92" t="s">
        <v>297</v>
      </c>
      <c r="C92" t="s">
        <v>298</v>
      </c>
      <c r="D92" t="s">
        <v>24</v>
      </c>
      <c r="E92" t="s">
        <v>264</v>
      </c>
      <c r="F92" t="s">
        <v>73</v>
      </c>
      <c r="G92">
        <v>8</v>
      </c>
      <c r="H92">
        <v>5</v>
      </c>
      <c r="I92">
        <v>4</v>
      </c>
      <c r="J92">
        <v>0</v>
      </c>
      <c r="K92">
        <v>4</v>
      </c>
      <c r="L92">
        <v>4</v>
      </c>
      <c r="M92">
        <v>8</v>
      </c>
      <c r="N92">
        <v>0</v>
      </c>
      <c r="O92">
        <v>0</v>
      </c>
      <c r="P92">
        <v>0</v>
      </c>
      <c r="Q92">
        <v>0</v>
      </c>
      <c r="R92">
        <v>0</v>
      </c>
      <c r="S92">
        <v>0</v>
      </c>
      <c r="T92">
        <v>0</v>
      </c>
      <c r="U92">
        <v>0</v>
      </c>
      <c r="V92">
        <v>0</v>
      </c>
      <c r="W92" t="s">
        <v>278</v>
      </c>
      <c r="X92" s="4" t="s">
        <v>299</v>
      </c>
    </row>
    <row r="93" spans="1:26" ht="45" x14ac:dyDescent="0.25">
      <c r="A93" t="s">
        <v>300</v>
      </c>
      <c r="B93" t="s">
        <v>301</v>
      </c>
      <c r="C93" t="s">
        <v>302</v>
      </c>
      <c r="D93" t="s">
        <v>24</v>
      </c>
      <c r="E93" t="s">
        <v>264</v>
      </c>
      <c r="F93" t="s">
        <v>73</v>
      </c>
      <c r="G93">
        <v>9</v>
      </c>
      <c r="H93">
        <v>13</v>
      </c>
      <c r="I93">
        <v>6</v>
      </c>
      <c r="J93">
        <v>0</v>
      </c>
      <c r="K93">
        <v>2</v>
      </c>
      <c r="L93">
        <v>6</v>
      </c>
      <c r="M93">
        <v>6</v>
      </c>
      <c r="N93">
        <v>0</v>
      </c>
      <c r="O93">
        <v>0</v>
      </c>
      <c r="P93">
        <v>0</v>
      </c>
      <c r="Q93">
        <v>0</v>
      </c>
      <c r="R93">
        <v>0</v>
      </c>
      <c r="S93">
        <v>0</v>
      </c>
      <c r="T93">
        <v>2</v>
      </c>
      <c r="U93">
        <v>0</v>
      </c>
      <c r="V93">
        <v>1</v>
      </c>
      <c r="W93" t="s">
        <v>278</v>
      </c>
      <c r="X93" s="4" t="s">
        <v>303</v>
      </c>
    </row>
    <row r="94" spans="1:26" ht="30" x14ac:dyDescent="0.25">
      <c r="A94" t="s">
        <v>304</v>
      </c>
      <c r="B94" t="s">
        <v>305</v>
      </c>
      <c r="C94" t="s">
        <v>306</v>
      </c>
      <c r="D94" t="s">
        <v>24</v>
      </c>
      <c r="E94" t="s">
        <v>264</v>
      </c>
      <c r="F94" t="s">
        <v>73</v>
      </c>
      <c r="G94">
        <v>3</v>
      </c>
      <c r="H94">
        <v>6</v>
      </c>
      <c r="I94">
        <v>5</v>
      </c>
      <c r="J94">
        <v>0</v>
      </c>
      <c r="K94">
        <v>2</v>
      </c>
      <c r="L94">
        <v>5</v>
      </c>
      <c r="M94">
        <v>2</v>
      </c>
      <c r="N94">
        <v>0</v>
      </c>
      <c r="O94">
        <v>0</v>
      </c>
      <c r="P94">
        <v>0</v>
      </c>
      <c r="Q94">
        <v>0</v>
      </c>
      <c r="R94">
        <v>0</v>
      </c>
      <c r="S94">
        <v>0</v>
      </c>
      <c r="T94">
        <v>0</v>
      </c>
      <c r="U94">
        <v>0</v>
      </c>
      <c r="V94">
        <v>1</v>
      </c>
      <c r="W94" t="s">
        <v>278</v>
      </c>
      <c r="X94" s="4" t="s">
        <v>307</v>
      </c>
    </row>
    <row r="95" spans="1:26" ht="45" x14ac:dyDescent="0.25">
      <c r="A95" t="s">
        <v>308</v>
      </c>
      <c r="B95" t="s">
        <v>309</v>
      </c>
      <c r="C95" t="s">
        <v>310</v>
      </c>
      <c r="D95" t="s">
        <v>24</v>
      </c>
      <c r="E95" t="s">
        <v>264</v>
      </c>
      <c r="F95" t="s">
        <v>73</v>
      </c>
      <c r="G95">
        <v>6</v>
      </c>
      <c r="H95">
        <v>8</v>
      </c>
      <c r="I95">
        <v>5</v>
      </c>
      <c r="J95">
        <v>0</v>
      </c>
      <c r="K95">
        <v>3</v>
      </c>
      <c r="L95">
        <v>5</v>
      </c>
      <c r="M95">
        <v>4</v>
      </c>
      <c r="N95">
        <v>0</v>
      </c>
      <c r="O95">
        <v>0</v>
      </c>
      <c r="P95">
        <v>0</v>
      </c>
      <c r="Q95">
        <v>0</v>
      </c>
      <c r="R95">
        <v>1</v>
      </c>
      <c r="S95">
        <v>0</v>
      </c>
      <c r="T95">
        <v>0</v>
      </c>
      <c r="U95">
        <v>0</v>
      </c>
      <c r="V95">
        <v>1</v>
      </c>
      <c r="W95" t="s">
        <v>278</v>
      </c>
      <c r="X95" s="4" t="s">
        <v>311</v>
      </c>
    </row>
    <row r="96" spans="1:26" ht="60" x14ac:dyDescent="0.25">
      <c r="A96" t="s">
        <v>312</v>
      </c>
      <c r="B96" t="s">
        <v>313</v>
      </c>
      <c r="C96" t="s">
        <v>314</v>
      </c>
      <c r="D96" t="s">
        <v>24</v>
      </c>
      <c r="E96" t="s">
        <v>264</v>
      </c>
      <c r="F96" t="s">
        <v>73</v>
      </c>
      <c r="G96">
        <v>31</v>
      </c>
      <c r="H96">
        <v>11</v>
      </c>
      <c r="I96">
        <v>7</v>
      </c>
      <c r="J96">
        <v>0</v>
      </c>
      <c r="K96">
        <v>27</v>
      </c>
      <c r="L96">
        <v>7</v>
      </c>
      <c r="M96">
        <v>29</v>
      </c>
      <c r="N96">
        <v>0</v>
      </c>
      <c r="O96">
        <v>0</v>
      </c>
      <c r="P96">
        <v>0</v>
      </c>
      <c r="Q96">
        <v>0</v>
      </c>
      <c r="R96">
        <v>1</v>
      </c>
      <c r="S96">
        <v>0</v>
      </c>
      <c r="T96">
        <v>0</v>
      </c>
      <c r="U96">
        <v>0</v>
      </c>
      <c r="V96">
        <v>1</v>
      </c>
      <c r="W96" t="s">
        <v>278</v>
      </c>
      <c r="X96" s="4" t="s">
        <v>315</v>
      </c>
    </row>
    <row r="97" spans="1:24" ht="45" x14ac:dyDescent="0.25">
      <c r="A97" t="s">
        <v>316</v>
      </c>
      <c r="B97" t="s">
        <v>317</v>
      </c>
      <c r="C97" t="s">
        <v>318</v>
      </c>
      <c r="D97" t="s">
        <v>24</v>
      </c>
      <c r="E97" t="s">
        <v>264</v>
      </c>
      <c r="F97" t="s">
        <v>73</v>
      </c>
      <c r="G97">
        <v>3</v>
      </c>
      <c r="H97">
        <v>5</v>
      </c>
      <c r="I97">
        <v>4</v>
      </c>
      <c r="J97">
        <v>0</v>
      </c>
      <c r="K97">
        <v>2</v>
      </c>
      <c r="L97">
        <v>4</v>
      </c>
      <c r="M97">
        <v>2</v>
      </c>
      <c r="N97">
        <v>0</v>
      </c>
      <c r="O97">
        <v>0</v>
      </c>
      <c r="P97">
        <v>0</v>
      </c>
      <c r="Q97">
        <v>0</v>
      </c>
      <c r="R97">
        <v>0</v>
      </c>
      <c r="S97">
        <v>0</v>
      </c>
      <c r="T97">
        <v>0</v>
      </c>
      <c r="U97">
        <v>0</v>
      </c>
      <c r="V97">
        <v>1</v>
      </c>
      <c r="W97" t="s">
        <v>278</v>
      </c>
      <c r="X97" s="4" t="s">
        <v>319</v>
      </c>
    </row>
    <row r="98" spans="1:24" ht="45" x14ac:dyDescent="0.25">
      <c r="A98" t="s">
        <v>320</v>
      </c>
      <c r="B98" t="s">
        <v>321</v>
      </c>
      <c r="C98" t="s">
        <v>322</v>
      </c>
      <c r="D98" t="s">
        <v>24</v>
      </c>
      <c r="E98" t="s">
        <v>264</v>
      </c>
      <c r="F98" t="s">
        <v>73</v>
      </c>
      <c r="G98">
        <v>18</v>
      </c>
      <c r="H98">
        <v>7</v>
      </c>
      <c r="I98">
        <v>5</v>
      </c>
      <c r="J98">
        <v>0</v>
      </c>
      <c r="K98">
        <v>16</v>
      </c>
      <c r="L98">
        <v>5</v>
      </c>
      <c r="M98">
        <v>17</v>
      </c>
      <c r="N98">
        <v>0</v>
      </c>
      <c r="O98">
        <v>0</v>
      </c>
      <c r="P98">
        <v>0</v>
      </c>
      <c r="Q98">
        <v>0</v>
      </c>
      <c r="R98">
        <v>0</v>
      </c>
      <c r="S98">
        <v>0</v>
      </c>
      <c r="T98">
        <v>0</v>
      </c>
      <c r="U98">
        <v>0</v>
      </c>
      <c r="V98">
        <v>1</v>
      </c>
      <c r="W98" t="s">
        <v>278</v>
      </c>
      <c r="X98" s="4" t="s">
        <v>323</v>
      </c>
    </row>
    <row r="99" spans="1:24" ht="45" x14ac:dyDescent="0.25">
      <c r="A99" t="s">
        <v>324</v>
      </c>
      <c r="B99" t="s">
        <v>325</v>
      </c>
      <c r="C99" t="s">
        <v>326</v>
      </c>
      <c r="D99" t="s">
        <v>24</v>
      </c>
      <c r="E99" t="s">
        <v>264</v>
      </c>
      <c r="F99" t="s">
        <v>73</v>
      </c>
      <c r="G99">
        <v>29</v>
      </c>
      <c r="H99">
        <v>8</v>
      </c>
      <c r="I99">
        <v>5</v>
      </c>
      <c r="J99">
        <v>0</v>
      </c>
      <c r="K99">
        <v>26</v>
      </c>
      <c r="L99">
        <v>5</v>
      </c>
      <c r="M99">
        <v>26</v>
      </c>
      <c r="N99">
        <v>0</v>
      </c>
      <c r="O99">
        <v>0</v>
      </c>
      <c r="P99">
        <v>0</v>
      </c>
      <c r="Q99">
        <v>0</v>
      </c>
      <c r="R99">
        <v>0</v>
      </c>
      <c r="S99">
        <v>1</v>
      </c>
      <c r="T99">
        <v>0</v>
      </c>
      <c r="U99">
        <v>1</v>
      </c>
      <c r="V99">
        <v>1</v>
      </c>
      <c r="W99" t="s">
        <v>278</v>
      </c>
      <c r="X99" s="4" t="s">
        <v>327</v>
      </c>
    </row>
    <row r="100" spans="1:24" ht="45" x14ac:dyDescent="0.25">
      <c r="A100" t="s">
        <v>328</v>
      </c>
      <c r="B100" t="s">
        <v>329</v>
      </c>
      <c r="C100" t="s">
        <v>330</v>
      </c>
      <c r="D100" t="s">
        <v>24</v>
      </c>
      <c r="E100" t="s">
        <v>264</v>
      </c>
      <c r="F100" t="s">
        <v>73</v>
      </c>
      <c r="G100">
        <v>7</v>
      </c>
      <c r="H100">
        <v>9</v>
      </c>
      <c r="I100">
        <v>5</v>
      </c>
      <c r="J100">
        <v>0</v>
      </c>
      <c r="K100">
        <v>3</v>
      </c>
      <c r="L100">
        <v>5</v>
      </c>
      <c r="M100">
        <v>6</v>
      </c>
      <c r="N100">
        <v>0</v>
      </c>
      <c r="O100">
        <v>0</v>
      </c>
      <c r="P100">
        <v>0</v>
      </c>
      <c r="Q100">
        <v>0</v>
      </c>
      <c r="R100">
        <v>0</v>
      </c>
      <c r="S100">
        <v>0</v>
      </c>
      <c r="T100">
        <v>0</v>
      </c>
      <c r="U100">
        <v>0</v>
      </c>
      <c r="V100">
        <v>1</v>
      </c>
      <c r="W100" t="s">
        <v>278</v>
      </c>
      <c r="X100" s="4" t="s">
        <v>331</v>
      </c>
    </row>
    <row r="101" spans="1:24" ht="45" x14ac:dyDescent="0.25">
      <c r="A101" t="s">
        <v>332</v>
      </c>
      <c r="B101" t="s">
        <v>333</v>
      </c>
      <c r="C101" t="s">
        <v>334</v>
      </c>
      <c r="D101" t="s">
        <v>24</v>
      </c>
      <c r="E101" t="s">
        <v>264</v>
      </c>
      <c r="F101" t="s">
        <v>73</v>
      </c>
      <c r="G101">
        <v>8</v>
      </c>
      <c r="H101">
        <v>8</v>
      </c>
      <c r="I101">
        <v>4</v>
      </c>
      <c r="J101">
        <v>0</v>
      </c>
      <c r="K101">
        <v>4</v>
      </c>
      <c r="L101">
        <v>4</v>
      </c>
      <c r="M101">
        <v>6</v>
      </c>
      <c r="N101">
        <v>0</v>
      </c>
      <c r="O101">
        <v>0</v>
      </c>
      <c r="P101">
        <v>0</v>
      </c>
      <c r="Q101">
        <v>0</v>
      </c>
      <c r="R101">
        <v>0</v>
      </c>
      <c r="S101">
        <v>1</v>
      </c>
      <c r="T101">
        <v>0</v>
      </c>
      <c r="U101">
        <v>0</v>
      </c>
      <c r="V101">
        <v>1</v>
      </c>
      <c r="W101" t="s">
        <v>278</v>
      </c>
      <c r="X101" s="4" t="s">
        <v>335</v>
      </c>
    </row>
    <row r="102" spans="1:24" ht="45" x14ac:dyDescent="0.25">
      <c r="A102" t="s">
        <v>336</v>
      </c>
      <c r="B102" t="s">
        <v>337</v>
      </c>
      <c r="C102" t="s">
        <v>338</v>
      </c>
      <c r="D102" t="s">
        <v>24</v>
      </c>
      <c r="E102" t="s">
        <v>264</v>
      </c>
      <c r="F102" t="s">
        <v>73</v>
      </c>
      <c r="G102">
        <v>5</v>
      </c>
      <c r="H102">
        <v>9</v>
      </c>
      <c r="I102">
        <v>5</v>
      </c>
      <c r="J102">
        <v>0</v>
      </c>
      <c r="K102">
        <v>1</v>
      </c>
      <c r="L102">
        <v>5</v>
      </c>
      <c r="M102">
        <v>3</v>
      </c>
      <c r="N102">
        <v>0</v>
      </c>
      <c r="O102">
        <v>0</v>
      </c>
      <c r="P102">
        <v>0</v>
      </c>
      <c r="Q102">
        <v>0</v>
      </c>
      <c r="R102">
        <v>1</v>
      </c>
      <c r="S102">
        <v>0</v>
      </c>
      <c r="T102">
        <v>0</v>
      </c>
      <c r="U102">
        <v>0</v>
      </c>
      <c r="V102">
        <v>1</v>
      </c>
      <c r="W102" t="s">
        <v>278</v>
      </c>
      <c r="X102" s="4" t="s">
        <v>339</v>
      </c>
    </row>
    <row r="103" spans="1:24" ht="30" x14ac:dyDescent="0.25">
      <c r="A103" t="s">
        <v>340</v>
      </c>
      <c r="B103" t="s">
        <v>341</v>
      </c>
      <c r="C103" t="s">
        <v>342</v>
      </c>
      <c r="D103" t="s">
        <v>24</v>
      </c>
      <c r="E103" t="s">
        <v>264</v>
      </c>
      <c r="F103" t="s">
        <v>73</v>
      </c>
      <c r="G103">
        <v>2</v>
      </c>
      <c r="H103">
        <v>2</v>
      </c>
      <c r="I103">
        <v>2</v>
      </c>
      <c r="J103">
        <v>0</v>
      </c>
      <c r="K103">
        <v>2</v>
      </c>
      <c r="L103">
        <v>2</v>
      </c>
      <c r="M103">
        <v>1</v>
      </c>
      <c r="N103">
        <v>0</v>
      </c>
      <c r="O103">
        <v>0</v>
      </c>
      <c r="P103">
        <v>0</v>
      </c>
      <c r="Q103">
        <v>0</v>
      </c>
      <c r="R103">
        <v>0</v>
      </c>
      <c r="S103">
        <v>0</v>
      </c>
      <c r="T103">
        <v>0</v>
      </c>
      <c r="U103">
        <v>0</v>
      </c>
      <c r="V103">
        <v>1</v>
      </c>
      <c r="W103" t="s">
        <v>278</v>
      </c>
      <c r="X103" s="4" t="s">
        <v>343</v>
      </c>
    </row>
    <row r="104" spans="1:24" x14ac:dyDescent="0.25">
      <c r="A104" t="s">
        <v>344</v>
      </c>
      <c r="B104" t="s">
        <v>345</v>
      </c>
      <c r="D104" t="s">
        <v>35</v>
      </c>
      <c r="E104" t="s">
        <v>346</v>
      </c>
      <c r="F104" t="s">
        <v>14</v>
      </c>
      <c r="G104">
        <v>0</v>
      </c>
      <c r="H104">
        <v>1</v>
      </c>
      <c r="I104">
        <v>1</v>
      </c>
      <c r="J104">
        <v>0</v>
      </c>
      <c r="K104">
        <v>0</v>
      </c>
      <c r="L104">
        <v>1</v>
      </c>
      <c r="M104">
        <v>0</v>
      </c>
      <c r="N104">
        <v>0</v>
      </c>
      <c r="O104">
        <v>0</v>
      </c>
      <c r="P104">
        <v>0</v>
      </c>
      <c r="Q104">
        <v>0</v>
      </c>
      <c r="R104">
        <v>0</v>
      </c>
      <c r="S104">
        <v>0</v>
      </c>
      <c r="T104">
        <v>0</v>
      </c>
      <c r="U104">
        <v>0</v>
      </c>
      <c r="V104">
        <v>0</v>
      </c>
      <c r="X104" s="4" t="s">
        <v>347</v>
      </c>
    </row>
    <row r="105" spans="1:24" x14ac:dyDescent="0.25">
      <c r="A105" t="s">
        <v>348</v>
      </c>
      <c r="B105" t="s">
        <v>349</v>
      </c>
      <c r="D105" t="s">
        <v>35</v>
      </c>
      <c r="E105" t="s">
        <v>346</v>
      </c>
      <c r="F105" t="s">
        <v>14</v>
      </c>
      <c r="G105">
        <v>0</v>
      </c>
      <c r="H105">
        <v>0</v>
      </c>
      <c r="I105">
        <v>0</v>
      </c>
      <c r="J105">
        <v>0</v>
      </c>
      <c r="K105">
        <v>0</v>
      </c>
      <c r="L105">
        <v>0</v>
      </c>
      <c r="M105">
        <v>0</v>
      </c>
      <c r="N105">
        <v>0</v>
      </c>
      <c r="O105">
        <v>0</v>
      </c>
      <c r="P105">
        <v>0</v>
      </c>
      <c r="Q105">
        <v>0</v>
      </c>
      <c r="R105">
        <v>0</v>
      </c>
      <c r="S105">
        <v>0</v>
      </c>
      <c r="T105">
        <v>0</v>
      </c>
      <c r="U105">
        <v>0</v>
      </c>
      <c r="V105">
        <v>0</v>
      </c>
      <c r="W105" t="s">
        <v>362</v>
      </c>
    </row>
    <row r="106" spans="1:24" x14ac:dyDescent="0.25">
      <c r="A106" t="s">
        <v>350</v>
      </c>
      <c r="B106" t="s">
        <v>351</v>
      </c>
      <c r="D106" t="s">
        <v>35</v>
      </c>
      <c r="E106" t="s">
        <v>346</v>
      </c>
      <c r="F106" t="s">
        <v>14</v>
      </c>
      <c r="G106">
        <v>0</v>
      </c>
      <c r="H106">
        <v>0</v>
      </c>
      <c r="I106">
        <v>0</v>
      </c>
      <c r="J106">
        <v>0</v>
      </c>
      <c r="K106">
        <v>0</v>
      </c>
      <c r="L106">
        <v>0</v>
      </c>
      <c r="M106">
        <v>0</v>
      </c>
      <c r="N106">
        <v>0</v>
      </c>
      <c r="O106">
        <v>0</v>
      </c>
      <c r="P106">
        <v>0</v>
      </c>
      <c r="Q106">
        <v>0</v>
      </c>
      <c r="R106">
        <v>0</v>
      </c>
      <c r="S106">
        <v>0</v>
      </c>
      <c r="T106">
        <v>0</v>
      </c>
      <c r="U106">
        <v>0</v>
      </c>
      <c r="V106">
        <v>0</v>
      </c>
      <c r="W106" t="s">
        <v>362</v>
      </c>
    </row>
    <row r="107" spans="1:24" x14ac:dyDescent="0.25">
      <c r="A107" t="s">
        <v>352</v>
      </c>
      <c r="B107" t="s">
        <v>353</v>
      </c>
      <c r="D107" t="s">
        <v>35</v>
      </c>
      <c r="E107" t="s">
        <v>346</v>
      </c>
      <c r="F107" t="s">
        <v>14</v>
      </c>
      <c r="G107">
        <v>0</v>
      </c>
      <c r="H107">
        <v>0</v>
      </c>
      <c r="I107">
        <v>0</v>
      </c>
      <c r="J107">
        <v>0</v>
      </c>
      <c r="K107">
        <v>0</v>
      </c>
      <c r="L107">
        <v>0</v>
      </c>
      <c r="M107">
        <v>0</v>
      </c>
      <c r="N107">
        <v>0</v>
      </c>
      <c r="O107">
        <v>0</v>
      </c>
      <c r="P107">
        <v>0</v>
      </c>
      <c r="Q107">
        <v>0</v>
      </c>
      <c r="R107">
        <v>0</v>
      </c>
      <c r="S107">
        <v>0</v>
      </c>
      <c r="T107">
        <v>0</v>
      </c>
      <c r="U107">
        <v>0</v>
      </c>
      <c r="V107">
        <v>0</v>
      </c>
      <c r="W107" t="s">
        <v>362</v>
      </c>
    </row>
    <row r="108" spans="1:24" x14ac:dyDescent="0.25">
      <c r="A108" t="s">
        <v>354</v>
      </c>
      <c r="B108" t="s">
        <v>355</v>
      </c>
      <c r="D108" t="s">
        <v>35</v>
      </c>
      <c r="E108" t="s">
        <v>346</v>
      </c>
      <c r="F108" t="s">
        <v>14</v>
      </c>
      <c r="G108">
        <v>0</v>
      </c>
      <c r="H108">
        <v>0</v>
      </c>
      <c r="I108">
        <v>0</v>
      </c>
      <c r="J108">
        <v>0</v>
      </c>
      <c r="K108">
        <v>0</v>
      </c>
      <c r="L108">
        <v>0</v>
      </c>
      <c r="M108">
        <v>0</v>
      </c>
      <c r="N108">
        <v>0</v>
      </c>
      <c r="O108">
        <v>0</v>
      </c>
      <c r="P108">
        <v>0</v>
      </c>
      <c r="Q108">
        <v>0</v>
      </c>
      <c r="R108">
        <v>0</v>
      </c>
      <c r="S108">
        <v>0</v>
      </c>
      <c r="T108">
        <v>0</v>
      </c>
      <c r="U108">
        <v>0</v>
      </c>
      <c r="V108">
        <v>0</v>
      </c>
      <c r="W108" t="s">
        <v>362</v>
      </c>
    </row>
    <row r="109" spans="1:24" x14ac:dyDescent="0.25">
      <c r="A109" t="s">
        <v>356</v>
      </c>
      <c r="B109" t="s">
        <v>357</v>
      </c>
      <c r="C109" t="s">
        <v>358</v>
      </c>
      <c r="D109" t="s">
        <v>35</v>
      </c>
      <c r="E109" t="s">
        <v>346</v>
      </c>
      <c r="F109" t="s">
        <v>73</v>
      </c>
      <c r="G109">
        <v>1</v>
      </c>
      <c r="H109">
        <v>1</v>
      </c>
      <c r="I109">
        <v>0</v>
      </c>
      <c r="J109">
        <v>0</v>
      </c>
      <c r="K109">
        <v>0</v>
      </c>
      <c r="L109">
        <v>0</v>
      </c>
      <c r="M109">
        <v>0</v>
      </c>
      <c r="N109">
        <v>0</v>
      </c>
      <c r="O109">
        <v>0</v>
      </c>
      <c r="P109">
        <v>0</v>
      </c>
      <c r="Q109">
        <v>0</v>
      </c>
      <c r="R109">
        <v>0</v>
      </c>
      <c r="S109">
        <v>1</v>
      </c>
      <c r="T109">
        <v>0</v>
      </c>
      <c r="U109">
        <v>0</v>
      </c>
      <c r="V109">
        <v>0</v>
      </c>
    </row>
    <row r="110" spans="1:24" x14ac:dyDescent="0.25">
      <c r="A110" t="s">
        <v>359</v>
      </c>
      <c r="B110" t="s">
        <v>360</v>
      </c>
      <c r="D110" t="s">
        <v>24</v>
      </c>
      <c r="E110" t="s">
        <v>361</v>
      </c>
      <c r="F110" t="s">
        <v>14</v>
      </c>
      <c r="G110">
        <v>0</v>
      </c>
      <c r="H110">
        <v>0</v>
      </c>
      <c r="I110">
        <v>0</v>
      </c>
      <c r="J110">
        <v>0</v>
      </c>
      <c r="K110">
        <v>0</v>
      </c>
      <c r="L110">
        <v>0</v>
      </c>
      <c r="M110">
        <v>0</v>
      </c>
      <c r="N110">
        <v>0</v>
      </c>
      <c r="O110">
        <v>0</v>
      </c>
      <c r="P110">
        <v>0</v>
      </c>
      <c r="Q110">
        <v>0</v>
      </c>
      <c r="R110">
        <v>0</v>
      </c>
      <c r="S110">
        <v>0</v>
      </c>
      <c r="T110">
        <v>0</v>
      </c>
      <c r="U110">
        <v>0</v>
      </c>
      <c r="V110">
        <v>0</v>
      </c>
    </row>
    <row r="111" spans="1:24" x14ac:dyDescent="0.25">
      <c r="A111" t="s">
        <v>363</v>
      </c>
      <c r="B111" t="s">
        <v>364</v>
      </c>
      <c r="D111" t="s">
        <v>24</v>
      </c>
      <c r="E111" t="s">
        <v>361</v>
      </c>
      <c r="F111" t="s">
        <v>14</v>
      </c>
      <c r="G111">
        <v>0</v>
      </c>
      <c r="H111">
        <v>0</v>
      </c>
      <c r="I111">
        <v>0</v>
      </c>
      <c r="J111">
        <v>0</v>
      </c>
      <c r="K111">
        <v>0</v>
      </c>
      <c r="L111">
        <v>0</v>
      </c>
      <c r="M111">
        <v>0</v>
      </c>
      <c r="N111">
        <v>0</v>
      </c>
      <c r="O111">
        <v>0</v>
      </c>
      <c r="P111">
        <v>0</v>
      </c>
      <c r="Q111">
        <v>0</v>
      </c>
      <c r="R111">
        <v>0</v>
      </c>
      <c r="S111">
        <v>0</v>
      </c>
      <c r="T111">
        <v>0</v>
      </c>
      <c r="U111">
        <v>0</v>
      </c>
      <c r="V111">
        <v>0</v>
      </c>
    </row>
    <row r="112" spans="1:24" x14ac:dyDescent="0.25">
      <c r="A112" t="s">
        <v>365</v>
      </c>
      <c r="B112" t="s">
        <v>366</v>
      </c>
      <c r="D112" t="s">
        <v>24</v>
      </c>
      <c r="E112" t="s">
        <v>361</v>
      </c>
      <c r="F112" t="s">
        <v>14</v>
      </c>
      <c r="G112">
        <v>0</v>
      </c>
      <c r="H112">
        <v>0</v>
      </c>
      <c r="I112">
        <v>0</v>
      </c>
      <c r="J112">
        <v>0</v>
      </c>
      <c r="K112">
        <v>0</v>
      </c>
      <c r="L112">
        <v>0</v>
      </c>
      <c r="M112">
        <v>0</v>
      </c>
      <c r="N112">
        <v>0</v>
      </c>
      <c r="O112">
        <v>0</v>
      </c>
      <c r="P112">
        <v>0</v>
      </c>
      <c r="Q112">
        <v>0</v>
      </c>
      <c r="R112">
        <v>0</v>
      </c>
      <c r="S112">
        <v>0</v>
      </c>
      <c r="T112">
        <v>0</v>
      </c>
      <c r="U112">
        <v>0</v>
      </c>
      <c r="V112">
        <v>0</v>
      </c>
    </row>
    <row r="113" spans="1:22" x14ac:dyDescent="0.25">
      <c r="A113" t="s">
        <v>367</v>
      </c>
      <c r="B113" t="s">
        <v>368</v>
      </c>
      <c r="D113" t="s">
        <v>24</v>
      </c>
      <c r="E113" t="s">
        <v>361</v>
      </c>
      <c r="F113" t="s">
        <v>14</v>
      </c>
      <c r="G113">
        <v>0</v>
      </c>
      <c r="H113">
        <v>0</v>
      </c>
      <c r="I113">
        <v>0</v>
      </c>
      <c r="J113">
        <v>0</v>
      </c>
      <c r="K113">
        <v>0</v>
      </c>
      <c r="L113">
        <v>0</v>
      </c>
      <c r="M113">
        <v>0</v>
      </c>
      <c r="N113">
        <v>0</v>
      </c>
      <c r="O113">
        <v>0</v>
      </c>
      <c r="P113">
        <v>0</v>
      </c>
      <c r="Q113">
        <v>0</v>
      </c>
      <c r="R113">
        <v>0</v>
      </c>
      <c r="S113">
        <v>0</v>
      </c>
      <c r="T113">
        <v>0</v>
      </c>
      <c r="U113">
        <v>0</v>
      </c>
      <c r="V113">
        <v>0</v>
      </c>
    </row>
    <row r="114" spans="1:22" x14ac:dyDescent="0.25">
      <c r="A114" t="s">
        <v>369</v>
      </c>
      <c r="B114" t="s">
        <v>370</v>
      </c>
      <c r="D114" t="s">
        <v>35</v>
      </c>
      <c r="E114" t="s">
        <v>361</v>
      </c>
      <c r="F114" t="s">
        <v>14</v>
      </c>
      <c r="G114">
        <v>0</v>
      </c>
      <c r="H114">
        <v>0</v>
      </c>
      <c r="I114">
        <v>0</v>
      </c>
      <c r="J114">
        <v>0</v>
      </c>
      <c r="K114">
        <v>0</v>
      </c>
      <c r="L114">
        <v>0</v>
      </c>
      <c r="M114">
        <v>0</v>
      </c>
      <c r="N114">
        <v>0</v>
      </c>
      <c r="O114">
        <v>0</v>
      </c>
      <c r="P114">
        <v>0</v>
      </c>
      <c r="Q114">
        <v>0</v>
      </c>
      <c r="R114">
        <v>0</v>
      </c>
      <c r="S114">
        <v>0</v>
      </c>
      <c r="T114">
        <v>0</v>
      </c>
      <c r="U114">
        <v>0</v>
      </c>
      <c r="V114">
        <v>0</v>
      </c>
    </row>
    <row r="115" spans="1:22" x14ac:dyDescent="0.25">
      <c r="A115" t="s">
        <v>371</v>
      </c>
      <c r="B115" t="s">
        <v>372</v>
      </c>
      <c r="D115" t="s">
        <v>35</v>
      </c>
      <c r="E115" t="s">
        <v>361</v>
      </c>
      <c r="F115" t="s">
        <v>14</v>
      </c>
      <c r="G115">
        <v>0</v>
      </c>
      <c r="H115">
        <v>0</v>
      </c>
      <c r="I115">
        <v>0</v>
      </c>
      <c r="J115">
        <v>0</v>
      </c>
      <c r="K115">
        <v>0</v>
      </c>
      <c r="L115">
        <v>0</v>
      </c>
      <c r="M115">
        <v>0</v>
      </c>
      <c r="N115">
        <v>0</v>
      </c>
      <c r="O115">
        <v>0</v>
      </c>
      <c r="P115">
        <v>0</v>
      </c>
      <c r="Q115">
        <v>0</v>
      </c>
      <c r="R115">
        <v>0</v>
      </c>
      <c r="S115">
        <v>0</v>
      </c>
      <c r="T115">
        <v>0</v>
      </c>
      <c r="U115">
        <v>0</v>
      </c>
      <c r="V115">
        <v>0</v>
      </c>
    </row>
    <row r="116" spans="1:22" x14ac:dyDescent="0.25">
      <c r="A116" t="s">
        <v>373</v>
      </c>
      <c r="B116" t="s">
        <v>374</v>
      </c>
      <c r="D116" t="s">
        <v>35</v>
      </c>
      <c r="E116" t="s">
        <v>361</v>
      </c>
      <c r="F116" t="s">
        <v>14</v>
      </c>
      <c r="G116">
        <v>0</v>
      </c>
      <c r="H116">
        <v>0</v>
      </c>
      <c r="I116">
        <v>0</v>
      </c>
      <c r="J116">
        <v>0</v>
      </c>
      <c r="K116">
        <v>0</v>
      </c>
      <c r="L116">
        <v>0</v>
      </c>
      <c r="M116">
        <v>0</v>
      </c>
      <c r="N116">
        <v>0</v>
      </c>
      <c r="O116">
        <v>0</v>
      </c>
      <c r="P116">
        <v>0</v>
      </c>
      <c r="Q116">
        <v>0</v>
      </c>
      <c r="R116">
        <v>0</v>
      </c>
      <c r="S116">
        <v>0</v>
      </c>
      <c r="T116">
        <v>0</v>
      </c>
      <c r="U116">
        <v>0</v>
      </c>
      <c r="V116">
        <v>0</v>
      </c>
    </row>
    <row r="117" spans="1:22" x14ac:dyDescent="0.25">
      <c r="A117" t="s">
        <v>375</v>
      </c>
      <c r="B117" t="s">
        <v>376</v>
      </c>
      <c r="D117" t="s">
        <v>35</v>
      </c>
      <c r="E117" t="s">
        <v>361</v>
      </c>
      <c r="F117" t="s">
        <v>14</v>
      </c>
      <c r="G117">
        <v>0</v>
      </c>
      <c r="H117">
        <v>0</v>
      </c>
      <c r="I117">
        <v>0</v>
      </c>
      <c r="J117">
        <v>0</v>
      </c>
      <c r="K117">
        <v>0</v>
      </c>
      <c r="L117">
        <v>0</v>
      </c>
      <c r="M117">
        <v>0</v>
      </c>
      <c r="N117">
        <v>0</v>
      </c>
      <c r="O117">
        <v>0</v>
      </c>
      <c r="P117">
        <v>0</v>
      </c>
      <c r="Q117">
        <v>0</v>
      </c>
      <c r="R117">
        <v>0</v>
      </c>
      <c r="S117">
        <v>0</v>
      </c>
      <c r="T117">
        <v>0</v>
      </c>
      <c r="U117">
        <v>0</v>
      </c>
      <c r="V117">
        <v>0</v>
      </c>
    </row>
    <row r="118" spans="1:22" x14ac:dyDescent="0.25">
      <c r="A118" t="s">
        <v>377</v>
      </c>
      <c r="B118" t="s">
        <v>378</v>
      </c>
      <c r="D118" t="s">
        <v>35</v>
      </c>
      <c r="E118" t="s">
        <v>361</v>
      </c>
      <c r="F118" t="s">
        <v>14</v>
      </c>
      <c r="G118">
        <v>0</v>
      </c>
      <c r="H118">
        <v>0</v>
      </c>
      <c r="I118">
        <v>0</v>
      </c>
      <c r="J118">
        <v>0</v>
      </c>
      <c r="K118">
        <v>0</v>
      </c>
      <c r="L118">
        <v>0</v>
      </c>
      <c r="M118">
        <v>0</v>
      </c>
      <c r="N118">
        <v>0</v>
      </c>
      <c r="O118">
        <v>0</v>
      </c>
      <c r="P118">
        <v>0</v>
      </c>
      <c r="Q118">
        <v>0</v>
      </c>
      <c r="R118">
        <v>0</v>
      </c>
      <c r="S118">
        <v>0</v>
      </c>
      <c r="T118">
        <v>0</v>
      </c>
      <c r="U118">
        <v>0</v>
      </c>
      <c r="V118">
        <v>0</v>
      </c>
    </row>
    <row r="119" spans="1:22" x14ac:dyDescent="0.25">
      <c r="A119" t="s">
        <v>379</v>
      </c>
      <c r="B119" t="s">
        <v>380</v>
      </c>
      <c r="D119" t="s">
        <v>35</v>
      </c>
      <c r="E119" t="s">
        <v>361</v>
      </c>
      <c r="F119" t="s">
        <v>14</v>
      </c>
      <c r="G119">
        <v>0</v>
      </c>
      <c r="H119">
        <v>0</v>
      </c>
      <c r="I119">
        <v>0</v>
      </c>
      <c r="J119">
        <v>0</v>
      </c>
      <c r="K119">
        <v>0</v>
      </c>
      <c r="L119">
        <v>0</v>
      </c>
      <c r="M119">
        <v>0</v>
      </c>
      <c r="N119">
        <v>0</v>
      </c>
      <c r="O119">
        <v>0</v>
      </c>
      <c r="P119">
        <v>0</v>
      </c>
      <c r="Q119">
        <v>0</v>
      </c>
      <c r="R119">
        <v>0</v>
      </c>
      <c r="S119">
        <v>0</v>
      </c>
      <c r="T119">
        <v>0</v>
      </c>
      <c r="U119">
        <v>0</v>
      </c>
      <c r="V119">
        <v>0</v>
      </c>
    </row>
    <row r="120" spans="1:22" x14ac:dyDescent="0.25">
      <c r="A120" t="s">
        <v>381</v>
      </c>
      <c r="B120" t="s">
        <v>382</v>
      </c>
      <c r="D120" t="s">
        <v>35</v>
      </c>
      <c r="E120" t="s">
        <v>361</v>
      </c>
      <c r="F120" t="s">
        <v>14</v>
      </c>
      <c r="G120">
        <v>0</v>
      </c>
      <c r="H120">
        <v>0</v>
      </c>
      <c r="I120">
        <v>0</v>
      </c>
      <c r="J120">
        <v>0</v>
      </c>
      <c r="K120">
        <v>0</v>
      </c>
      <c r="L120">
        <v>0</v>
      </c>
      <c r="M120">
        <v>0</v>
      </c>
      <c r="N120">
        <v>0</v>
      </c>
      <c r="O120">
        <v>0</v>
      </c>
      <c r="P120">
        <v>0</v>
      </c>
      <c r="Q120">
        <v>0</v>
      </c>
      <c r="R120">
        <v>0</v>
      </c>
      <c r="S120">
        <v>0</v>
      </c>
      <c r="T120">
        <v>0</v>
      </c>
      <c r="U120">
        <v>0</v>
      </c>
      <c r="V120">
        <v>0</v>
      </c>
    </row>
    <row r="121" spans="1:22" x14ac:dyDescent="0.25">
      <c r="A121" t="s">
        <v>383</v>
      </c>
      <c r="B121" t="s">
        <v>384</v>
      </c>
      <c r="D121" t="s">
        <v>35</v>
      </c>
      <c r="E121" t="s">
        <v>361</v>
      </c>
      <c r="F121" t="s">
        <v>14</v>
      </c>
      <c r="G121">
        <v>0</v>
      </c>
      <c r="H121">
        <v>0</v>
      </c>
      <c r="I121">
        <v>0</v>
      </c>
      <c r="J121">
        <v>0</v>
      </c>
      <c r="K121">
        <v>0</v>
      </c>
      <c r="L121">
        <v>0</v>
      </c>
      <c r="M121">
        <v>0</v>
      </c>
      <c r="N121">
        <v>0</v>
      </c>
      <c r="O121">
        <v>0</v>
      </c>
      <c r="P121">
        <v>0</v>
      </c>
      <c r="Q121">
        <v>0</v>
      </c>
      <c r="R121">
        <v>0</v>
      </c>
      <c r="S121">
        <v>0</v>
      </c>
      <c r="T121">
        <v>0</v>
      </c>
      <c r="U121">
        <v>0</v>
      </c>
      <c r="V121">
        <v>0</v>
      </c>
    </row>
    <row r="122" spans="1:22" x14ac:dyDescent="0.25">
      <c r="A122" t="s">
        <v>385</v>
      </c>
      <c r="B122" t="s">
        <v>386</v>
      </c>
      <c r="D122" t="s">
        <v>35</v>
      </c>
      <c r="E122" t="s">
        <v>361</v>
      </c>
      <c r="F122" t="s">
        <v>14</v>
      </c>
      <c r="G122">
        <v>0</v>
      </c>
      <c r="H122">
        <v>0</v>
      </c>
      <c r="I122">
        <v>0</v>
      </c>
      <c r="J122">
        <v>0</v>
      </c>
      <c r="K122">
        <v>0</v>
      </c>
      <c r="L122">
        <v>0</v>
      </c>
      <c r="M122">
        <v>0</v>
      </c>
      <c r="N122">
        <v>0</v>
      </c>
      <c r="O122">
        <v>0</v>
      </c>
      <c r="P122">
        <v>0</v>
      </c>
      <c r="Q122">
        <v>0</v>
      </c>
      <c r="R122">
        <v>0</v>
      </c>
      <c r="S122">
        <v>0</v>
      </c>
      <c r="T122">
        <v>0</v>
      </c>
      <c r="U122">
        <v>0</v>
      </c>
      <c r="V122">
        <v>0</v>
      </c>
    </row>
    <row r="123" spans="1:22" x14ac:dyDescent="0.25">
      <c r="A123" t="s">
        <v>387</v>
      </c>
      <c r="B123" t="s">
        <v>388</v>
      </c>
      <c r="D123" t="s">
        <v>35</v>
      </c>
      <c r="E123" t="s">
        <v>361</v>
      </c>
      <c r="F123" t="s">
        <v>14</v>
      </c>
      <c r="G123">
        <v>0</v>
      </c>
      <c r="H123">
        <v>0</v>
      </c>
      <c r="I123">
        <v>0</v>
      </c>
      <c r="J123">
        <v>0</v>
      </c>
      <c r="K123">
        <v>0</v>
      </c>
      <c r="L123">
        <v>0</v>
      </c>
      <c r="M123">
        <v>0</v>
      </c>
      <c r="N123">
        <v>0</v>
      </c>
      <c r="O123">
        <v>0</v>
      </c>
      <c r="P123">
        <v>0</v>
      </c>
      <c r="Q123">
        <v>0</v>
      </c>
      <c r="R123">
        <v>0</v>
      </c>
      <c r="S123">
        <v>0</v>
      </c>
      <c r="T123">
        <v>0</v>
      </c>
      <c r="U123">
        <v>0</v>
      </c>
      <c r="V123">
        <v>0</v>
      </c>
    </row>
    <row r="124" spans="1:22" x14ac:dyDescent="0.25">
      <c r="A124" t="s">
        <v>389</v>
      </c>
      <c r="B124" t="s">
        <v>390</v>
      </c>
      <c r="D124" t="s">
        <v>35</v>
      </c>
      <c r="E124" t="s">
        <v>361</v>
      </c>
      <c r="F124" t="s">
        <v>14</v>
      </c>
      <c r="G124">
        <v>0</v>
      </c>
      <c r="H124">
        <v>0</v>
      </c>
      <c r="I124">
        <v>0</v>
      </c>
      <c r="J124">
        <v>0</v>
      </c>
      <c r="K124">
        <v>0</v>
      </c>
      <c r="L124">
        <v>0</v>
      </c>
      <c r="M124">
        <v>0</v>
      </c>
      <c r="N124">
        <v>0</v>
      </c>
      <c r="O124">
        <v>0</v>
      </c>
      <c r="P124">
        <v>0</v>
      </c>
      <c r="Q124">
        <v>0</v>
      </c>
      <c r="R124">
        <v>0</v>
      </c>
      <c r="S124">
        <v>0</v>
      </c>
      <c r="T124">
        <v>0</v>
      </c>
      <c r="U124">
        <v>0</v>
      </c>
      <c r="V124">
        <v>0</v>
      </c>
    </row>
    <row r="125" spans="1:22" x14ac:dyDescent="0.25">
      <c r="A125" t="s">
        <v>391</v>
      </c>
      <c r="B125" t="s">
        <v>392</v>
      </c>
      <c r="D125" t="s">
        <v>35</v>
      </c>
      <c r="E125" t="s">
        <v>361</v>
      </c>
      <c r="F125" t="s">
        <v>14</v>
      </c>
      <c r="G125">
        <v>0</v>
      </c>
      <c r="H125">
        <v>0</v>
      </c>
      <c r="I125">
        <v>0</v>
      </c>
      <c r="J125">
        <v>0</v>
      </c>
      <c r="K125">
        <v>0</v>
      </c>
      <c r="L125">
        <v>0</v>
      </c>
      <c r="M125">
        <v>0</v>
      </c>
      <c r="N125">
        <v>0</v>
      </c>
      <c r="O125">
        <v>0</v>
      </c>
      <c r="P125">
        <v>0</v>
      </c>
      <c r="Q125">
        <v>0</v>
      </c>
      <c r="R125">
        <v>0</v>
      </c>
      <c r="S125">
        <v>0</v>
      </c>
      <c r="T125">
        <v>0</v>
      </c>
      <c r="U125">
        <v>0</v>
      </c>
      <c r="V125">
        <v>0</v>
      </c>
    </row>
    <row r="126" spans="1:22" x14ac:dyDescent="0.25">
      <c r="A126" t="s">
        <v>393</v>
      </c>
      <c r="B126" t="s">
        <v>394</v>
      </c>
      <c r="D126" t="s">
        <v>35</v>
      </c>
      <c r="E126" t="s">
        <v>361</v>
      </c>
      <c r="F126" t="s">
        <v>14</v>
      </c>
      <c r="G126">
        <v>0</v>
      </c>
      <c r="H126">
        <v>0</v>
      </c>
      <c r="I126">
        <v>0</v>
      </c>
      <c r="J126">
        <v>0</v>
      </c>
      <c r="K126">
        <v>0</v>
      </c>
      <c r="L126">
        <v>0</v>
      </c>
      <c r="M126">
        <v>0</v>
      </c>
      <c r="N126">
        <v>0</v>
      </c>
      <c r="O126">
        <v>0</v>
      </c>
      <c r="P126">
        <v>0</v>
      </c>
      <c r="Q126">
        <v>0</v>
      </c>
      <c r="R126">
        <v>0</v>
      </c>
      <c r="S126">
        <v>0</v>
      </c>
      <c r="T126">
        <v>0</v>
      </c>
      <c r="U126">
        <v>0</v>
      </c>
      <c r="V126">
        <v>0</v>
      </c>
    </row>
    <row r="127" spans="1:22" x14ac:dyDescent="0.25">
      <c r="A127" t="s">
        <v>395</v>
      </c>
      <c r="B127" t="s">
        <v>396</v>
      </c>
      <c r="D127" t="s">
        <v>35</v>
      </c>
      <c r="E127" t="s">
        <v>361</v>
      </c>
      <c r="F127" t="s">
        <v>14</v>
      </c>
      <c r="G127">
        <v>0</v>
      </c>
      <c r="H127">
        <v>0</v>
      </c>
      <c r="I127">
        <v>0</v>
      </c>
      <c r="J127">
        <v>0</v>
      </c>
      <c r="K127">
        <v>0</v>
      </c>
      <c r="L127">
        <v>0</v>
      </c>
      <c r="M127">
        <v>0</v>
      </c>
      <c r="N127">
        <v>0</v>
      </c>
      <c r="O127">
        <v>0</v>
      </c>
      <c r="P127">
        <v>0</v>
      </c>
      <c r="Q127">
        <v>0</v>
      </c>
      <c r="R127">
        <v>0</v>
      </c>
      <c r="S127">
        <v>0</v>
      </c>
      <c r="T127">
        <v>0</v>
      </c>
      <c r="U127">
        <v>0</v>
      </c>
      <c r="V127">
        <v>0</v>
      </c>
    </row>
    <row r="128" spans="1:22" x14ac:dyDescent="0.25">
      <c r="A128" t="s">
        <v>397</v>
      </c>
      <c r="B128" t="s">
        <v>398</v>
      </c>
      <c r="D128" t="s">
        <v>35</v>
      </c>
      <c r="E128" t="s">
        <v>361</v>
      </c>
      <c r="F128" t="s">
        <v>14</v>
      </c>
      <c r="G128">
        <v>0</v>
      </c>
      <c r="H128">
        <v>0</v>
      </c>
      <c r="I128">
        <v>0</v>
      </c>
      <c r="J128">
        <v>0</v>
      </c>
      <c r="K128">
        <v>0</v>
      </c>
      <c r="L128">
        <v>0</v>
      </c>
      <c r="M128">
        <v>0</v>
      </c>
      <c r="N128">
        <v>0</v>
      </c>
      <c r="O128">
        <v>0</v>
      </c>
      <c r="P128">
        <v>0</v>
      </c>
      <c r="Q128">
        <v>0</v>
      </c>
      <c r="R128">
        <v>0</v>
      </c>
      <c r="S128">
        <v>0</v>
      </c>
      <c r="T128">
        <v>0</v>
      </c>
      <c r="U128">
        <v>0</v>
      </c>
      <c r="V128">
        <v>0</v>
      </c>
    </row>
    <row r="129" spans="1:26" x14ac:dyDescent="0.25">
      <c r="A129" t="s">
        <v>399</v>
      </c>
      <c r="B129" t="s">
        <v>400</v>
      </c>
      <c r="D129" t="s">
        <v>35</v>
      </c>
      <c r="E129" t="s">
        <v>361</v>
      </c>
      <c r="F129" t="s">
        <v>14</v>
      </c>
      <c r="G129">
        <v>0</v>
      </c>
      <c r="H129">
        <v>0</v>
      </c>
      <c r="I129">
        <v>0</v>
      </c>
      <c r="J129">
        <v>0</v>
      </c>
      <c r="K129">
        <v>0</v>
      </c>
      <c r="L129">
        <v>0</v>
      </c>
      <c r="M129">
        <v>0</v>
      </c>
      <c r="N129">
        <v>0</v>
      </c>
      <c r="O129">
        <v>0</v>
      </c>
      <c r="P129">
        <v>0</v>
      </c>
      <c r="Q129">
        <v>0</v>
      </c>
      <c r="R129">
        <v>0</v>
      </c>
      <c r="S129">
        <v>0</v>
      </c>
      <c r="T129">
        <v>0</v>
      </c>
      <c r="U129">
        <v>0</v>
      </c>
      <c r="V129">
        <v>0</v>
      </c>
    </row>
    <row r="130" spans="1:26" x14ac:dyDescent="0.25">
      <c r="A130" t="s">
        <v>401</v>
      </c>
      <c r="B130" t="s">
        <v>402</v>
      </c>
      <c r="D130" t="s">
        <v>35</v>
      </c>
      <c r="E130" t="s">
        <v>361</v>
      </c>
      <c r="F130" t="s">
        <v>14</v>
      </c>
      <c r="G130">
        <v>0</v>
      </c>
      <c r="H130">
        <v>0</v>
      </c>
      <c r="I130">
        <v>0</v>
      </c>
      <c r="J130">
        <v>0</v>
      </c>
      <c r="K130">
        <v>0</v>
      </c>
      <c r="L130">
        <v>0</v>
      </c>
      <c r="M130">
        <v>0</v>
      </c>
      <c r="N130">
        <v>0</v>
      </c>
      <c r="O130">
        <v>0</v>
      </c>
      <c r="P130">
        <v>0</v>
      </c>
      <c r="Q130">
        <v>0</v>
      </c>
      <c r="R130">
        <v>0</v>
      </c>
      <c r="S130">
        <v>0</v>
      </c>
      <c r="T130">
        <v>0</v>
      </c>
      <c r="U130">
        <v>0</v>
      </c>
      <c r="V130">
        <v>0</v>
      </c>
    </row>
    <row r="131" spans="1:26" x14ac:dyDescent="0.25">
      <c r="A131" t="s">
        <v>403</v>
      </c>
      <c r="B131" t="s">
        <v>404</v>
      </c>
      <c r="D131" t="s">
        <v>35</v>
      </c>
      <c r="E131" t="s">
        <v>361</v>
      </c>
      <c r="F131" t="s">
        <v>14</v>
      </c>
      <c r="G131">
        <v>0</v>
      </c>
      <c r="H131">
        <v>0</v>
      </c>
      <c r="I131">
        <v>0</v>
      </c>
      <c r="J131">
        <v>0</v>
      </c>
      <c r="K131">
        <v>0</v>
      </c>
      <c r="L131">
        <v>0</v>
      </c>
      <c r="M131">
        <v>0</v>
      </c>
      <c r="N131">
        <v>0</v>
      </c>
      <c r="O131">
        <v>0</v>
      </c>
      <c r="P131">
        <v>0</v>
      </c>
      <c r="Q131">
        <v>0</v>
      </c>
      <c r="R131">
        <v>0</v>
      </c>
      <c r="S131">
        <v>0</v>
      </c>
      <c r="T131">
        <v>0</v>
      </c>
      <c r="U131">
        <v>0</v>
      </c>
      <c r="V131">
        <v>0</v>
      </c>
    </row>
    <row r="132" spans="1:26" x14ac:dyDescent="0.25">
      <c r="A132" t="s">
        <v>405</v>
      </c>
      <c r="B132" t="s">
        <v>406</v>
      </c>
      <c r="D132" t="s">
        <v>35</v>
      </c>
      <c r="E132" t="s">
        <v>361</v>
      </c>
      <c r="F132" t="s">
        <v>14</v>
      </c>
      <c r="G132">
        <v>0</v>
      </c>
      <c r="H132">
        <v>0</v>
      </c>
      <c r="I132">
        <v>0</v>
      </c>
      <c r="J132">
        <v>0</v>
      </c>
      <c r="K132">
        <v>0</v>
      </c>
      <c r="L132">
        <v>0</v>
      </c>
      <c r="M132">
        <v>0</v>
      </c>
      <c r="N132">
        <v>0</v>
      </c>
      <c r="O132">
        <v>0</v>
      </c>
      <c r="P132">
        <v>0</v>
      </c>
      <c r="Q132">
        <v>0</v>
      </c>
      <c r="R132">
        <v>0</v>
      </c>
      <c r="S132">
        <v>0</v>
      </c>
      <c r="T132">
        <v>0</v>
      </c>
      <c r="U132">
        <v>0</v>
      </c>
      <c r="V132">
        <v>0</v>
      </c>
    </row>
    <row r="133" spans="1:26" x14ac:dyDescent="0.25">
      <c r="A133" t="s">
        <v>407</v>
      </c>
      <c r="B133" t="s">
        <v>408</v>
      </c>
      <c r="D133" t="s">
        <v>35</v>
      </c>
      <c r="E133" t="s">
        <v>361</v>
      </c>
      <c r="F133" t="s">
        <v>14</v>
      </c>
      <c r="G133">
        <v>0</v>
      </c>
      <c r="H133">
        <v>0</v>
      </c>
      <c r="I133">
        <v>0</v>
      </c>
      <c r="J133">
        <v>0</v>
      </c>
      <c r="K133">
        <v>0</v>
      </c>
      <c r="L133">
        <v>0</v>
      </c>
      <c r="M133">
        <v>0</v>
      </c>
      <c r="N133">
        <v>0</v>
      </c>
      <c r="O133">
        <v>0</v>
      </c>
      <c r="P133">
        <v>0</v>
      </c>
      <c r="Q133">
        <v>0</v>
      </c>
      <c r="R133">
        <v>0</v>
      </c>
      <c r="S133">
        <v>0</v>
      </c>
      <c r="T133">
        <v>0</v>
      </c>
      <c r="U133">
        <v>0</v>
      </c>
      <c r="V133">
        <v>0</v>
      </c>
    </row>
    <row r="134" spans="1:26" x14ac:dyDescent="0.25">
      <c r="A134" t="s">
        <v>409</v>
      </c>
      <c r="B134" t="s">
        <v>410</v>
      </c>
      <c r="D134" t="s">
        <v>35</v>
      </c>
      <c r="E134" t="s">
        <v>361</v>
      </c>
      <c r="F134" t="s">
        <v>14</v>
      </c>
      <c r="G134">
        <v>0</v>
      </c>
      <c r="H134">
        <v>0</v>
      </c>
      <c r="I134">
        <v>0</v>
      </c>
      <c r="J134">
        <v>0</v>
      </c>
      <c r="K134">
        <v>0</v>
      </c>
      <c r="L134">
        <v>0</v>
      </c>
      <c r="M134">
        <v>0</v>
      </c>
      <c r="N134">
        <v>0</v>
      </c>
      <c r="O134">
        <v>0</v>
      </c>
      <c r="P134">
        <v>0</v>
      </c>
      <c r="Q134">
        <v>0</v>
      </c>
      <c r="R134">
        <v>0</v>
      </c>
      <c r="S134">
        <v>0</v>
      </c>
      <c r="T134">
        <v>0</v>
      </c>
      <c r="U134">
        <v>0</v>
      </c>
      <c r="V134">
        <v>0</v>
      </c>
    </row>
    <row r="135" spans="1:26" x14ac:dyDescent="0.25">
      <c r="A135" t="s">
        <v>411</v>
      </c>
      <c r="B135" t="s">
        <v>412</v>
      </c>
      <c r="D135" t="s">
        <v>35</v>
      </c>
      <c r="E135" t="s">
        <v>361</v>
      </c>
      <c r="F135" t="s">
        <v>14</v>
      </c>
      <c r="G135">
        <v>0</v>
      </c>
      <c r="H135">
        <v>0</v>
      </c>
      <c r="I135">
        <v>0</v>
      </c>
      <c r="J135">
        <v>0</v>
      </c>
      <c r="K135">
        <v>0</v>
      </c>
      <c r="L135">
        <v>0</v>
      </c>
      <c r="M135">
        <v>0</v>
      </c>
      <c r="N135">
        <v>0</v>
      </c>
      <c r="O135">
        <v>0</v>
      </c>
      <c r="P135">
        <v>0</v>
      </c>
      <c r="Q135">
        <v>0</v>
      </c>
      <c r="R135">
        <v>0</v>
      </c>
      <c r="S135">
        <v>0</v>
      </c>
      <c r="T135">
        <v>0</v>
      </c>
      <c r="U135">
        <v>0</v>
      </c>
      <c r="V135">
        <v>0</v>
      </c>
    </row>
    <row r="136" spans="1:26" x14ac:dyDescent="0.25">
      <c r="A136" t="s">
        <v>413</v>
      </c>
      <c r="B136" t="s">
        <v>414</v>
      </c>
      <c r="D136" t="s">
        <v>35</v>
      </c>
      <c r="E136" t="s">
        <v>361</v>
      </c>
      <c r="F136" t="s">
        <v>14</v>
      </c>
      <c r="G136">
        <v>0</v>
      </c>
      <c r="H136">
        <v>0</v>
      </c>
      <c r="I136">
        <v>0</v>
      </c>
      <c r="J136">
        <v>0</v>
      </c>
      <c r="K136">
        <v>0</v>
      </c>
      <c r="L136">
        <v>0</v>
      </c>
      <c r="M136">
        <v>0</v>
      </c>
      <c r="N136">
        <v>0</v>
      </c>
      <c r="O136">
        <v>0</v>
      </c>
      <c r="P136">
        <v>0</v>
      </c>
      <c r="Q136">
        <v>0</v>
      </c>
      <c r="R136">
        <v>0</v>
      </c>
      <c r="S136">
        <v>0</v>
      </c>
      <c r="T136">
        <v>0</v>
      </c>
      <c r="U136">
        <v>0</v>
      </c>
      <c r="V136">
        <v>0</v>
      </c>
    </row>
    <row r="138" spans="1:26" x14ac:dyDescent="0.25">
      <c r="A138" s="1"/>
      <c r="B138" s="1"/>
      <c r="C138" s="1"/>
      <c r="D138" s="1"/>
      <c r="E138" s="1"/>
      <c r="F138" s="1"/>
      <c r="G138" s="1">
        <f>SUM(G6:G136)</f>
        <v>485</v>
      </c>
      <c r="H138" s="1">
        <f t="shared" ref="H138:V138" si="0">SUM(H6:H136)</f>
        <v>365</v>
      </c>
      <c r="I138" s="1">
        <f t="shared" si="0"/>
        <v>137</v>
      </c>
      <c r="J138" s="1">
        <f t="shared" si="0"/>
        <v>8</v>
      </c>
      <c r="K138" s="1">
        <f>SUM(K6:K136)</f>
        <v>251</v>
      </c>
      <c r="L138" s="1">
        <f t="shared" si="0"/>
        <v>137</v>
      </c>
      <c r="M138" s="1">
        <f t="shared" si="0"/>
        <v>420</v>
      </c>
      <c r="N138" s="1">
        <f t="shared" si="0"/>
        <v>0</v>
      </c>
      <c r="O138" s="1">
        <f t="shared" si="0"/>
        <v>1</v>
      </c>
      <c r="P138" s="1">
        <f t="shared" si="0"/>
        <v>0</v>
      </c>
      <c r="Q138" s="1">
        <f t="shared" si="0"/>
        <v>0</v>
      </c>
      <c r="R138" s="1">
        <f t="shared" si="0"/>
        <v>15</v>
      </c>
      <c r="S138" s="1">
        <f t="shared" si="0"/>
        <v>20</v>
      </c>
      <c r="T138" s="1">
        <f t="shared" si="0"/>
        <v>3</v>
      </c>
      <c r="U138" s="1">
        <f t="shared" si="0"/>
        <v>7</v>
      </c>
      <c r="V138" s="1">
        <f t="shared" si="0"/>
        <v>19</v>
      </c>
      <c r="W138" s="1"/>
      <c r="X138" s="5"/>
      <c r="Y138" s="1"/>
      <c r="Z138" s="5"/>
    </row>
    <row r="140" spans="1:26" ht="15.75" thickBot="1" x14ac:dyDescent="0.3"/>
    <row r="141" spans="1:26" ht="15.75" thickBot="1" x14ac:dyDescent="0.3">
      <c r="A141" s="16" t="s">
        <v>415</v>
      </c>
      <c r="B141" s="17"/>
      <c r="C141" s="18"/>
    </row>
    <row r="142" spans="1:26" ht="15.75" thickBot="1" x14ac:dyDescent="0.3"/>
    <row r="143" spans="1:26" ht="15.75" thickBot="1" x14ac:dyDescent="0.3">
      <c r="A143" s="9" t="s">
        <v>3</v>
      </c>
      <c r="B143" s="10" t="s">
        <v>416</v>
      </c>
      <c r="C143" s="11" t="s">
        <v>424</v>
      </c>
    </row>
    <row r="144" spans="1:26" x14ac:dyDescent="0.25">
      <c r="A144" s="8" t="s">
        <v>361</v>
      </c>
      <c r="B144" s="8">
        <f>COUNTIF(E6:E136,"NVD")</f>
        <v>27</v>
      </c>
      <c r="C144" s="8">
        <f>COUNTIFS(E6:E136,"NVD",F6:F136,"false")</f>
        <v>0</v>
      </c>
    </row>
    <row r="145" spans="1:3" x14ac:dyDescent="0.25">
      <c r="A145" s="7" t="s">
        <v>417</v>
      </c>
      <c r="B145" s="7">
        <f>COUNTIF(E6:E136,"Cisco Security Advisory")</f>
        <v>6</v>
      </c>
      <c r="C145" s="7">
        <f>COUNTIFS(E6:E136,"Cisco Security Advisory",F6:F136,"false")</f>
        <v>1</v>
      </c>
    </row>
    <row r="146" spans="1:3" x14ac:dyDescent="0.25">
      <c r="A146" s="7" t="s">
        <v>418</v>
      </c>
      <c r="B146" s="7">
        <f>COUNTIF(E6:E136,"Siemens ProductCERT")</f>
        <v>53</v>
      </c>
      <c r="C146" s="7">
        <f>COUNTIFS(E6:E136,"Siemens ProductCERT",F6:F136,"false")</f>
        <v>50</v>
      </c>
    </row>
    <row r="147" spans="1:3" x14ac:dyDescent="0.25">
      <c r="A147" s="7" t="s">
        <v>419</v>
      </c>
      <c r="B147" s="7">
        <f>COUNTIF(E6:E136,"IBM XFE")</f>
        <v>25</v>
      </c>
      <c r="C147" s="7">
        <f>COUNTIFS(E6:E136,"IBM XFE",F6:F136,"false")</f>
        <v>0</v>
      </c>
    </row>
    <row r="148" spans="1:3" ht="15.75" thickBot="1" x14ac:dyDescent="0.3">
      <c r="A148" s="12" t="s">
        <v>420</v>
      </c>
      <c r="B148" s="12">
        <f>COUNTIF(E6:E136,"CISA ICS CERT")</f>
        <v>20</v>
      </c>
      <c r="C148" s="12">
        <f>COUNTIFS(E6:E136,"CISA ICS CERT",F6:F136,"false")</f>
        <v>20</v>
      </c>
    </row>
    <row r="149" spans="1:3" ht="15.75" thickBot="1" x14ac:dyDescent="0.3">
      <c r="A149" s="13" t="s">
        <v>423</v>
      </c>
      <c r="B149" s="14">
        <f>SUM(B144:B148)</f>
        <v>131</v>
      </c>
      <c r="C149" s="15">
        <f>SUM(C144:C148)</f>
        <v>71</v>
      </c>
    </row>
    <row r="151" spans="1:3" ht="15.75" thickBot="1" x14ac:dyDescent="0.3"/>
    <row r="152" spans="1:3" ht="15.75" thickBot="1" x14ac:dyDescent="0.3">
      <c r="A152" s="9" t="s">
        <v>3</v>
      </c>
      <c r="B152" s="10" t="s">
        <v>421</v>
      </c>
      <c r="C152" s="11" t="s">
        <v>422</v>
      </c>
    </row>
    <row r="153" spans="1:3" x14ac:dyDescent="0.25">
      <c r="A153" s="8" t="s">
        <v>361</v>
      </c>
      <c r="B153" s="8">
        <f>COUNTIFS(E6:E136,"NVD",D6:D136,"SOAR4IOT:Mock_Cisco")</f>
        <v>23</v>
      </c>
      <c r="C153" s="8">
        <f>COUNTIFS(E6:E136,"NVD",D6:D136,"SOAR4IOT:Mock_Siemens")</f>
        <v>4</v>
      </c>
    </row>
    <row r="154" spans="1:3" x14ac:dyDescent="0.25">
      <c r="A154" s="7" t="s">
        <v>417</v>
      </c>
      <c r="B154" s="7">
        <f>COUNTIFS(E6:E136,"Cisco Security Advisory",D6:D136,"SOAR4IOT:Mock_Cisco")</f>
        <v>6</v>
      </c>
      <c r="C154" s="7">
        <f>COUNTIFS(E6:E136,"Cisco Security Advisory",D6:D136,"SOAR4IOT:Mock_Siemens")</f>
        <v>0</v>
      </c>
    </row>
    <row r="155" spans="1:3" x14ac:dyDescent="0.25">
      <c r="A155" s="7" t="s">
        <v>418</v>
      </c>
      <c r="B155" s="7">
        <f>COUNTIFS(E6:E136,"Siemens ProductCERT",D6:D136,"SOAR4IOT:Mock_Cisco")</f>
        <v>0</v>
      </c>
      <c r="C155" s="7">
        <f>COUNTIFS(E6:E136,"Siemens ProductCERT",D6:D136,"SOAR4IOT:Mock_Siemens")</f>
        <v>53</v>
      </c>
    </row>
    <row r="156" spans="1:3" x14ac:dyDescent="0.25">
      <c r="A156" s="7" t="s">
        <v>419</v>
      </c>
      <c r="B156" s="7">
        <f>COUNTIFS(E6:E136,"IBM XFE",D6:D136,"SOAR4IOT:Mock_Cisco")</f>
        <v>18</v>
      </c>
      <c r="C156" s="7">
        <f>COUNTIFS(E6:E136,"IBM XFE",D6:D136,"SOAR4IOT:Mock_Siemens")</f>
        <v>7</v>
      </c>
    </row>
    <row r="157" spans="1:3" ht="15.75" thickBot="1" x14ac:dyDescent="0.3">
      <c r="A157" s="12" t="s">
        <v>420</v>
      </c>
      <c r="B157" s="12">
        <f>COUNTIFS(E6:E136,"CISA ICS CERT",D6:D136,"SOAR4IOT:Mock_Cisco")</f>
        <v>0</v>
      </c>
      <c r="C157" s="12">
        <f>COUNTIFS(E6:E136,"CISA ICS CERT",D6:D136,"SOAR4IOT:Mock_Siemens")</f>
        <v>20</v>
      </c>
    </row>
    <row r="158" spans="1:3" ht="15.75" thickBot="1" x14ac:dyDescent="0.3">
      <c r="A158" s="13" t="s">
        <v>423</v>
      </c>
      <c r="B158" s="14">
        <f>SUM(B153:B157)</f>
        <v>47</v>
      </c>
      <c r="C158" s="15">
        <f>SUM(C153:C157)</f>
        <v>84</v>
      </c>
    </row>
    <row r="173" spans="1:3" ht="15.75" thickBot="1" x14ac:dyDescent="0.3"/>
    <row r="174" spans="1:3" ht="15.75" thickBot="1" x14ac:dyDescent="0.3">
      <c r="A174" s="16" t="s">
        <v>425</v>
      </c>
      <c r="B174" s="17"/>
      <c r="C174" s="18"/>
    </row>
    <row r="175" spans="1:3" ht="15.75" thickBot="1" x14ac:dyDescent="0.3"/>
    <row r="176" spans="1:3" ht="15.75" thickBot="1" x14ac:dyDescent="0.3">
      <c r="A176" s="26" t="s">
        <v>426</v>
      </c>
      <c r="B176" s="27" t="s">
        <v>427</v>
      </c>
    </row>
    <row r="177" spans="1:2" x14ac:dyDescent="0.25">
      <c r="A177" s="8" t="s">
        <v>428</v>
      </c>
      <c r="B177" s="8">
        <f>M138</f>
        <v>420</v>
      </c>
    </row>
    <row r="178" spans="1:2" x14ac:dyDescent="0.25">
      <c r="A178" s="7" t="s">
        <v>429</v>
      </c>
      <c r="B178" s="7">
        <f>N138</f>
        <v>0</v>
      </c>
    </row>
    <row r="179" spans="1:2" x14ac:dyDescent="0.25">
      <c r="A179" s="7" t="s">
        <v>430</v>
      </c>
      <c r="B179" s="7">
        <f>O138</f>
        <v>1</v>
      </c>
    </row>
    <row r="180" spans="1:2" x14ac:dyDescent="0.25">
      <c r="A180" s="7" t="s">
        <v>431</v>
      </c>
      <c r="B180" s="7">
        <f>P138</f>
        <v>0</v>
      </c>
    </row>
    <row r="181" spans="1:2" x14ac:dyDescent="0.25">
      <c r="A181" s="7" t="s">
        <v>432</v>
      </c>
      <c r="B181" s="7">
        <f>Q138</f>
        <v>0</v>
      </c>
    </row>
    <row r="182" spans="1:2" x14ac:dyDescent="0.25">
      <c r="A182" s="7" t="s">
        <v>433</v>
      </c>
      <c r="B182" s="7">
        <f>R138</f>
        <v>15</v>
      </c>
    </row>
    <row r="183" spans="1:2" x14ac:dyDescent="0.25">
      <c r="A183" s="7" t="s">
        <v>434</v>
      </c>
      <c r="B183" s="7">
        <f>S138</f>
        <v>20</v>
      </c>
    </row>
    <row r="184" spans="1:2" x14ac:dyDescent="0.25">
      <c r="A184" s="7" t="s">
        <v>435</v>
      </c>
      <c r="B184" s="7">
        <f>T138</f>
        <v>3</v>
      </c>
    </row>
    <row r="185" spans="1:2" x14ac:dyDescent="0.25">
      <c r="A185" s="7" t="s">
        <v>436</v>
      </c>
      <c r="B185" s="7">
        <f>U138</f>
        <v>7</v>
      </c>
    </row>
    <row r="186" spans="1:2" x14ac:dyDescent="0.25">
      <c r="A186" s="7" t="s">
        <v>437</v>
      </c>
      <c r="B186" s="7">
        <f>V138</f>
        <v>19</v>
      </c>
    </row>
    <row r="188" spans="1:2" ht="15.75" thickBot="1" x14ac:dyDescent="0.3"/>
    <row r="189" spans="1:2" ht="15.75" thickBot="1" x14ac:dyDescent="0.3">
      <c r="A189" s="26" t="s">
        <v>438</v>
      </c>
      <c r="B189" s="27" t="s">
        <v>427</v>
      </c>
    </row>
    <row r="190" spans="1:2" x14ac:dyDescent="0.25">
      <c r="A190" s="8" t="s">
        <v>439</v>
      </c>
      <c r="B190" s="8">
        <f>G138</f>
        <v>485</v>
      </c>
    </row>
    <row r="191" spans="1:2" x14ac:dyDescent="0.25">
      <c r="A191" s="7" t="s">
        <v>7</v>
      </c>
      <c r="B191" s="7">
        <f>H138</f>
        <v>365</v>
      </c>
    </row>
    <row r="192" spans="1:2" x14ac:dyDescent="0.25">
      <c r="A192" s="7" t="s">
        <v>8</v>
      </c>
      <c r="B192" s="7">
        <f>I138</f>
        <v>137</v>
      </c>
    </row>
    <row r="193" spans="1:6" x14ac:dyDescent="0.25">
      <c r="A193" s="7" t="s">
        <v>9</v>
      </c>
      <c r="B193" s="7">
        <f>J138</f>
        <v>8</v>
      </c>
    </row>
    <row r="194" spans="1:6" x14ac:dyDescent="0.25">
      <c r="A194" s="7" t="s">
        <v>10</v>
      </c>
      <c r="B194" s="7">
        <f>K138</f>
        <v>251</v>
      </c>
    </row>
    <row r="196" spans="1:6" ht="15.75" thickBot="1" x14ac:dyDescent="0.3"/>
    <row r="197" spans="1:6" ht="15.75" thickBot="1" x14ac:dyDescent="0.3">
      <c r="A197" s="26" t="s">
        <v>3</v>
      </c>
      <c r="B197" s="29" t="s">
        <v>443</v>
      </c>
      <c r="C197" s="29" t="s">
        <v>440</v>
      </c>
      <c r="D197" s="29" t="s">
        <v>441</v>
      </c>
      <c r="E197" s="30" t="s">
        <v>442</v>
      </c>
      <c r="F197" s="33" t="s">
        <v>444</v>
      </c>
    </row>
    <row r="198" spans="1:6" x14ac:dyDescent="0.25">
      <c r="A198" s="8" t="s">
        <v>361</v>
      </c>
      <c r="B198" s="8">
        <f>IFERROR(SUMIFS(G6:G136,E6:E136,"NVD",F6:F136,"false")/COUNTIFS(E6:E136,"NVD",F6:F136,"false"),0)</f>
        <v>0</v>
      </c>
      <c r="C198" s="8">
        <f>IFERROR(SUMIFS(H6:H136,E6:E136,"NVD",F6:F136,"false")/COUNTIFS(E6:E136,"NVD",F6:F136,"false"),0)</f>
        <v>0</v>
      </c>
      <c r="D198" s="8">
        <f>IFERROR(SUMIFS(K6:K136,E6:E136,"NVD",F6:F136,"false")/COUNTIFS(E6:E136,"NVD",F6:F136,"false"),0)</f>
        <v>0</v>
      </c>
      <c r="E198" s="31">
        <f>IFERROR(SUMIFS(I6:I136,E6:E136,"NVD",F6:F136,"false")/COUNTIFS(E6:E136,"NVD",F6:F136,"false"),0)</f>
        <v>0</v>
      </c>
      <c r="F198" s="8">
        <f>IFERROR(SUMIFS(J6:J136,E6:E136,"NVD",F6:F136,"false")/COUNTIFS(E6:E136,"NVD",F6:F136,"false"),0)</f>
        <v>0</v>
      </c>
    </row>
    <row r="199" spans="1:6" x14ac:dyDescent="0.25">
      <c r="A199" s="7" t="s">
        <v>417</v>
      </c>
      <c r="B199" s="7">
        <f>IFERROR(SUMIFS(G6:G136,E6:E136,"Cisco Security Advisory",F6:F136,"false")/COUNTIFS(E6:E136,"Cisco Security Advisory",F6:F136,"false"),0)</f>
        <v>1</v>
      </c>
      <c r="C199" s="7">
        <f>IFERROR(SUMIFS(H6:H136,E6:E136,"Cisco Security Advisory",F6:F136,"false")/COUNTIFS(E6:E136,"Cisco Security Advisory",F6:F136,"false"),0)</f>
        <v>1</v>
      </c>
      <c r="D199" s="7">
        <f>IFERROR(SUMIFS(K6:K136,E6:E136,"Cisco Security Advisory",F6:F136,"false")/COUNTIFS(E6:E136,"Cisco Security Advisory",F6:F136,"false"),0)</f>
        <v>0</v>
      </c>
      <c r="E199" s="32">
        <f>IFERROR(SUMIFS(I6:I136,E6:E136,"Cisco Security Advisory",F6:F136,"false")/COUNTIFS(E6:E136,"Cisco Security Advisory",F6:F136,"false"),0)</f>
        <v>0</v>
      </c>
      <c r="F199" s="7">
        <f>IFERROR(SUMIFS(J6:J136,E6:E136,"Cisco Security Advisory",F6:F136,"false")/COUNTIFS(E6:E136,"Cisco Security Advisory",F6:F136,"false"),0)</f>
        <v>0</v>
      </c>
    </row>
    <row r="200" spans="1:6" x14ac:dyDescent="0.25">
      <c r="A200" s="7" t="s">
        <v>418</v>
      </c>
      <c r="B200" s="7">
        <f>IFERROR(SUMIFS(G6:G136,E6:E136,"Siemens ProductCERT",F6:F136,"false")/COUNTIFS(E6:E136,"Siemens ProductCERT",F6:F136,"false"),0)</f>
        <v>3.3</v>
      </c>
      <c r="C200" s="7">
        <f>IFERROR(SUMIFS(H6:H136,E6:E136,"Siemens ProductCERT",F6:F136,"false")/COUNTIFS(E6:E136,"Siemens ProductCERT",F6:F136,"false"),0)</f>
        <v>4.08</v>
      </c>
      <c r="D200" s="7">
        <f>IFERROR(SUMIFS(K6:K136,E6:E136,"Siemens ProductCERT",F6:F136,"false")/COUNTIFS(E6:E136,"Siemens ProductCERT",F6:F136,"false"),0)</f>
        <v>0.04</v>
      </c>
      <c r="E200" s="32">
        <f>IFERROR(SUMIFS(I6:I136,E6:E136,"Siemens ProductCERT",F6:F136,"false")/COUNTIFS(E6:E136,"Siemens ProductCERT",F6:F136,"false"),0)</f>
        <v>0.82</v>
      </c>
      <c r="F200" s="7">
        <f>IFERROR(SUMIFS(J6:J136,E6:E136,"Siemens ProductCERT",F6:F136,"false")/COUNTIFS(E6:E136,"Siemens ProductCERT",F6:F136,"false"),0)</f>
        <v>0.16</v>
      </c>
    </row>
    <row r="201" spans="1:6" x14ac:dyDescent="0.25">
      <c r="A201" s="7" t="s">
        <v>419</v>
      </c>
      <c r="B201" s="7">
        <f>IFERROR(SUMIFS(G6:G136,E6:E136,"IBM XFE",F6:F136,"false")/COUNTIFS(E6:E136,"IBM XFE",F6:F136,"false"),0)</f>
        <v>0</v>
      </c>
      <c r="C201" s="7">
        <f>IFERROR(SUMIFS(H6:H136,E6:E136,"IBM XFE",F6:F136,"false")/COUNTIFS(E6:E136,"IBM XFE",F6:F136,"false"),0)</f>
        <v>0</v>
      </c>
      <c r="D201" s="7">
        <f>IFERROR(SUMIFS(K6:K136,E6:E136,"IBM XFE",F6:F136,"false")/COUNTIFS(E6:E136,"IBM XFE",F6:F136,"false"),0)</f>
        <v>0</v>
      </c>
      <c r="E201" s="32">
        <f>IFERROR(SUMIFS(I6:I136,E6:E136,"IBM XFE",F6:F136,"false")/COUNTIFS(E6:E136,"IBM XFE",F6:F136,"false"),0)</f>
        <v>0</v>
      </c>
      <c r="F201" s="7">
        <f>IFERROR(SUMIFS(J6:J136,E6:E136,"IBM XFE",F6:F136,"false")/COUNTIFS(E6:E136,"IBM XFE",F6:F136,"false"),0)</f>
        <v>0</v>
      </c>
    </row>
    <row r="202" spans="1:6" x14ac:dyDescent="0.25">
      <c r="A202" s="7" t="s">
        <v>420</v>
      </c>
      <c r="B202" s="7">
        <f>IFERROR(SUMIFS(G6:G136,E6:E136,"CISA ICS CERT",F6:F136,"false")/COUNTIFS(E6:E136,"CISA ICS CERT",F6:F136,"false"),0)</f>
        <v>15.95</v>
      </c>
      <c r="C202" s="7">
        <f>IFERROR(SUMIFS(H6:H136,E6:E136,"CISA ICS CERT",F6:F136,"false")/COUNTIFS(E6:E136,"CISA ICS CERT",F6:F136,"false"),0)</f>
        <v>7.9</v>
      </c>
      <c r="D202" s="7">
        <f>IFERROR(SUMIFS(K6:K136,E6:E136,"CISA ICS CERT",F6:F136,"false")/COUNTIFS(E6:E136,"CISA ICS CERT",F6:F136,"false"),0)</f>
        <v>12.45</v>
      </c>
      <c r="E202" s="32">
        <f>IFERROR(SUMIFS(I6:I136,E6:E136,"CISA ICS CERT",F6:F136,"false")/COUNTIFS(E6:E136,"CISA ICS CERT",F6:F136,"false"),0)</f>
        <v>4.7</v>
      </c>
      <c r="F202" s="7">
        <f>IFERROR(SUMIFS(J6:J136,E6:E136,"CISA ICS CERT",F6:F136,"false")/COUNTIFS(E6:E136,"CISA ICS CERT",F6:F136,"false"),0)</f>
        <v>0</v>
      </c>
    </row>
  </sheetData>
  <mergeCells count="7">
    <mergeCell ref="A2:Z2"/>
    <mergeCell ref="A174:C174"/>
    <mergeCell ref="A141:C141"/>
    <mergeCell ref="A4:F4"/>
    <mergeCell ref="A3:W3"/>
    <mergeCell ref="M4:V4"/>
    <mergeCell ref="G4:L4"/>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DEHN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Stoeger Lukas</dc:creator>
  <cp:lastModifiedBy>Stoeger Lukas</cp:lastModifiedBy>
  <dcterms:created xsi:type="dcterms:W3CDTF">2022-07-05T08:52:12Z</dcterms:created>
  <dcterms:modified xsi:type="dcterms:W3CDTF">2022-07-12T16:12:22Z</dcterms:modified>
</cp:coreProperties>
</file>