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tables/table3.xml" ContentType="application/vnd.openxmlformats-officedocument.spreadsheetml.table+xml"/>
  <Override PartName="/xl/drawings/drawing7.xml" ContentType="application/vnd.openxmlformats-officedocument.drawing+xml"/>
  <Override PartName="/xl/tables/table4.xml" ContentType="application/vnd.openxmlformats-officedocument.spreadsheetml.table+xml"/>
  <Override PartName="/xl/drawings/drawing8.xml" ContentType="application/vnd.openxmlformats-officedocument.drawing+xml"/>
  <Override PartName="/xl/tables/table5.xml" ContentType="application/vnd.openxmlformats-officedocument.spreadsheetml.table+xml"/>
  <Override PartName="/xl/drawings/drawing9.xml" ContentType="application/vnd.openxmlformats-officedocument.drawing+xml"/>
  <Override PartName="/xl/tables/table6.xml" ContentType="application/vnd.openxmlformats-officedocument.spreadsheetml.table+xml"/>
  <Override PartName="/xl/drawings/drawing10.xml" ContentType="application/vnd.openxmlformats-officedocument.drawing+xml"/>
  <Override PartName="/xl/tables/table7.xml" ContentType="application/vnd.openxmlformats-officedocument.spreadsheetml.table+xml"/>
  <Override PartName="/xl/drawings/drawing11.xml" ContentType="application/vnd.openxmlformats-officedocument.drawing+xml"/>
  <Override PartName="/xl/tables/table8.xml" ContentType="application/vnd.openxmlformats-officedocument.spreadsheetml.table+xml"/>
  <Override PartName="/xl/drawings/drawing12.xml" ContentType="application/vnd.openxmlformats-officedocument.drawing+xml"/>
  <Override PartName="/xl/tables/table9.xml" ContentType="application/vnd.openxmlformats-officedocument.spreadsheetml.table+xml"/>
  <Override PartName="/xl/drawings/drawing13.xml" ContentType="application/vnd.openxmlformats-officedocument.drawing+xml"/>
  <Override PartName="/xl/tables/table10.xml" ContentType="application/vnd.openxmlformats-officedocument.spreadsheetml.table+xml"/>
  <Override PartName="/xl/drawings/drawing14.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5.xml" ContentType="application/vnd.openxmlformats-officedocument.drawing+xml"/>
  <Override PartName="/xl/tables/table16.xml" ContentType="application/vnd.openxmlformats-officedocument.spreadsheetml.table+xml"/>
  <Override PartName="/xl/drawings/drawing16.xml" ContentType="application/vnd.openxmlformats-officedocument.drawing+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2"/>
  <workbookPr/>
  <mc:AlternateContent xmlns:mc="http://schemas.openxmlformats.org/markup-compatibility/2006">
    <mc:Choice Requires="x15">
      <x15ac:absPath xmlns:x15ac="http://schemas.microsoft.com/office/spreadsheetml/2010/11/ac" url="https://amerisourcebergeneur.sharepoint.com/sites/Ireland-Analysis/Shared Documents/Envisioning/BRD/"/>
    </mc:Choice>
  </mc:AlternateContent>
  <xr:revisionPtr revIDLastSave="7512" documentId="8_{77CB30F1-C109-48CB-B8FF-EBC705C6891B}" xr6:coauthVersionLast="47" xr6:coauthVersionMax="47" xr10:uidLastSave="{07630089-D09D-492B-AAFC-BCD84949C071}"/>
  <bookViews>
    <workbookView xWindow="-10860" yWindow="-28300" windowWidth="46380" windowHeight="26080" firstSheet="2" activeTab="3" xr2:uid="{074FFEF5-A444-4BB4-8E38-4A8322FCE56C}"/>
  </bookViews>
  <sheets>
    <sheet name="Ex Summary" sheetId="1" r:id="rId1"/>
    <sheet name="Scope" sheetId="2" r:id="rId2"/>
    <sheet name="Glossary" sheetId="8" r:id="rId3"/>
    <sheet name="Review Summary" sheetId="20" r:id="rId4"/>
    <sheet name="IE VAT Reqs" sheetId="14" r:id="rId5"/>
    <sheet name="NVPS Reqs" sheetId="15" r:id="rId6"/>
    <sheet name="Localisation Reqs" sheetId="17" r:id="rId7"/>
    <sheet name="Wholesale Reqs" sheetId="16" r:id="rId8"/>
    <sheet name="Misc Reqs" sheetId="3" r:id="rId9"/>
    <sheet name="User Stories" sheetId="9" state="hidden" r:id="rId10"/>
    <sheet name="User Questions" sheetId="5" state="hidden" r:id="rId11"/>
    <sheet name="backup" sheetId="13" state="hidden" r:id="rId12"/>
    <sheet name="Summary" sheetId="12" state="hidden" r:id="rId13"/>
    <sheet name="CARDI" sheetId="4" r:id="rId14"/>
    <sheet name="Stakeholders" sheetId="6" r:id="rId15"/>
    <sheet name="Appendix" sheetId="11" r:id="rId16"/>
    <sheet name="Field Mapping" sheetId="19" r:id="rId17"/>
    <sheet name="Version control" sheetId="7" state="hidden" r:id="rId1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5" i="20" l="1"/>
  <c r="B14" i="3"/>
  <c r="B15" i="3" s="1"/>
  <c r="B16" i="3" s="1"/>
  <c r="B17" i="3" s="1"/>
  <c r="B18" i="3" s="1"/>
  <c r="B19" i="3" s="1"/>
  <c r="B20" i="3" s="1"/>
  <c r="B21" i="3" s="1"/>
  <c r="B14" i="16"/>
  <c r="B15" i="16" s="1"/>
  <c r="B16" i="16" s="1"/>
  <c r="B17" i="16" s="1"/>
  <c r="B18" i="16" s="1"/>
  <c r="B19" i="16" s="1"/>
  <c r="B14" i="17"/>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14" i="15"/>
  <c r="B15" i="15" s="1"/>
  <c r="B16" i="15" s="1"/>
  <c r="B17" i="15" s="1"/>
  <c r="B18" i="15" s="1"/>
  <c r="B19" i="15" s="1"/>
  <c r="B20" i="15" s="1"/>
  <c r="B21" i="15" s="1"/>
  <c r="B22" i="15" s="1"/>
  <c r="B23" i="15" s="1"/>
  <c r="B24" i="15" s="1"/>
  <c r="B25" i="15" s="1"/>
  <c r="B26" i="15" s="1"/>
  <c r="B27" i="15" s="1"/>
  <c r="B28" i="15" s="1"/>
  <c r="B29" i="15" s="1"/>
  <c r="B30" i="15" s="1"/>
  <c r="B31" i="15" s="1"/>
  <c r="B32" i="15" s="1"/>
  <c r="B33" i="15" s="1"/>
  <c r="B14" i="14"/>
  <c r="B15" i="14" s="1"/>
  <c r="B16" i="14" s="1"/>
  <c r="B17" i="14" s="1"/>
  <c r="B18" i="14" s="1"/>
  <c r="B19" i="14" s="1"/>
  <c r="B20" i="14" s="1"/>
  <c r="B21" i="14" s="1"/>
  <c r="B22" i="14" s="1"/>
  <c r="B23" i="14" s="1"/>
  <c r="B24" i="14" s="1"/>
  <c r="B25" i="14" s="1"/>
  <c r="B26" i="14" s="1"/>
  <c r="B27" i="14" s="1"/>
  <c r="B28" i="14" s="1"/>
  <c r="B29" i="14" s="1"/>
  <c r="B30" i="14" s="1"/>
  <c r="B31" i="14" s="1"/>
  <c r="B32" i="14" s="1"/>
  <c r="B33" i="14" s="1"/>
  <c r="B34" i="14" s="1"/>
  <c r="B35" i="14" s="1"/>
  <c r="B36" i="14" s="1"/>
  <c r="J13" i="17" a="1"/>
  <c r="J13" i="17" s="1"/>
  <c r="J14" i="17" a="1"/>
  <c r="J14" i="17" s="1"/>
  <c r="J15" i="17" a="1"/>
  <c r="J15" i="17" s="1"/>
  <c r="J16" i="17" a="1"/>
  <c r="J16" i="17" s="1"/>
  <c r="J17" i="17" a="1"/>
  <c r="J17" i="17" s="1"/>
  <c r="J18" i="17" a="1"/>
  <c r="J18" i="17" s="1"/>
  <c r="J19" i="17" a="1"/>
  <c r="J19" i="17" s="1"/>
  <c r="J20" i="17" a="1"/>
  <c r="J20" i="17" s="1"/>
  <c r="J21" i="17" a="1"/>
  <c r="J21" i="17" s="1"/>
  <c r="J22" i="17" a="1"/>
  <c r="J22" i="17" s="1"/>
  <c r="J23" i="17" a="1"/>
  <c r="J23" i="17" s="1"/>
  <c r="J24" i="17" a="1"/>
  <c r="J24" i="17" s="1"/>
  <c r="J25" i="17" a="1"/>
  <c r="J25" i="17" s="1"/>
  <c r="J26" i="17" a="1"/>
  <c r="J26" i="17" s="1"/>
  <c r="J27" i="17" a="1"/>
  <c r="J27" i="17" s="1"/>
  <c r="J28" i="17" a="1"/>
  <c r="J28" i="17" s="1"/>
  <c r="J29" i="17" a="1"/>
  <c r="J29" i="17" s="1"/>
  <c r="J30" i="17" a="1"/>
  <c r="J30" i="17" s="1"/>
  <c r="J31" i="17" a="1"/>
  <c r="J31" i="17" s="1"/>
  <c r="J32" i="17" a="1"/>
  <c r="J32" i="17" s="1"/>
  <c r="J33" i="17" a="1"/>
  <c r="J33" i="17" s="1"/>
  <c r="J34" i="17" a="1"/>
  <c r="J34" i="17" s="1"/>
  <c r="J35" i="17" a="1"/>
  <c r="J35" i="17" s="1"/>
  <c r="J36" i="17" a="1"/>
  <c r="J36" i="17" s="1"/>
  <c r="J37" i="17" a="1"/>
  <c r="J37" i="17" s="1"/>
  <c r="J38" i="17" a="1"/>
  <c r="J38" i="17" s="1"/>
  <c r="J39" i="17" a="1"/>
  <c r="J39" i="17" s="1"/>
  <c r="J40" i="17" a="1"/>
  <c r="J40" i="17" s="1"/>
  <c r="J41" i="17" a="1"/>
  <c r="J41" i="17" s="1"/>
  <c r="J42" i="17" a="1"/>
  <c r="J42" i="17" s="1"/>
  <c r="J43" i="17" a="1"/>
  <c r="J43" i="17" s="1"/>
  <c r="J13" i="15" a="1"/>
  <c r="J13" i="15" s="1"/>
  <c r="J14" i="15" a="1"/>
  <c r="J14" i="15" s="1"/>
  <c r="J15" i="15" a="1"/>
  <c r="J15" i="15" s="1"/>
  <c r="J16" i="15" a="1"/>
  <c r="J16" i="15" s="1"/>
  <c r="J17" i="15" a="1"/>
  <c r="J17" i="15" s="1"/>
  <c r="J18" i="15" a="1"/>
  <c r="J18" i="15" s="1"/>
  <c r="J19" i="15" a="1"/>
  <c r="J19" i="15" s="1"/>
  <c r="J20" i="15" a="1"/>
  <c r="J20" i="15" s="1"/>
  <c r="J21" i="15" a="1"/>
  <c r="J21" i="15" s="1"/>
  <c r="J22" i="15" a="1"/>
  <c r="J22" i="15" s="1"/>
  <c r="J23" i="15" a="1"/>
  <c r="J23" i="15" s="1"/>
  <c r="J24" i="15" a="1"/>
  <c r="J24" i="15" s="1"/>
  <c r="J25" i="15" a="1"/>
  <c r="J25" i="15" s="1"/>
  <c r="J26" i="15" a="1"/>
  <c r="J26" i="15" s="1"/>
  <c r="J27" i="15" a="1"/>
  <c r="J27" i="15" s="1"/>
  <c r="J28" i="15" a="1"/>
  <c r="J28" i="15" s="1"/>
  <c r="J29" i="15" a="1"/>
  <c r="J29" i="15" s="1"/>
  <c r="J30" i="15" a="1"/>
  <c r="J30" i="15" s="1"/>
  <c r="J31" i="15" a="1"/>
  <c r="J31" i="15" s="1"/>
  <c r="J32" i="15" a="1"/>
  <c r="J32" i="15" s="1"/>
  <c r="J33" i="15" a="1"/>
  <c r="J33" i="15" s="1"/>
  <c r="J13" i="16" a="1"/>
  <c r="J13" i="16" s="1"/>
  <c r="J14" i="16" a="1"/>
  <c r="J14" i="16" s="1"/>
  <c r="J15" i="16" a="1"/>
  <c r="J15" i="16" s="1"/>
  <c r="J16" i="16" a="1"/>
  <c r="J16" i="16" s="1"/>
  <c r="J17" i="16" a="1"/>
  <c r="J17" i="16" s="1"/>
  <c r="J18" i="16" a="1"/>
  <c r="J18" i="16" s="1"/>
  <c r="J19" i="16" a="1"/>
  <c r="J19" i="16" s="1"/>
  <c r="J13" i="14" a="1"/>
  <c r="J13" i="14" s="1"/>
  <c r="J14" i="14" a="1"/>
  <c r="J14" i="14" s="1"/>
  <c r="J15" i="14" a="1"/>
  <c r="J15" i="14" s="1"/>
  <c r="J16" i="14" a="1"/>
  <c r="J16" i="14" s="1"/>
  <c r="J17" i="14" a="1"/>
  <c r="J17" i="14" s="1"/>
  <c r="J18" i="14" a="1"/>
  <c r="J18" i="14" s="1"/>
  <c r="J19" i="14" a="1"/>
  <c r="J19" i="14" s="1"/>
  <c r="J20" i="14" a="1"/>
  <c r="J20" i="14" s="1"/>
  <c r="J21" i="14" a="1"/>
  <c r="J21" i="14" s="1"/>
  <c r="J22" i="14" a="1"/>
  <c r="J22" i="14" s="1"/>
  <c r="J23" i="14" a="1"/>
  <c r="J23" i="14" s="1"/>
  <c r="J24" i="14" a="1"/>
  <c r="J24" i="14" s="1"/>
  <c r="J25" i="14" a="1"/>
  <c r="J25" i="14" s="1"/>
  <c r="J26" i="14" a="1"/>
  <c r="J26" i="14" s="1"/>
  <c r="J27" i="14" a="1"/>
  <c r="J27" i="14"/>
  <c r="J28" i="14" a="1"/>
  <c r="J28" i="14" s="1"/>
  <c r="J29" i="14" a="1"/>
  <c r="J29" i="14" s="1"/>
  <c r="J30" i="14" a="1"/>
  <c r="J30" i="14" s="1"/>
  <c r="J31" i="14" a="1"/>
  <c r="J31" i="14" s="1"/>
  <c r="J32" i="14" a="1"/>
  <c r="J32" i="14" s="1"/>
  <c r="J33" i="14" a="1"/>
  <c r="J33" i="14" s="1"/>
  <c r="J34" i="14" a="1"/>
  <c r="J34" i="14" s="1"/>
  <c r="J35" i="14" a="1"/>
  <c r="J35" i="14" s="1"/>
  <c r="J36" i="14" a="1"/>
  <c r="J36" i="14" s="1"/>
  <c r="J21" i="3" a="1"/>
  <c r="J21" i="3" s="1"/>
  <c r="J20" i="3" a="1"/>
  <c r="J20" i="3" s="1"/>
  <c r="J19" i="3" a="1"/>
  <c r="J19" i="3" s="1"/>
  <c r="J18" i="3" a="1"/>
  <c r="J18" i="3" s="1"/>
  <c r="J17" i="3" a="1"/>
  <c r="J17" i="3" s="1"/>
  <c r="J16" i="3" a="1"/>
  <c r="J16" i="3" s="1"/>
  <c r="J15" i="3" a="1"/>
  <c r="J15" i="3" s="1"/>
  <c r="J14" i="3" a="1"/>
  <c r="J14" i="3" s="1"/>
  <c r="J13" i="3" a="1"/>
  <c r="J13" i="3" s="1"/>
  <c r="B14" i="13"/>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B63" i="13" s="1"/>
  <c r="B64" i="13" s="1"/>
  <c r="B65" i="13" s="1"/>
  <c r="B15" i="9"/>
  <c r="B16" i="9" s="1"/>
  <c r="B17" i="9" s="1"/>
  <c r="B18" i="9" s="1"/>
  <c r="B19" i="9" s="1"/>
  <c r="B20" i="9" s="1"/>
  <c r="B21" i="9" s="1"/>
  <c r="B22" i="9" s="1"/>
  <c r="B23" i="9" s="1"/>
  <c r="B24" i="9" s="1"/>
  <c r="B25" i="9" s="1"/>
  <c r="B14" i="9"/>
  <c r="B66" i="4"/>
  <c r="B67" i="4" s="1"/>
  <c r="B68" i="4" s="1"/>
  <c r="B59" i="4"/>
  <c r="B60" i="4" s="1"/>
  <c r="B61" i="4" s="1"/>
  <c r="B40" i="4"/>
  <c r="B41" i="4" s="1"/>
  <c r="B42" i="4" s="1"/>
  <c r="B43" i="4" s="1"/>
  <c r="B44" i="4" s="1"/>
  <c r="B45" i="4" s="1"/>
  <c r="B46" i="4" s="1"/>
  <c r="B47" i="4" s="1"/>
  <c r="B48" i="4" s="1"/>
  <c r="B49" i="4" s="1"/>
  <c r="B50" i="4" s="1"/>
  <c r="B51" i="4" s="1"/>
  <c r="B52" i="4" s="1"/>
  <c r="B53" i="4" s="1"/>
  <c r="B54" i="4" s="1"/>
  <c r="B33" i="4"/>
  <c r="B34" i="4" s="1"/>
  <c r="B35" i="4" s="1"/>
  <c r="B15" i="4"/>
  <c r="B16" i="4" s="1"/>
  <c r="B17" i="4" s="1"/>
  <c r="B18" i="4" s="1"/>
  <c r="B19" i="4" s="1"/>
  <c r="B20" i="4" s="1"/>
  <c r="B21" i="4" s="1"/>
  <c r="B22" i="4" s="1"/>
  <c r="B23" i="4" s="1"/>
  <c r="B24" i="4" s="1"/>
  <c r="B25" i="4" s="1"/>
  <c r="B66" i="13" l="1"/>
  <c r="B70" i="13"/>
  <c r="B67" i="13" l="1"/>
  <c r="B71" i="13"/>
  <c r="B68" i="13" l="1"/>
  <c r="B72" i="13"/>
  <c r="B73" i="13" l="1"/>
  <c r="B74" i="13" s="1"/>
  <c r="B75" i="13" s="1"/>
  <c r="B76" i="13" s="1"/>
  <c r="B77" i="13" s="1"/>
  <c r="B78" i="13" s="1"/>
  <c r="B79" i="13" s="1"/>
  <c r="B80" i="13" s="1"/>
  <c r="B81" i="13" s="1"/>
  <c r="B82" i="13" s="1"/>
  <c r="B83" i="13" s="1"/>
  <c r="B84" i="13" s="1"/>
  <c r="B85" i="13" s="1"/>
  <c r="B86" i="13" s="1"/>
  <c r="B87" i="13" s="1"/>
  <c r="B88" i="13" s="1"/>
  <c r="B89" i="13" s="1"/>
  <c r="B90" i="13" s="1"/>
  <c r="B91" i="13" s="1"/>
  <c r="B92" i="13" s="1"/>
  <c r="B93" i="13" s="1"/>
  <c r="B94" i="13" s="1"/>
  <c r="B95" i="13" s="1"/>
  <c r="B96" i="13" s="1"/>
  <c r="B97" i="13" s="1"/>
  <c r="B98" i="13" s="1"/>
  <c r="B99" i="13" s="1"/>
  <c r="B100" i="13" s="1"/>
  <c r="B101" i="13" s="1"/>
  <c r="B69"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tc={572A8F95-91DD-4C90-9D94-356E0D140810}</author>
  </authors>
  <commentList>
    <comment ref="N14" authorId="0" shapeId="0" xr:uid="{572A8F95-91DD-4C90-9D94-356E0D140810}">
      <text>
        <t xml:space="preserve">[Threaded comment]
Your version of Excel allows you to read this threaded comment; however, any edits to it will get removed if the file is opened in a newer version of Excel. Learn more: https://go.microsoft.com/fwlink/?linkid=870924
Comment:
    (only as takes pressure off the data team)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<sst xmlns="http://schemas.openxmlformats.org/spreadsheetml/2006/main" count="3281" uniqueCount="1408">
  <si>
    <t>Term</t>
  </si>
  <si>
    <t>Meaning</t>
  </si>
  <si>
    <t>Additional information</t>
  </si>
  <si>
    <t>2/3rds rule</t>
  </si>
  <si>
    <t>If the cost of the goods used in carrying out the work exceeds two-thirds of the total price, the rate which applies to the goods then applies to the entire transaction.
If the cost of the goods used in carrying out the work does not exceed two-thirds of the total price, the rate which applies to the service then applies to the entire transaction.</t>
  </si>
  <si>
    <t>Revenue.ie two thirds rule</t>
  </si>
  <si>
    <t>AIM</t>
  </si>
  <si>
    <t>Animal Identification &amp; Movement</t>
  </si>
  <si>
    <t>Gov.ie AIM</t>
  </si>
  <si>
    <t>Assistive Technology</t>
  </si>
  <si>
    <t>Assistive technology (AT) is any item, piece of equipment, software program, or product system that is used to increase, maintain, or improve the functional capabilities of persons with disabilities.</t>
  </si>
  <si>
    <t>Bovine</t>
  </si>
  <si>
    <t>A  term relating to cattle.</t>
  </si>
  <si>
    <t>BST</t>
  </si>
  <si>
    <t>British Summer Time (GMT=1)</t>
  </si>
  <si>
    <t>Caprine</t>
  </si>
  <si>
    <t>A term relating to goats.</t>
  </si>
  <si>
    <t>Cattle ID</t>
  </si>
  <si>
    <t>Irish Bovine Animal Identification System</t>
  </si>
  <si>
    <t>Gov.ie cattle-aim</t>
  </si>
  <si>
    <t>Charitiy qualifying expenditure</t>
  </si>
  <si>
    <t>Qualifying expenditure is expenditure in respect of which a claim may be sought under this scheme. A number of conditions apply to the calculation of qualifying expenditure.
A charity may seek compensation in respect of Value-Added Tax (VAT) which was paid in the State on certain expenditure. That expenditure must have been for goods or services which were used by the charity solely for its charitable purpose.
If the charity used only part of the good or service for their charitable purpose, they must calculate that proportion. The part not used for their charitable purpose is not eligible for this scheme.
A charity cannot include any amount that they are entitled to receive under any other scheme or legislation administered by Revenue. For example:
*any kind of relief
*refund
*repayment
*deductibility.</t>
  </si>
  <si>
    <t>What is qualifying expenditure and qualifying tax?</t>
  </si>
  <si>
    <t>Combined event</t>
  </si>
  <si>
    <t>A single event, i.e. treatment, which contains goods and services. For example a treatment made up of a consultation (Service) and multiple injections (Goods)</t>
  </si>
  <si>
    <t xml:space="preserve">Companion animals </t>
  </si>
  <si>
    <t>A “companion animal” is a pet or domestic animal, could include support animals</t>
  </si>
  <si>
    <t>Consumable</t>
  </si>
  <si>
    <t xml:space="preserve">Physical items that are used in the delivery of a services, i.e. swabs used during a procedure </t>
  </si>
  <si>
    <t>Credit / Credit note</t>
  </si>
  <si>
    <t>A method of compensating a customer. Similar to a return or refund however the customer received a credit against their account not monetary funds</t>
  </si>
  <si>
    <t>CRUD</t>
  </si>
  <si>
    <t xml:space="preserve">Create, Read, Update, Delete </t>
  </si>
  <si>
    <t>Customer facing documentation</t>
  </si>
  <si>
    <t>Any material produced by a PMS User (i.e. Veterinary practice) which will be shared with / given to the end customer</t>
  </si>
  <si>
    <t>EMA</t>
  </si>
  <si>
    <t>Information on the regulation of medicines for veterinary use in the European Union (EU), with a focus on the centralised procedure. The European Medicines Agency (EMA) plays a key role in this procedure</t>
  </si>
  <si>
    <t>Veterinary regulatory: overview | European Medicines Agency (EMA)</t>
  </si>
  <si>
    <t>EPRN</t>
  </si>
  <si>
    <t>Equine Premises Registration number
Legislation - 
* A person may not have an equine in his/her possession or under his/her control unless the details of his/her premises are registered.
* All Registered premises must have a nominated keeper
* Upon Registration an Equine premises number – called a herd number – will be issued to the applicant.
* Holdings that are already registered to keep cattle and/or sheep/goats will have their registration amended to include horses.</t>
  </si>
  <si>
    <t>Registration of Equine Premises FAQ</t>
  </si>
  <si>
    <t>Equine</t>
  </si>
  <si>
    <t>A term relating to horses, mules, hinnys and donkeys</t>
  </si>
  <si>
    <t>Finfish</t>
  </si>
  <si>
    <t>A term used to separate true fish from shellfish, crayfish, jellyfish. True fishes, those poikilothermic vertebrates breathing by gills throughout life and having limbs, if any, in the form of fins</t>
  </si>
  <si>
    <t>Food animals</t>
  </si>
  <si>
    <t>Could also be known as livestock. 
Food animals could be listed as cattle, goats, deer, sheep, pigs, poultry, finfish and, horses
Basically, any animal intended for human consumption be that meat or produce of animals for human consumption e.g. milk.</t>
  </si>
  <si>
    <t>Goat ID</t>
  </si>
  <si>
    <t>National Goat Identification System</t>
  </si>
  <si>
    <t>Gov.ie National goat identification system NGIS</t>
  </si>
  <si>
    <t>Goods</t>
  </si>
  <si>
    <t>Physical items, in this document this references to tangible items which are sold to a customer either independently or as part of a treatment</t>
  </si>
  <si>
    <t>Revenue.ie what is a supply of goods</t>
  </si>
  <si>
    <t>Group ID</t>
  </si>
  <si>
    <t>When  treating 5 or more cattle, use Group of Animals feature. When using Group of cattle, this must include the total number of cattle being treated and a “description” that can easily identify them</t>
  </si>
  <si>
    <t>HCM</t>
  </si>
  <si>
    <t>Human Capital Management
Cloud HCM software that helps people and organisations reach their full potential</t>
  </si>
  <si>
    <t>Herd ID</t>
  </si>
  <si>
    <t>Used as an Identifier in NVPS. Appears to be linked to the Cattle ID process</t>
  </si>
  <si>
    <t>Horses</t>
  </si>
  <si>
    <t>In this document this references to all equine species</t>
  </si>
  <si>
    <t>HPRA</t>
  </si>
  <si>
    <t xml:space="preserve">Health Products Regulation Authority </t>
  </si>
  <si>
    <t>The Health Products Regulatory Authority</t>
  </si>
  <si>
    <t>Island of Ireland</t>
  </si>
  <si>
    <t xml:space="preserve">The geographical region of Ireland. Covering both Northern and Southern Ireland </t>
  </si>
  <si>
    <t>IST</t>
  </si>
  <si>
    <t xml:space="preserve"> Irish Standard Time (GMT+1)</t>
  </si>
  <si>
    <t>Medicated feed</t>
  </si>
  <si>
    <t>Medicated feed is a mixture of animal food and veterinary medicinal product produced under controlled conditions and has the purpose of treating or controlling disease in farmed animals, aquaculture species and pets. It requires a veterinary prescription and is one of the oral routes to administer veterinary medicines to animals. Depending on specific situation, this can be the most effective way to administer veterinary medicines to animals.</t>
  </si>
  <si>
    <t>European Commission Medicated Feed</t>
  </si>
  <si>
    <t>Merlin</t>
  </si>
  <si>
    <t>The "base" Practice Management System</t>
  </si>
  <si>
    <t>Non stock able inventory</t>
  </si>
  <si>
    <t>NVPS</t>
  </si>
  <si>
    <t>The National Veterinary Prescription System (NVPS) is a Department of Agriculture, Food and the Marine (DAFM) built Veterinary Prescription Application. All administered, dispensed and prescribed veterinary medicinal products including antiparasitic and medicated feed for food producing animals and all horses, must be recorded  on the system directly or via an approved software  interface.</t>
  </si>
  <si>
    <t>The system only applies to prescriptions generated for food producing animals and all horses. Companion animal prescriptions on the NVPS is not currently scheduled to commence prior to 2027.</t>
  </si>
  <si>
    <t>Ovine</t>
  </si>
  <si>
    <t>A term relating to sheep.</t>
  </si>
  <si>
    <t xml:space="preserve">Peripherals </t>
  </si>
  <si>
    <t>Hardware / external technology to be used with the system</t>
  </si>
  <si>
    <t>Pig herd number</t>
  </si>
  <si>
    <t>You must register with the Department of Agriculture and get a pig herd number in order to own or trade in pigs. This applies to anyone who wishes to own pigs, however few.</t>
  </si>
  <si>
    <t>Pig Herd - register as a pig herd owner</t>
  </si>
  <si>
    <t>PMS</t>
  </si>
  <si>
    <t>Practice Management System</t>
  </si>
  <si>
    <t>POAO</t>
  </si>
  <si>
    <t xml:space="preserve">Products of Animal Origin are defined as any products derived from animals or products that have a close relationship with animals.  POAO include certain live animals for direct human consumption, foodstuffs and by-products. </t>
  </si>
  <si>
    <t>gov.uk/guidance/animal-products-import-and-export</t>
  </si>
  <si>
    <t>POM V</t>
  </si>
  <si>
    <t>Prescription-only Medicine – Veterinarian; abbreviated to POM-V;</t>
  </si>
  <si>
    <t>4. Veterinary medicines - Professionals</t>
  </si>
  <si>
    <t>POM VPS</t>
  </si>
  <si>
    <t>Prescription-only Medicine – Veterinarian, Pharmacist, Suitably Qualified Person (SQP); abbreviated to POM-VPS</t>
  </si>
  <si>
    <t>POMs</t>
  </si>
  <si>
    <t>Under national legislation, medicines categorised as requiring a prescription can be denoted by the symbol ‘POM’. They are dispensed based on a veterinary prescription and cannot be supplied via the internet or by mail order. Some POM products are restricted for use only by veterinary practitioners and cannot be dispensed to farmers or other users. In these cases, the package leaflet of the product specifies that they are administered only by a veterinarian.
For medicines not requiring a veterinary prescription, they are further classified under national legislation as follows:
POM(E): These medicines can be supplied by a veterinary practitioner for animals under their care, or by a pharmacist.
LR: These medicines can be supplied by a veterinary practitioner, pharmacist, or by a responsible person from a pharmacy or from a licensed retailer.
CAM: These medicines can be supplied from a veterinary practice, pharmacy, or licensed retailer, or from a  premises that is registered with the Department of Agriculture, Food and the Marine.
Veterinary medicines categorised as 'LR' (‘LM’ previously) may be sold without a veterinary prescription by outlets licensed by DAFM. Medicines categorised as ‘LR’, or ‘CAM’ may be purchased by mail order or on the internet, but only from suppliers specifically licensed by DAFM.</t>
  </si>
  <si>
    <t>HPRA POMs</t>
  </si>
  <si>
    <t>Porcine</t>
  </si>
  <si>
    <t>A term relating to swine.</t>
  </si>
  <si>
    <t>Prescriptions</t>
  </si>
  <si>
    <t>Within Merlin, these are generated for the Add Treatment process</t>
  </si>
  <si>
    <t>Rabies antibody titration tests</t>
  </si>
  <si>
    <t>Linked to Pet Passports. Designated laboratories for performing rabies antibody titration tests
Entry into the EU from non-EU countries or territories
The rabies antibody titration test required for dogs, cats and ferrets entering the Union from a non-EU country or territory not listed in Annex II to Implementing Regulation (EU) No 577/2013 must be performed in an official laboratory designated in accordance with Article 37 of Regulation (EU) 2017/625, and therefore, specifically accredited for performing this analytical method.</t>
  </si>
  <si>
    <t>RCM</t>
  </si>
  <si>
    <t>Regional Customer Manager</t>
  </si>
  <si>
    <t>Refund</t>
  </si>
  <si>
    <t>The return of funds following a payment made against a service purchase</t>
  </si>
  <si>
    <t>Return</t>
  </si>
  <si>
    <t>The return of funds following a payment made against a goods purchase</t>
  </si>
  <si>
    <t>Return of trading details</t>
  </si>
  <si>
    <t>All Irish businesses registered for VAT must file a Return of Trading Details (RTD) on an annual basis, following the end of their respective accounting period.
The RTD is a summary of supplies of goods and services, imports and purchases giving rise to deductible input VAT at the various VAT rates. The return includes all Irish, intra-EU, and overseas trades carried out by Irish businesses.
You must file the annual return within 23 days of your accounting end of year. The RTD is a statistics return which means you don’t have to pay any VAT liability. It is meant to assist Revenue in verifying the accuracy of your VAT returns.</t>
  </si>
  <si>
    <t>ROI</t>
  </si>
  <si>
    <t>Republic of Ireland</t>
  </si>
  <si>
    <t>Can also be referred to as Southern Ireland</t>
  </si>
  <si>
    <t>RTD</t>
  </si>
  <si>
    <t>Right to Deletion</t>
  </si>
  <si>
    <t xml:space="preserve">This can also be called, Right to erasure and Right to be forgotten </t>
  </si>
  <si>
    <t>RTE</t>
  </si>
  <si>
    <t>Right to Erasure</t>
  </si>
  <si>
    <t>Art. 17 GDPR – Right to erasure (‘right to be forgotten’) - General Data Protection Regulation (GDPR)</t>
  </si>
  <si>
    <t>SA</t>
  </si>
  <si>
    <t>Solution Architect</t>
  </si>
  <si>
    <t>SAR</t>
  </si>
  <si>
    <t>Subject Access Request</t>
  </si>
  <si>
    <t>dataprotection.ie/.../subject-access-request-what-are-they-and-how-can-i-make-one</t>
  </si>
  <si>
    <t>Services</t>
  </si>
  <si>
    <t xml:space="preserve">Charges for time and expertise of an individual. In this document this will generally refer to a Vet employee's (i.e. vet, nurse) time during an appointment </t>
  </si>
  <si>
    <t>Revenue.ie what is a service for vat</t>
  </si>
  <si>
    <t>Sheep ID</t>
  </si>
  <si>
    <t>National Sheep Identification System</t>
  </si>
  <si>
    <t>gov.ie - National Sheep Identification System (NSIS)</t>
  </si>
  <si>
    <t>Stock</t>
  </si>
  <si>
    <t xml:space="preserve">Physical items that are sold to customer </t>
  </si>
  <si>
    <t>Supplier Registered Logo</t>
  </si>
  <si>
    <t>The official logo should display on the websites of all online veterinary medicine retailers registered with their national regulatory authority in an EU Member State or European Economic Area (EEA) country (Norway, Iceland and Liechtenstein).</t>
  </si>
  <si>
    <t>https://www.ema.europa.eu/en/veterinary-regulatory-overview/buying-veterinary-medicines-online</t>
  </si>
  <si>
    <t>TRACES</t>
  </si>
  <si>
    <t>TRACES is the European Commission's online platform for animal and plant health certification required for the importation of animals, animal products, food and feed of non-animal origin and plants into the European Union, and the intra-EU trade and EU exports of animals and certain animal products</t>
  </si>
  <si>
    <t>TRACES - European Commission</t>
  </si>
  <si>
    <t>UPD</t>
  </si>
  <si>
    <t>The Union Product Database (UPD) serves as a single source of information on all authorised veterinary medicines and their availability in European Union (EU) and European Economic Area (EEA) Member States. The European Medicines Agency (EMA) set up and maintains the veterinary medicines information website and the Union Product Database, in collaboration with the Member States and the European Commission</t>
  </si>
  <si>
    <t>EMA - UPD</t>
  </si>
  <si>
    <t>V3 report</t>
  </si>
  <si>
    <t>After your company completes Incorporation and Tax Registration, including VAT, it's essential to file VAT Returns bi-monthly. The VAT3 Return records the Value-Added Tax (VAT) payable, or reclaimable, by you in your taxable period</t>
  </si>
  <si>
    <t>VAT</t>
  </si>
  <si>
    <t>Value Added Tax</t>
  </si>
  <si>
    <t>Revenue.ie VAT</t>
  </si>
  <si>
    <t>VAT reclaim</t>
  </si>
  <si>
    <t>VAT Reclaim process</t>
  </si>
  <si>
    <t>VMP</t>
  </si>
  <si>
    <t>Veterinary medicines, also known as medicinal products for veterinary use, veterinary drugs or veterinary medicinal products (VMPs), are substances or combinations of substances to treat, prevent or diagnose disease in animals</t>
  </si>
  <si>
    <t>European Commission VMP</t>
  </si>
  <si>
    <t>EAA</t>
  </si>
  <si>
    <t>Originally encoded into law in 2019, the EAA was adopted by individual EU nations starting in 2022. Providers of products and services covered by the EAA have until June 2025 to become compliant. A complaint process and surveillance monitoring will be established, and organizations that fail to meet these requirements may face penalties, including fines</t>
  </si>
  <si>
    <t>Eircode</t>
  </si>
  <si>
    <t>IE version of post codes</t>
  </si>
  <si>
    <t>Eircode | Location Codes - Postcode Finder - Postcode Ireland</t>
  </si>
  <si>
    <t>ASN</t>
  </si>
  <si>
    <t>Advanced shipping notice</t>
  </si>
  <si>
    <t>Group</t>
  </si>
  <si>
    <t>Area</t>
  </si>
  <si>
    <t>High level summary</t>
  </si>
  <si>
    <t>Sub-section</t>
  </si>
  <si>
    <t>Sub-section summary</t>
  </si>
  <si>
    <t>Priority</t>
  </si>
  <si>
    <t>Notes</t>
  </si>
  <si>
    <t>Financial</t>
  </si>
  <si>
    <t>VAT codes</t>
  </si>
  <si>
    <t>*The EU and IE have a myriad of tax codes. These codes split into 4 percentage types each with its own code and description.
*The codes can be split into Sales and Purchasing groups
*The sales codes can be split into Service and Goods groups 
*The codes, rates and / or descriptions can change, (anecdotally) this can be often and rapid</t>
  </si>
  <si>
    <t>System code management</t>
  </si>
  <si>
    <t>*Merlin can support a wide array of VAT codes, percentages and descriptions
*Merlin can class VAT codes into the relevant groups
*Merlin devs will be responsible for creating, updating and disabling VAT codes</t>
  </si>
  <si>
    <t>C</t>
  </si>
  <si>
    <t>User driven code management</t>
  </si>
  <si>
    <t>*Merlin allows the user to create, update and disable VAT codes
*The user is responsible for the accuracy of the VAT codes</t>
  </si>
  <si>
    <t>M</t>
  </si>
  <si>
    <t xml:space="preserve">Implementing IE VAT </t>
  </si>
  <si>
    <t>*The EU and IE have rules in place to prevent mixed VAT rates being charged on an invoice where a combination of sales and goods have been used to complete a single requirement. Referred to as a combined event in this document 
*There are 3 processes which meet the IE VAT rules
*The refund process will be different depending on the IE VAT rule selected</t>
  </si>
  <si>
    <t>Selecting VAT processes</t>
  </si>
  <si>
    <t>*The user can choose to switch on IE VAT processing or remain on the current process
*If the IE VAT option is switched on, the user can choose which of the three options is active</t>
  </si>
  <si>
    <t>H</t>
  </si>
  <si>
    <t>Invoice documents</t>
  </si>
  <si>
    <t>*If the VAT option is switched on, the selected IE VAT processes would apply to all invoice type documentation, i.e. Invoice, Estimate, Pre-invoice</t>
  </si>
  <si>
    <t>IE VAT - Single invoice and refund process</t>
  </si>
  <si>
    <t>*When a combined event occurs and an invoice (estimate or Pre-invoice) is generated, then the VAT percentage applied to the whole invoice is the highest VAT rate of the line items within that invoice 
*If refund/return is generated for this type of invoice then the VAT rate used in the return/refund matches the VAT rate of the original invoice
*If additional items or services are purchased (but are not part of the combined event) then these items do not affect the IE VAT behaviour</t>
  </si>
  <si>
    <t>Based on the outcome of  line [16]</t>
  </si>
  <si>
    <t>IE VAT - Split invoice and refund process</t>
  </si>
  <si>
    <t>*When a combined event occurs and an invoice (estimate or Pre-invoice) is generated, then the invoice is split in two. Invoices 1a containing the goods items and invoice 1b containing the service items
*If refund/return is generated for this type of invoice then the VAT rate used in the return/refund VAT matches the source invoice 
*If additional items or services are purchased (but are not part of the combined event) then these items do not affect the IE VAT behaviour</t>
  </si>
  <si>
    <t>IE VAT - 2/3rds calculated invoice and refund process</t>
  </si>
  <si>
    <t>*When a combined event occurs and an invoice (estimate or Pre-invoice) is generated, then the 2/3rds calculation is triggered and depending on the outcome the VAT will either be set at the Goods rate or the Service rate 
*If refund/return is generated for this type of invoice then all items in the original invoice are credited, then a new invoice generated. Once completed a new 2/3rd calculation is triggered. The new invoice is paid using the credit and any remaining funds can be kept on the account or returned to the customer
*If additional items or services are purchased (but are not part of the combined event) then these items do not affect the IE VAT behaviour</t>
  </si>
  <si>
    <t>Regulations</t>
  </si>
  <si>
    <t xml:space="preserve">*The EU regulation to capture prescription data in a national database is applicable in IE
*IE has stated that prescriptions for food animals and horses must be sent via data transfer to NVPS for prescription generation and has given software companies till the 13th Jan 2025 to have this in place
*IE will add Companion animals to this process in 2027
*The regulations in IE are in the early stage and there are outstanding questions
     1)When is an animal classified as a food animal vs companion animal (i.e. domestic chickens could be both)
     2)Not all animal types are included in the food animal or companion animal definitions (i.e. rabbits and bees)
     3)Data must be set to for emergency prescription within 72 hours but it is not clear how the system should support this
     4)Prescribed items, all POM data should be send but will all prescriptions meet this criteria
</t>
  </si>
  <si>
    <t>Data / Fields held by Merlin</t>
  </si>
  <si>
    <t>*Enable Merlin to capture the data required to successfully submit data to NVPs</t>
  </si>
  <si>
    <t>Automatic trigger</t>
  </si>
  <si>
    <t>If we choose to absorb the responsibility on when to send the data to NVPs
*Configure Merlin to identify where the animal type and medication means the prescription should be generated by NVPs</t>
  </si>
  <si>
    <t>User trigger</t>
  </si>
  <si>
    <t>If we choose to make the user responsible for when to send the data to NVPs
*When an activity would result in a prescription being generated the user is prompted, The user can then opt to send the data to NVPs or generate the prescription locally</t>
  </si>
  <si>
    <t>Data transfer</t>
  </si>
  <si>
    <t>*Transfer the data to NVPS within agreed timescales
*Mitigate sending bad data
*Resolve data transfer issues</t>
  </si>
  <si>
    <t>Notifications</t>
  </si>
  <si>
    <t>*User is aware NVPS prescription has been sent
*User is aware of any missing data
*User is guided on how to resolve issues</t>
  </si>
  <si>
    <t>GDPR</t>
  </si>
  <si>
    <t>*Ensure adherence to the EU regulations for GDPR
*Note - subject to change following conversations with our Data Protection Officer. Particularly in relation to Art. 27 GDPR - Representatives of controllers or processors not established in the Union</t>
  </si>
  <si>
    <t>*The system supports the data controller in the production of a Subject Access Request (SAR) and within set timescales</t>
  </si>
  <si>
    <t>RTD/RTE</t>
  </si>
  <si>
    <t>*The system supports the data controller by triggering a Right to Deletion / Right to Erasure / Right to be Forgotten where the data subjects identifiable data is "removed" and within set timescales</t>
  </si>
  <si>
    <t xml:space="preserve">Data Retention </t>
  </si>
  <si>
    <t xml:space="preserve">*Erasure that the data held within the system adheres to the EU standards for data retention </t>
  </si>
  <si>
    <t>Consent</t>
  </si>
  <si>
    <t>*Erasure that the consent to process and hold a data subject data is obtained and stored</t>
  </si>
  <si>
    <t>Data centre</t>
  </si>
  <si>
    <t>*Data centres are within EU territories</t>
  </si>
  <si>
    <t xml:space="preserve"> Accessibility </t>
  </si>
  <si>
    <t>*Meet international standards 
*Ensure adherence to new EAA regulations due to come into law in June 2025 (subject to change following conversations with our Data Protection Officer)</t>
  </si>
  <si>
    <t>European Accessibility Act</t>
  </si>
  <si>
    <t>*Ensure our system meets the EU regulation EAA compliance and surveillance, failure to do so may result in penalties, including fines</t>
  </si>
  <si>
    <t>WCAG2.1</t>
  </si>
  <si>
    <t>*Ensure our system supports disabilities, including visual, auditory, physical, speech, cognitive, language, learning, and neurological disabilities</t>
  </si>
  <si>
    <t>Regionalisation</t>
  </si>
  <si>
    <t>Localisations</t>
  </si>
  <si>
    <t>*Amendments to styles, formats, measures, etc. meet the needs of the target country</t>
  </si>
  <si>
    <t>Currency</t>
  </si>
  <si>
    <t>*The base currency is Euros
*The system can support multiple currencies (Euros and GB Stirling)</t>
  </si>
  <si>
    <t>Address formats</t>
  </si>
  <si>
    <t>*The address format conforms IE standards. i.e. postcode is replaced with Eircode</t>
  </si>
  <si>
    <t>Time formats</t>
  </si>
  <si>
    <t>*Though the IE is in the same time zone as the UK the terminology will be different i.e. BST (British Summer Time) will be called IST (Irish Standard Time)</t>
  </si>
  <si>
    <t>Styles</t>
  </si>
  <si>
    <t>*GB symbology replaced with IE symbology, i.e. flags</t>
  </si>
  <si>
    <t>Integrations</t>
  </si>
  <si>
    <t>*Were possible integrations used in the UK are made available within IE 
*Note any IE only integration requirements identified through the project will be assessed as and when they arrive. They may form part of an MVP or a subsequence delivery depending on the need</t>
  </si>
  <si>
    <t>Existing UK integrations</t>
  </si>
  <si>
    <t>*Currently classified as Customer Engagement, Farm, Workflow Solutions, Lab, Insurance, Human Capital Management, Hardware, Imaging, Document storage</t>
  </si>
  <si>
    <t>Wholesale</t>
  </si>
  <si>
    <t xml:space="preserve">
*The user can create a stock replacement list in Merlin which is then transferred to the Wholesaler
*Prices in Merlin can be updated to mirror the Wholesaler prices
*Merlin can display the status of stock fulfilment (i.e. ASN)
*Merlin can book in stock against the ASN, any discrepancies can be sent to the wholesaler
*Merlin can display any backorder information received from the wholesaler</t>
  </si>
  <si>
    <t>FTP transfer</t>
  </si>
  <si>
    <t>*System has the capability to connect with future suppliers via FTP</t>
  </si>
  <si>
    <t>API transfer</t>
  </si>
  <si>
    <t>*System has the capability to connect with suppliers via APIs (expected for Duggan's)</t>
  </si>
  <si>
    <t>Speed</t>
  </si>
  <si>
    <t>*The system can support the onboarding of new wholesalers without length delays or barriers</t>
  </si>
  <si>
    <t>L</t>
  </si>
  <si>
    <t>N/A</t>
  </si>
  <si>
    <t>Requirements</t>
  </si>
  <si>
    <t>Solution Architecture</t>
  </si>
  <si>
    <t>ID</t>
  </si>
  <si>
    <t>sub group</t>
  </si>
  <si>
    <t>Type</t>
  </si>
  <si>
    <t>X</t>
  </si>
  <si>
    <t>Requirement</t>
  </si>
  <si>
    <t>Rational</t>
  </si>
  <si>
    <t>Overall Priority</t>
  </si>
  <si>
    <t>Average Score</t>
  </si>
  <si>
    <t>Craig</t>
  </si>
  <si>
    <t>Ryan</t>
  </si>
  <si>
    <t>Rob</t>
  </si>
  <si>
    <t>Duncan</t>
  </si>
  <si>
    <t>Jon</t>
  </si>
  <si>
    <t>Micheal</t>
  </si>
  <si>
    <t>Solution A</t>
  </si>
  <si>
    <t>Solution B</t>
  </si>
  <si>
    <t>Supports</t>
  </si>
  <si>
    <t>Agreed?</t>
  </si>
  <si>
    <t>Measure</t>
  </si>
  <si>
    <t>Link to User story</t>
  </si>
  <si>
    <t>IEReq-1</t>
  </si>
  <si>
    <t>VAT Codes</t>
  </si>
  <si>
    <t>System</t>
  </si>
  <si>
    <t>*The system has the capability to hold multiple VAT codes (&gt;30) each with its own reference and percentages</t>
  </si>
  <si>
    <t>*IE (and most EU countries) have a matrix of VAT codes used to define how much VAT is applied. 
*Codes (even zero rates) could link to the users VAT Reporting / Reclaim process</t>
  </si>
  <si>
    <t>If Merlin; Prep db for region defaults.</t>
  </si>
  <si>
    <t>If Ext; Will be set in AP and downloaded</t>
  </si>
  <si>
    <t>Multi region</t>
  </si>
  <si>
    <t>To be updated following Solution review</t>
  </si>
  <si>
    <t>User</t>
  </si>
  <si>
    <t>*The user will be able to Create VAT codes, with references and percentages without the need for MWI Dev support</t>
  </si>
  <si>
    <t>*User can configure as they require without delays
*Reduced demands into Merlin support and dev teams
*If the matrix is updated / maintained by the user, Merlin will not be responsible for errors in how the rates are configured</t>
  </si>
  <si>
    <t>If Merlin; Add all existing and add new upon request for all customers.</t>
  </si>
  <si>
    <t>If Ext; Customer manages in AP</t>
  </si>
  <si>
    <t>*The user will be able to Update VAT codes, with references and percentages without the need for MWI Dev support</t>
  </si>
  <si>
    <t>If Merlin; User can already adjust existing codes %</t>
  </si>
  <si>
    <t>*The user will be able to Disable VAT codes, without the need for MWI Dev support. 
*However the user will not be able to delete any VAT codes</t>
  </si>
  <si>
    <t>*User can configure as they require without delays
*Reduced demands into Merlin support and dev teams
*If the matrix is updated / maintained by the user, Merlin will not be responsible for errors in how the rates are configured
*Removing the ability to delete will reduce errors with VAT codes previously used</t>
  </si>
  <si>
    <t>If Merlin; Would need option to disable code</t>
  </si>
  <si>
    <t xml:space="preserve">*The system will have the capability to differentiate between sales and purchasing VAT codes </t>
  </si>
  <si>
    <t>*To support IE matrix of VAT codes
*Dependent on how we manage wholesale and the purchasing of goods for resale</t>
  </si>
  <si>
    <t>Not required</t>
  </si>
  <si>
    <t>Goods and Services</t>
  </si>
  <si>
    <t>*The system will have the capability to assign classification type to goods and services i.e. stock, services, non-stock inventory (consumables)</t>
  </si>
  <si>
    <t>*Assist which VAT code should be used, partially for VAT Reclaim
Support Return of Trading report, where sales are split into Services and Goods
Assist in the 2/3rds calculations</t>
  </si>
  <si>
    <t>Define with existing</t>
  </si>
  <si>
    <t>Suggest Ext AP for Tax Reports.</t>
  </si>
  <si>
    <t>*The user will be able to define how the goods and services classification types are configured against their Code Entry</t>
  </si>
  <si>
    <t>*User can configure as they require without delays
*Reduced demands into Merlin support and dev teams
*If the category types are updated / maintained by the user, Merlin will not be responsible for errors in how the rates are configured</t>
  </si>
  <si>
    <t>IE VAT</t>
  </si>
  <si>
    <t>*The system will have the capability  to enable or disable the IE VAT, Invoice, Refund processes</t>
  </si>
  <si>
    <t xml:space="preserve">*Increases the systems reach to other regions
*Supports the user defining the system behaviour </t>
  </si>
  <si>
    <t>Leave to User Discretion - As_is</t>
  </si>
  <si>
    <t>If Ext; Would need to tell AP the invoice VAT rate, as not supported.
Or User Discretion</t>
  </si>
  <si>
    <t>If IE VAT is enabled 
*The user has the ability to choose if the IE VAT requirement will be completed via a single invoice where all combined sales are set at the highest VAT rate</t>
  </si>
  <si>
    <t xml:space="preserve">To be confirmed by Ben B
*There are 3 valid processes to meet the IE VAT regulations, the user drives the decision of which option is best for their practice
*Single invoice, highest rate </t>
  </si>
  <si>
    <t>Alt; Create some complex logic for auto eval. 2/3 criteria</t>
  </si>
  <si>
    <t xml:space="preserve">If IE VAT is enabled 
*The user has the ability to choose if the IE VAT requirement will be completed via split invoices for combined sales, where the goods element is captured in invoice 1a and the service element is captured in invoice 1b </t>
  </si>
  <si>
    <t>To be confirmed by Ben B
*There are 3 valid processes to meet the IE VAT regulations, the user drives the decision of which option is best for their practice 
*Split invoices</t>
  </si>
  <si>
    <t xml:space="preserve">If IE VAT is enabled 
*The user has the ability to choose if the IE VAT requirement will be completed via the 2/3rd rule where combined sales are captured in a single invoice but the VAT rate applied is dependent on the Goods/Services split </t>
  </si>
  <si>
    <t>To be confirmed by Ben B
*There are 3 valid processes to meet the IE VAT regulations, the user drives the decision of which option is best for their practice 
*Single invoice, calculated rate</t>
  </si>
  <si>
    <r>
      <rPr>
        <i/>
        <sz val="11"/>
        <color theme="1"/>
        <rFont val="Aptos Narrow"/>
        <family val="2"/>
        <scheme val="minor"/>
      </rPr>
      <t>If a single invoice with 2/3rds is chosen</t>
    </r>
    <r>
      <rPr>
        <sz val="11"/>
        <color theme="1"/>
        <rFont val="Aptos Narrow"/>
        <family val="2"/>
        <scheme val="minor"/>
      </rPr>
      <t xml:space="preserve">
*The system will have the capability to calculate the 2/3 rule. Stages are:
    1) Identifying where a combination event has occurred (i.e. vet visit with consultation and medication)
     2) Identify the goods and services involved within that combined event
     3) calculate the cost of the goods (net +/- markups and discounts)  and the services (net +/- markups and discounts)  separately
    4) Calculate the total of the goods and services 
    5) Calculate if the goods total is greater than 2/3rds of the total then apply the goods VAT rate to the whole of the combined event total 
    6) Calculate if the services total is greater than 2/3rds of the total then apply the services VAT rate to the whole of the combined event total 
     7) Calculate if the services total and the goods total are equal, then apply the goods VAT rate to the goods element  and the service VAT rate to the service element</t>
    </r>
  </si>
  <si>
    <t xml:space="preserve">*Automated process, allowing the user to set and forget
*If the 2/3rds rule has been chosen, the system will need to accommodate the complexities this generates, including. 
     *2/3rds rule applies both ways
     *2/3rds rule only applies to the combined event, if additional goods/services are added to an invoice then these do not impact the calculation for the combined event
    *2/3rds rule is calculated as cost, before any taxes are added 
    *2/3rds rule is only triggered when the total is OVER (not equal to) 
      Note - defining over as a tangible amount i.e. 1 penny not as decimal places (i.e. £3.001)
     *Can not hardcode the VAT amount to apply for goods and services as these can change frequently </t>
  </si>
  <si>
    <t>Complex invoice tax calculation logic to be run when saving or modification of an invoice is done to instruct what tax rate to use on the invoice.
Same for Merlin or Ext, as not supported by AP.</t>
  </si>
  <si>
    <r>
      <rPr>
        <i/>
        <sz val="11"/>
        <color theme="1"/>
        <rFont val="Aptos Narrow"/>
        <family val="2"/>
        <scheme val="minor"/>
      </rPr>
      <t>If a single invoice without 2/3rds is chosen</t>
    </r>
    <r>
      <rPr>
        <sz val="11"/>
        <color theme="1"/>
        <rFont val="Aptos Narrow"/>
        <family val="2"/>
        <scheme val="minor"/>
      </rPr>
      <t xml:space="preserve">
*The system will be capability to identify if where a combination event has occurred and generate an single invoice with the VAT set at the highest percentage </t>
    </r>
  </si>
  <si>
    <t xml:space="preserve">*Automated process, allowing the user to set and forget </t>
  </si>
  <si>
    <t>User Discretion - Save to QBO</t>
  </si>
  <si>
    <r>
      <rPr>
        <i/>
        <sz val="11"/>
        <color theme="1"/>
        <rFont val="Aptos Narrow"/>
        <family val="2"/>
        <scheme val="minor"/>
      </rPr>
      <t>If split invoicing is chosen</t>
    </r>
    <r>
      <rPr>
        <sz val="11"/>
        <color theme="1"/>
        <rFont val="Aptos Narrow"/>
        <family val="2"/>
        <scheme val="minor"/>
      </rPr>
      <t xml:space="preserve">
*The system will have the capability to identify where a combination event has occurred and generate a split invoice, where the service element is added to invoice 1a and the goods element is added to invoice 1b. 
Each invoice has the correct VAT percentage for the category type</t>
    </r>
  </si>
  <si>
    <t>*The system will have the capability to apply the chosen IE VAT process to all invoice types (invoices, estimates, pre-invoices and reoccurring invoices)</t>
  </si>
  <si>
    <t xml:space="preserve">*If the user has turned on IE VAT processing, The system can apply this to all invoice documents, not solely Invoices </t>
  </si>
  <si>
    <t>*The system will have the capability to produce invoices (estimates, pre-invoices and reoccurring invoices) which can be 
     1) combined events only (i.e. vet appointment consisting of a consultation and medication)
     2) goods only
     3) service only
     4) mixed, combined event plus additional services
     5) mixed, combined event plus additional goods 
     6) mixed, combined event plus additional good and additional services</t>
  </si>
  <si>
    <t>*Based on the IE VAT process chosen, how combined events, and combined with additional sales invoices types behave will need to be supported</t>
  </si>
  <si>
    <r>
      <rPr>
        <i/>
        <sz val="11"/>
        <color theme="1"/>
        <rFont val="Aptos Narrow"/>
        <family val="2"/>
        <scheme val="minor"/>
      </rPr>
      <t>Before finalised (i.e. payment on an invoice)</t>
    </r>
    <r>
      <rPr>
        <sz val="11"/>
        <color theme="1"/>
        <rFont val="Aptos Narrow"/>
        <family val="2"/>
        <scheme val="minor"/>
      </rPr>
      <t xml:space="preserve">
*The system will have the capability to identify where additions or subtractions have been made to invoices, estimates and/or pre-invoices
*Alterations results in the rule being required or no longer required, update the VAT accordingly</t>
    </r>
  </si>
  <si>
    <t>*Ensure the system can accommodate alterations
*Check for, then apply or update the appropriate IE VAT rule
*The rule is not set when the invoice record is created, never to change again</t>
  </si>
  <si>
    <t>User Manages correct tax application; May want a method for batch tax modification for selected invoice.</t>
  </si>
  <si>
    <r>
      <rPr>
        <i/>
        <sz val="11"/>
        <color theme="1"/>
        <rFont val="Aptos Narrow"/>
        <family val="2"/>
        <scheme val="minor"/>
      </rPr>
      <t>After finalised (i.e. payment made)  If single invoice with 2/3rds is chosen</t>
    </r>
    <r>
      <rPr>
        <sz val="11"/>
        <color theme="1"/>
        <rFont val="Aptos Narrow"/>
        <family val="2"/>
        <scheme val="minor"/>
      </rPr>
      <t xml:space="preserve">
*When a refund/return is required for an item included in a 2/3rds invoice then the system will have the capability to support the following process
     1) The customer then requests a return for one of the goods included in the original invoice
     2) The Veterinary Practitioner (VP) creates a credit for the entirety of the original invoice. In effect resetting everything to zero
     3) The VP then creates a new invoice for all the items (minus the returned item) 
     4) This new invoice may have a different 2/3rds calculation than the original invoice (or it may not)
     5) The credit created in point 2 is used to settle the balance in this new invoice
     6) The remaining credit is either returned to the customer or stays on the account</t>
    </r>
  </si>
  <si>
    <t>If a single invoice with 2/3rds is chosen
*Ensures the refund amount / VAT percentage matches the IE VAT option it was sold under
*If the 2/3rds rule has been applied and a return is requested, they system will need to calculate if the amendment would alter how the VAT rate is applied. 
*It has been recommend (by Ben B) that we credit back the original invoice, create a new invoice, recalculate the 2/3rds rule on the new invoice, pay the new invoice from the credit generated by the first invoice and whatever remains will be the refund amount
Albeit this might be more or less than the original costs depending on what the new VAT rate may be
Note - XXX - need to ensure that this works with closed periods</t>
  </si>
  <si>
    <t xml:space="preserve">Merlin is unable to create a duplicate Invoice without duplicating clinical work. </t>
  </si>
  <si>
    <t>If Acc Ext is available this could be done with Clinical not linked to Accounts.</t>
  </si>
  <si>
    <r>
      <rPr>
        <i/>
        <sz val="11"/>
        <color theme="1"/>
        <rFont val="Aptos Narrow"/>
        <family val="2"/>
        <scheme val="minor"/>
      </rPr>
      <t>After finalised (i.e. payment made)  If single invoice without 2/3rds is chosen</t>
    </r>
    <r>
      <rPr>
        <sz val="11"/>
        <color theme="1"/>
        <rFont val="Aptos Narrow"/>
        <family val="2"/>
        <scheme val="minor"/>
      </rPr>
      <t xml:space="preserve">
*When a refund/return is required for an item included in a single invoice without the 2/3rds rule applied then the system will have the capability set the refund VAT at the higher rate, regardless of whether the item was a good or service</t>
    </r>
  </si>
  <si>
    <t>If a single invoice without 2/3rds is chosen
*Ensures the refund amount / VAT percentage matches the IE VAT option it was sold under</t>
  </si>
  <si>
    <t>Same as current functionality</t>
  </si>
  <si>
    <t>Add Refunds / Credits to QBO</t>
  </si>
  <si>
    <r>
      <rPr>
        <i/>
        <sz val="11"/>
        <color theme="1"/>
        <rFont val="Aptos Narrow"/>
        <family val="2"/>
        <scheme val="minor"/>
      </rPr>
      <t>After finalised (i.e. payment made)  If single invoice without 2/3rds is chosen</t>
    </r>
    <r>
      <rPr>
        <sz val="11"/>
        <color theme="1"/>
        <rFont val="Aptos Narrow"/>
        <family val="2"/>
        <scheme val="minor"/>
      </rPr>
      <t xml:space="preserve">
*When a refund/return is required for an item included in a split invoice, then the system will set the refund VAT at the lower rate if the returned item is a service or the higher amount if the returned item is a good</t>
    </r>
  </si>
  <si>
    <t>If split invoicing is chosen
*Ensures the refund amount / VAT percentage matches the IE VAT option it was sold under</t>
  </si>
  <si>
    <t>*The system has the capability to identify where goods and services applied apply to the charities charitable purpose 
*Links to Charity qualifying expenditure</t>
  </si>
  <si>
    <t>*To enable the Charity to complete a reclaim, they need to delineate goods and services which have solely been used for charitable purposes
*It is possible this could be a whole of an invoice or items in an invoice.
Note - this has not been validated with users</t>
  </si>
  <si>
    <t>Tax Rules need to consider IE charity status. Need rule in Merlin if managed here.</t>
  </si>
  <si>
    <t>Ext Acc. Practices sets Charity status in IE (maybe) otherwise Merlin tells QBO.</t>
  </si>
  <si>
    <t>IE</t>
  </si>
  <si>
    <t>VAT Reclaim</t>
  </si>
  <si>
    <t>*The system has the capability to correctly classify goods and services in invoices, be that the whole of the invoice or elements within it, used sololy for charitable purposes. Assisting the Charities in the VAT Compensation Scheme for charities application</t>
  </si>
  <si>
    <t>There is no general Value-Added Tax (VAT) exemption for charities. However there are several specific reliefs from VAT which may relate to charitable activities. By classifying services and goods correctly within an invoice, the charity will be able to submit a compensation claim</t>
  </si>
  <si>
    <t>If Merlin is AP, then would need have report and metadata on services/stock.
Review if AP's provide this as-is</t>
  </si>
  <si>
    <t>Ext Acc. Should be defined in AP for this report if applicable.</t>
  </si>
  <si>
    <t>Reporting</t>
  </si>
  <si>
    <t>*The system has the capability to generate a Return of trading details report</t>
  </si>
  <si>
    <t>*To support IE Taxation regulation 
*All Irish businesses registered for VAT must file a Return of Trading Details (RTD) on an annual basis, following the end of their respective accounting period
*It is meant to assist Revenue in verifying the accuracy of VAT returns</t>
  </si>
  <si>
    <t>What is the regulations? Digital Submission or just data extraction?</t>
  </si>
  <si>
    <t>QBO/AP should provide this solution.</t>
  </si>
  <si>
    <t>*The system will have the capability to create reports which will allow the user to meet their VAT reporting needs</t>
  </si>
  <si>
    <t>*There could be a wide range of reports needed to support regular and ad-hoc reporting in IE for regulatory, reclaim, Charities and information purposes. If these can be created by the user we can support their needs without continuous dev support</t>
  </si>
  <si>
    <t>IEReq-24</t>
  </si>
  <si>
    <t>Fields</t>
  </si>
  <si>
    <t>*The system has the capability to capture and provide NVPS with the data required. As a result Merlin is expended to include the additional fields
Note - See field mapping tab for information</t>
  </si>
  <si>
    <t xml:space="preserve">*To ensure all the data required for the NVPs APIs are captured
     1) Mandatory as a minimum 
     2) Mandatory and supplemental to best support user journeys
</t>
  </si>
  <si>
    <t>User Prompt asking for details with use of existing prescriptions.</t>
  </si>
  <si>
    <t>Background batch task submitting all prescriptions created with user flagging submission requirement.</t>
  </si>
  <si>
    <t>Animal type</t>
  </si>
  <si>
    <t>*The system will have the capability to differentiate between the animal types of 
     1)companion animals
     2)food animals and horses</t>
  </si>
  <si>
    <r>
      <rPr>
        <i/>
        <sz val="11"/>
        <color theme="1"/>
        <rFont val="Aptos Narrow"/>
        <family val="2"/>
        <scheme val="minor"/>
      </rPr>
      <t>If we build this to send automatically</t>
    </r>
    <r>
      <rPr>
        <sz val="11"/>
        <color theme="1"/>
        <rFont val="Aptos Narrow"/>
        <family val="2"/>
        <scheme val="minor"/>
      </rPr>
      <t xml:space="preserve">
*Currently NVPS is only required on certain animal types. During this time the system will need to send APIs for food animals only. 
*Companion animals will receive the prescription via the AS IS process</t>
    </r>
  </si>
  <si>
    <t>User defines submission requirement</t>
  </si>
  <si>
    <t>Expansion of Patient Category to feed integrations if required.</t>
  </si>
  <si>
    <t>Medication types</t>
  </si>
  <si>
    <t>*The system will have the to distinguish the types of medications prescribed. 
     1)Medications
     2)Medicated feed 
Note the NVPs fields can differ depending on the classify of the medications, i.e. antimicrobial and anti-parasitical.</t>
  </si>
  <si>
    <r>
      <rPr>
        <i/>
        <sz val="11"/>
        <color theme="1"/>
        <rFont val="Aptos Narrow"/>
        <family val="2"/>
        <scheme val="minor"/>
      </rPr>
      <t>If we build this to send automatically</t>
    </r>
    <r>
      <rPr>
        <sz val="11"/>
        <color theme="1"/>
        <rFont val="Aptos Narrow"/>
        <family val="2"/>
        <scheme val="minor"/>
      </rPr>
      <t xml:space="preserve">
*The fields required (and animal types) differ depending on the medications being prescribed </t>
    </r>
  </si>
  <si>
    <t>User determines if prescription legally requires submission</t>
  </si>
  <si>
    <t>Creation of code category mapping for background batch submission</t>
  </si>
  <si>
    <t xml:space="preserve">*The user can amend the medication and medicated feed classification,  adding or removed from the product whenever this change is applicable </t>
  </si>
  <si>
    <r>
      <rPr>
        <i/>
        <sz val="11"/>
        <color theme="1"/>
        <rFont val="Aptos Narrow"/>
        <family val="2"/>
        <scheme val="minor"/>
      </rPr>
      <t>If we build this to send automatically</t>
    </r>
    <r>
      <rPr>
        <sz val="11"/>
        <color theme="1"/>
        <rFont val="Aptos Narrow"/>
        <family val="2"/>
        <scheme val="minor"/>
      </rPr>
      <t xml:space="preserve">
*If the system triggers different processes based on the user selection then
*If the classifications are managed by the user, they can configure as they require without delays
*If this is maintained by the user, Merlin will not be responsible for errors in how the rates are configured</t>
    </r>
  </si>
  <si>
    <t>Create Prescription</t>
  </si>
  <si>
    <t>*The system has the capability to generate / send prescriptions with 
     1)A prescription identifier
     2)The Veterinary Council of Ireland Registration Number of the prescribing veterinarian
     3) where applicable, the marketing authorisation number relating to the product being prescribed.</t>
  </si>
  <si>
    <t xml:space="preserve">*To meet the IE regulations
Note - no we have access to the NVPs documents, this is being validated </t>
  </si>
  <si>
    <t>Datafields are already available and need the submission process.</t>
  </si>
  <si>
    <t>-</t>
  </si>
  <si>
    <t xml:space="preserve">*The system will have the capability to continue to produce prescription for companion animals within Merlin </t>
  </si>
  <si>
    <r>
      <rPr>
        <i/>
        <sz val="11"/>
        <color theme="1"/>
        <rFont val="Aptos Narrow"/>
        <family val="2"/>
        <scheme val="minor"/>
      </rPr>
      <t>If we build this to send automatically</t>
    </r>
    <r>
      <rPr>
        <sz val="11"/>
        <color theme="1"/>
        <rFont val="Aptos Narrow"/>
        <family val="2"/>
        <scheme val="minor"/>
      </rPr>
      <t xml:space="preserve">
*NVPS is a phased rollout, it is expected that companion animals are not included in the initial phase and therefore the system should still create the prescription in Merlin</t>
    </r>
  </si>
  <si>
    <t>User choice if a prescription is created before dispensing regardless of species</t>
  </si>
  <si>
    <t>Creation of Species mapping to warn the user to create a prescription with a stock and species combination</t>
  </si>
  <si>
    <t>*The system will have the capability to identify where the prescription is for a herd. 
     1)If the number of animals treated is below 5 then the system should be able to capture /send the animals individual IDs. 
     2)Where the treatment is for 5 animals or more then the system should be able to capture/send the Group ID and description</t>
  </si>
  <si>
    <t>*For some species, when treating a herd the process differs depending on the number of animals being treated</t>
  </si>
  <si>
    <t>Need to capture "tags" in prescription and treatment requirements.</t>
  </si>
  <si>
    <t>Consider need for data submitted to Merlin from VetImpress</t>
  </si>
  <si>
    <t xml:space="preserve">*The system will have the capability to set the expiry date of antimicrobial medications to 5 days  </t>
  </si>
  <si>
    <t xml:space="preserve">*The new regulations have introduced a time limit of antimicrobials. </t>
  </si>
  <si>
    <t>User should manage expiry of prescriptions as standard.</t>
  </si>
  <si>
    <t>Add options in code entry to set shorter expiry lengths by default.</t>
  </si>
  <si>
    <t>*The user will be able to set the prescription has been
     1)Administer / dispense product
     2)Prescribe product to be dispensed at a separate premises
     3)Both of the above</t>
  </si>
  <si>
    <t xml:space="preserve">*To trigger the relevant journey / show the relevant fields to the user
Note - this requirement could be replaced with the Field mapping, but has been called out separately as this is part of the 4 known prescribing journeys </t>
  </si>
  <si>
    <t>Capture in a prompt or prescription creation.</t>
  </si>
  <si>
    <t>Send Prescription</t>
  </si>
  <si>
    <t>*The system will have the capability to identify where the prescribed medication is not listed as a Veterinary Medicinal Product (VMP) and is able send the required information to NVPS via the APIs without disruption to the user</t>
  </si>
  <si>
    <t xml:space="preserve">*The expected behaviour is the medication prescribed is in VMP, when the data is entered into NVPs it will check for this, prepopulating fields. 
*If the treatment can not be found in VMP when using the portal, then there is a manual option to add this data
*The API process to ensure the relevant data is captured and sent
</t>
  </si>
  <si>
    <t>Should manage error reporting to the user.</t>
  </si>
  <si>
    <t>Should auto resolve problems with NVPS directly or critical failure reporting to the user.</t>
  </si>
  <si>
    <t xml:space="preserve">*The system will have the capability to present the user with the option to send the prescription to NVPS or whether to generate locally. 
</t>
  </si>
  <si>
    <t>*There are a number of uncertainties around when the prescription should be sent via the NVPS. 
*To remove risk that the incorrect process is followed, whether the data is sent via the APIs is dependent on the outcome of the users selection</t>
  </si>
  <si>
    <t>User decision to send based on their judgement.</t>
  </si>
  <si>
    <t>Raise warnings to clinical directors for prescriptions created and not submitted.</t>
  </si>
  <si>
    <t>*The system will have the capability to send prescription data to NVPS when the prescription is generated for a food animal or a horse</t>
  </si>
  <si>
    <t>If we build this to send automatically
NVPS first phase includes all horses and food producing animals. To meet IE regulations the prescriptions for these animals should be sent to NVPS</t>
  </si>
  <si>
    <t xml:space="preserve">Creation of Species Mapping for Integration to automatically collect prescriptions created </t>
  </si>
  <si>
    <t>Emergency Prescriptions</t>
  </si>
  <si>
    <t>*The system will have the capability to add prescription in retrospect. These can be classed as emergency prescriptions and contain the date/time that the medication was issued</t>
  </si>
  <si>
    <r>
      <t xml:space="preserve">*To support on of the SI regulations, the system will need the capability to distinguish emergency retroactive prescriptions, allow these to be added to PMS and sent to NVPS where appropriate and contain date/time fields (administrated and sent) to support this requirement
</t>
    </r>
    <r>
      <rPr>
        <i/>
        <sz val="11"/>
        <color theme="1"/>
        <rFont val="Aptos Narrow"/>
        <family val="2"/>
        <scheme val="minor"/>
      </rPr>
      <t>Placeholder - subject to change as requested more information from NVPS</t>
    </r>
  </si>
  <si>
    <t>Add option to user prompt for submission.</t>
  </si>
  <si>
    <t>Calculate for batch process as retrospective.</t>
  </si>
  <si>
    <t>Notification</t>
  </si>
  <si>
    <t>*The system will have the capability to make the user aware when a prescription is to be / has been fulfilled by NVPS</t>
  </si>
  <si>
    <r>
      <rPr>
        <i/>
        <sz val="11"/>
        <color theme="1"/>
        <rFont val="Aptos Narrow"/>
        <family val="2"/>
        <scheme val="minor"/>
      </rPr>
      <t>If we build this to send automatically</t>
    </r>
    <r>
      <rPr>
        <sz val="11"/>
        <color theme="1"/>
        <rFont val="Aptos Narrow"/>
        <family val="2"/>
        <scheme val="minor"/>
      </rPr>
      <t xml:space="preserve">
*The user is made aware that the process has been successful. 
*Prevents user confusion and potential duplication / waste work</t>
    </r>
  </si>
  <si>
    <t>Large amount of user setup and configuration will be required for configuring these business rules</t>
  </si>
  <si>
    <t>Standardise data points and use a common business rule. E.g. add ref codes to species and stock items</t>
  </si>
  <si>
    <t>*The system will have the capability to notify the user if there are issues when transferring the data via the APIs to NVPS</t>
  </si>
  <si>
    <t>*The user is made aware that the process has not been successful. 
*Allows the user to trigger issue resolution processes</t>
  </si>
  <si>
    <t>Simple internal message to created group</t>
  </si>
  <si>
    <t>Notification app to the creating user and "admins"</t>
  </si>
  <si>
    <t>*The system will have the capability to notify the user if there is missing information which will prevent a successful data transfer to NVPS</t>
  </si>
  <si>
    <t>*There are a number of mandatory fields within the NVPS process. To prevent avoidable errors the user will be notified if they have missed any key fields</t>
  </si>
  <si>
    <t>Should be form validation for basic submission with user present</t>
  </si>
  <si>
    <t>Requires notifications for errors and resolution for async batch processes.</t>
  </si>
  <si>
    <t xml:space="preserve">*The system will have the capability to display clear error messages, advising the user on how to resolve the issue </t>
  </si>
  <si>
    <t xml:space="preserve">*The NVPS system can generate an array of error messages. 
*To reduce issue resolution demand into MWI, if these errors are triggered the user is made a ware with a clear path to resolution </t>
  </si>
  <si>
    <t>Future</t>
  </si>
  <si>
    <t>*The system will have the capability to generate prescriptions for companion animals in the future</t>
  </si>
  <si>
    <t>*Limit the risk that the solution we design today requires significant rework to remove the two paths depending on animal classification type</t>
  </si>
  <si>
    <t>User driven process will support this by default</t>
  </si>
  <si>
    <t>Mapping libraries would need to be updated by the practices admins</t>
  </si>
  <si>
    <t>Transfer</t>
  </si>
  <si>
    <t>NFR</t>
  </si>
  <si>
    <t>*The data is transferred to NVPS after each event as soon as possible 
Note - we could set a timeframe expectation here i.e. within 5 seconds</t>
  </si>
  <si>
    <t>*The keep will only receive the prescription SMS when the data has successfully been entered into NVPs. Therefore prescriptions which are to be dispensed later should have their data as soon as possible
*Where the medication is fully administered, this could be delayed to a batch update.</t>
  </si>
  <si>
    <t>?</t>
  </si>
  <si>
    <t xml:space="preserve">When there are issues with the data transmission to NVPs then there is a process in place to catch
     1) Where an issue has occurred
     2) Ensure no data loss
     3) Record the issues
     4) Resend the data </t>
  </si>
  <si>
    <t>*Ensure that data is not lost and arrives successfully when automatically transferred</t>
  </si>
  <si>
    <t>Issue Resolution</t>
  </si>
  <si>
    <t xml:space="preserve">*If the prescription data cannot be processed by NVPS, i.e. the resend process has not been successful, there are data issues, then an error message is received. </t>
  </si>
  <si>
    <t>*Defined process in place to receive the error messages from NVPS API process. 
*This will be processed to display the appropriate message to the end user</t>
  </si>
  <si>
    <t>Same as 39?</t>
  </si>
  <si>
    <t>IEReq-45</t>
  </si>
  <si>
    <t>Localisation</t>
  </si>
  <si>
    <r>
      <t>*The system default currency is Euros (</t>
    </r>
    <r>
      <rPr>
        <sz val="11"/>
        <color theme="1"/>
        <rFont val="Aptos Narrow"/>
        <family val="2"/>
      </rPr>
      <t>€)</t>
    </r>
  </si>
  <si>
    <t>*To meet the expectations of the region the system will operate in</t>
  </si>
  <si>
    <t>No Currency in Merlin, Reports should use Currency placeholder already.</t>
  </si>
  <si>
    <t>Acc Ext. Currency set in QBO for Invoices and reports.</t>
  </si>
  <si>
    <t>*The system will have the capability to function with multi-currency capabilities</t>
  </si>
  <si>
    <t>*To accommodate practices that operate on UK/NI/IE borders
 *To accommodate practices that purchase from UK/NI wholesalers who only operate in GBP(£)</t>
  </si>
  <si>
    <t>Merlin will not be able to support Multi-currency.
Businesses usually operate under one main currency.</t>
  </si>
  <si>
    <t>QBO could support multi-currency.
Businesses usually operate under one main currency.</t>
  </si>
  <si>
    <t xml:space="preserve">Language </t>
  </si>
  <si>
    <t>The system has the capability to set which language speech to text will function in</t>
  </si>
  <si>
    <t xml:space="preserve">If the site is to support multiple languages, the system can support its existing STT features </t>
  </si>
  <si>
    <t>The user will be able to define which language speech to text will operate in</t>
  </si>
  <si>
    <t>The user has the option to set their language of choice</t>
  </si>
  <si>
    <t>The system will have capability to set which language the website will be displayed/updated in</t>
  </si>
  <si>
    <t xml:space="preserve">If the site is to support multiple languages, the system can support its existing website  features </t>
  </si>
  <si>
    <t xml:space="preserve">The user will be able to select which language the website will be displayed in </t>
  </si>
  <si>
    <t>The system will have the capability to set which language customer facing documentation will be created in</t>
  </si>
  <si>
    <t>If the site is to support multiple languages, the system can support its existing customer communications</t>
  </si>
  <si>
    <t>The user will be able to decide which language customer facing documentation will be created in</t>
  </si>
  <si>
    <t>The user has the option to set the language of choice for the customer</t>
  </si>
  <si>
    <t>Style formats</t>
  </si>
  <si>
    <t>*The system has the capability to alter any symbology to reflect IE standards</t>
  </si>
  <si>
    <t>*To meet the expectation of the region the system will operate in symbols which match IE, i.e. flags are shown as IE not GB</t>
  </si>
  <si>
    <t>IE default DB configuration to be set to IE rather than US or UK</t>
  </si>
  <si>
    <t>Time</t>
  </si>
  <si>
    <t>*The system has the capability to use IE time references, i.e. BST (British Summer Time) will be called IST (Irish Standard Time) both GMT+1</t>
  </si>
  <si>
    <t>*Though the IE and UK share the same time zones, ensure that the terminology used reflects the region the system functions in</t>
  </si>
  <si>
    <t>IE default DB configuration to set time zone to be same as UK</t>
  </si>
  <si>
    <t>Address</t>
  </si>
  <si>
    <t>*This system has the capability to alter the Postcode field to that this follows the IE standard of Eircode</t>
  </si>
  <si>
    <t>*The data centres used by Merlin will meet EU (GDPR) regulations</t>
  </si>
  <si>
    <t xml:space="preserve">*As we are using Azure data centres within Europe this requirement may not be required however need to check and ensure there are no other regulations regarding the movement / storage of data </t>
  </si>
  <si>
    <t>System operates from EU currently</t>
  </si>
  <si>
    <t>Subject Access Request (SAR)</t>
  </si>
  <si>
    <t>*The system will have the capability to generate a SAR when a legitimate request is received</t>
  </si>
  <si>
    <r>
      <t xml:space="preserve">*To meet EU GDPR
</t>
    </r>
    <r>
      <rPr>
        <i/>
        <sz val="11"/>
        <color theme="1"/>
        <rFont val="Aptos Narrow"/>
        <family val="2"/>
        <scheme val="minor"/>
      </rPr>
      <t>Placeholder - subject to change following clarification with Legal</t>
    </r>
  </si>
  <si>
    <t>Function already available; Parity in EU GDPR and UK GDPR</t>
  </si>
  <si>
    <t>*The system will have the capability to meet SAR deadlines/timescales</t>
  </si>
  <si>
    <t>RTE/RTD</t>
  </si>
  <si>
    <t>*The system will have the capability to action a right to erasure / deletion request. 
*The Users customer data will be removed or obfuscated across all systems (bar any data that needs to be maintained due to regulations)</t>
  </si>
  <si>
    <t>*The system will have the capability to meet RTE/RTD deadlines/timescales</t>
  </si>
  <si>
    <t>Accessibility</t>
  </si>
  <si>
    <t>*The system will meet the EU standards for accessibility and assistive technology (software and peripherals)</t>
  </si>
  <si>
    <r>
      <t xml:space="preserve">*To meet WCAG2 standards
*To support AT software (i.e. Screen readers)
*To support AT peripherals (refreshable braille display or braille terminals)
</t>
    </r>
    <r>
      <rPr>
        <i/>
        <sz val="11"/>
        <color theme="1"/>
        <rFont val="Aptos Narrow"/>
        <family val="2"/>
        <scheme val="minor"/>
      </rPr>
      <t>Placeholder - subject to change following clarification with Legal</t>
    </r>
  </si>
  <si>
    <t>Merlin to be best effort with Echo supporting best practice.</t>
  </si>
  <si>
    <t>Data retention</t>
  </si>
  <si>
    <t>*The system complies with GDPR data retention rules</t>
  </si>
  <si>
    <r>
      <t xml:space="preserve">To meet EU GDPR
</t>
    </r>
    <r>
      <rPr>
        <i/>
        <sz val="11"/>
        <color theme="1"/>
        <rFont val="Aptos Narrow"/>
        <family val="2"/>
        <scheme val="minor"/>
      </rPr>
      <t>Placeholder - subject to change following clarification with Legal</t>
    </r>
  </si>
  <si>
    <t>Already Compliant</t>
  </si>
  <si>
    <t>Pet Passports</t>
  </si>
  <si>
    <t>*The system will have the capability to record passport checks have been completed</t>
  </si>
  <si>
    <t>Placeholder - subject to change following clarification with Legal</t>
  </si>
  <si>
    <t>Already Available for recording passport number. Additional requirements need to be specified.</t>
  </si>
  <si>
    <t>*The system will have the capability to track passport stock and usage</t>
  </si>
  <si>
    <t>Already available if the practice use inventory.</t>
  </si>
  <si>
    <t>*The system will have the capability to connect with any labs or third parties required for the generation of pet passports</t>
  </si>
  <si>
    <t>System Integration is not a requirement for passport compliance.</t>
  </si>
  <si>
    <t>Same as 69</t>
  </si>
  <si>
    <t>Customer Engagement</t>
  </si>
  <si>
    <t>*The system has the capability to integrate with the Customer Engagement and Communications systems currently used by the IE veterinary practice</t>
  </si>
  <si>
    <t>*Provide IE Veterinary practices access to Customer Enagement integrations used in the UK          
     1)AllyDVM (out of scope for IE)
     2)Petsapp
     3)Yo Telecom
     4)Vetstoria
     5)Virtual Recall
Note - Checking to identify if these are used in IE</t>
  </si>
  <si>
    <t>Use Existing Integrations</t>
  </si>
  <si>
    <t>Third Parties Integrate with Merlin</t>
  </si>
  <si>
    <t>Farm</t>
  </si>
  <si>
    <t>*The system has the capability to integrate with the Farm systems currently used by the IE veterinary practice</t>
  </si>
  <si>
    <t>*Provide IE Veterinary practices access to Farm integrations used in the UK     1)VetImpress
Note - Checking to identify if these are used in IE</t>
  </si>
  <si>
    <t>Workflow Solutions</t>
  </si>
  <si>
    <t>*The system has the capability to integrate with the Workflow Management systems currently used by the IE veterinary practice</t>
  </si>
  <si>
    <t>*Provide IE Veterinary practices access to Workflow Solution integrations used in the UK 
     1)VetCheck
Note - Checking to identify if these are used in IE</t>
  </si>
  <si>
    <t xml:space="preserve">Lab </t>
  </si>
  <si>
    <t>*The system has the capability to integrate the Lab systems currently used by the IE veterinary practice</t>
  </si>
  <si>
    <t>*Provide IE Veterinary practices access to Lab integrations used in the UK     1)Abaxis
     2)IDEXX
    3)MiLAB
   4)VetEnvoy
Note - Checking to identify if these are used in IE</t>
  </si>
  <si>
    <t>Consider additional Lab Integrations as specifications become available for the Labs Service</t>
  </si>
  <si>
    <t>Insurance</t>
  </si>
  <si>
    <t>*The system has the capability to integrate with the Insurance systems currently used by the IE veterinary practice</t>
  </si>
  <si>
    <t>*Provide IE Veterinary practices access to Insurance integrations used in the UK     1)VetXML
Note - Checking to identify if these are used in IE</t>
  </si>
  <si>
    <t>Review VetXML for IE</t>
  </si>
  <si>
    <t>Add direct integrations</t>
  </si>
  <si>
    <t>Accounting Platforms</t>
  </si>
  <si>
    <t>*The system has the capability to integrate with the Accounting Platforms, either recommended by MWI or currently in use</t>
  </si>
  <si>
    <t>*An integration which allows accounting data held in Merlin to be transferred to the Users existing accounting package 
*Allow users to swich in Merlin with minimal impact to their current processes</t>
  </si>
  <si>
    <t>Depends on accounting needs in solution design</t>
  </si>
  <si>
    <t>Human Capital Management</t>
  </si>
  <si>
    <t>*The system has the capability to integrate with the Human Capital Management systems currently used by the IE veterinary practice</t>
  </si>
  <si>
    <t>*Provide IE Veterinary practices access to HCM integrations used in the UK
     1)Dayforce (Ceridian)
Note - Checking to identify if these are used in IE</t>
  </si>
  <si>
    <t>Dayforce? Not related to IE</t>
  </si>
  <si>
    <t>Hardware</t>
  </si>
  <si>
    <t>*The system has the capability to integrate with the hardware currently used by the IE veterinary practice</t>
  </si>
  <si>
    <t>*Allow users to move to Merlin with minimal impact to their current processes</t>
  </si>
  <si>
    <t>Merlin supports certain Label printers and Till triggers only.</t>
  </si>
  <si>
    <t>Area is full of technical debt for label design and printing support.</t>
  </si>
  <si>
    <t>Imaging</t>
  </si>
  <si>
    <t>*The system has the capability to integrate with the Imaging systems currently used by the IE veterinary practice</t>
  </si>
  <si>
    <t>*Provide IE Veterinary practices access to Imaging integrations used in the UK     
     1)PLH Medical
     2)Vision
Note - Checking to identify if these are used in IE</t>
  </si>
  <si>
    <t>Merlin supports limited integrations with Vision and PLH</t>
  </si>
  <si>
    <t>Review PACS integration options, could mean full HL7 modality integration with some suppliers.</t>
  </si>
  <si>
    <t>Document storage</t>
  </si>
  <si>
    <t>*The system has the capability to integrate with the Document storage systems currently used by the IE veterinary practice</t>
  </si>
  <si>
    <t>*Provide IE Veterinary practices access to Document Storage integrations used in the UK
     1)Collabora
Note - Checking to identify if these are used in IE</t>
  </si>
  <si>
    <t>Function already available</t>
  </si>
  <si>
    <t>IEReq-76</t>
  </si>
  <si>
    <t>Connection type</t>
  </si>
  <si>
    <t>*The system will have the capability to connect (transfer data) with suppliers via FTP</t>
  </si>
  <si>
    <t>*Minium expectation for connected suppliers. 
*Generic connection mechanism is in place for IE
*If Wholesaler/s in the future only have the ability to connect to Merlin via file transfer Merlin has a defined standard in place, ready for adaptation to meet the needs of the wholesaler. See Speed requirement</t>
  </si>
  <si>
    <t>Depends on chosen suppliers supported methods</t>
  </si>
  <si>
    <t>*The system will have the capability to connect (transfer data) with suppliers via APIs</t>
  </si>
  <si>
    <t>*Minium expectation for connected suppliers. 
*Generic connection mechanism is in place for IE
*If Wholesaler/s in the future only have the ability to connect to Merlin viaAPIs Merlin has a defined standard in place, ready for adaptation to meet the needs of the wholesaler. See Speed requirement</t>
  </si>
  <si>
    <t>*The System provides the capability to reconfigure file transfer and API, to alter the generic process to support the nuances of new Wholesalers. This reconfiguration should
     1)Require minimum dev support
     2)Provide a agile release process</t>
  </si>
  <si>
    <t>*We may not know all the wholesalers we need to connect to before we have an working version of Merlin IE. The ability to quickly react and provide these connections may aid our ability to sell and maintain licences 
*For point two, this is to alter our current process, where updates to wholesaler connections is linked to Merlin releases and can take months before the alterations are made live. 
*To provide a more nimble reaction to our customers needs this requirement is looking to understand how we can amend the wholesaler connection process.</t>
  </si>
  <si>
    <t>Requires development of a generic wholesale ordering and stock receiving system; requires detailed requirements.</t>
  </si>
  <si>
    <t>Imports</t>
  </si>
  <si>
    <t>*The system can accommodate ordering from suppliers outside of IE, i.e. NI, GB, rest of EU</t>
  </si>
  <si>
    <t xml:space="preserve">*There is an assumption that IE, especially border areas may order stock from wholesalers outside of IE. </t>
  </si>
  <si>
    <t>No impact to ordering process should happen. Any complexity would be outside of scope</t>
  </si>
  <si>
    <t>*The system has the capability to display the Europeans Medicines Agency's Supplier Registered Logo against wholesalers, to show the supplier is registered with their national regulatory authority</t>
  </si>
  <si>
    <t>Appears to be out of scope for a wholesale ordering and stock receiving feature.</t>
  </si>
  <si>
    <t>The system will support purchasing regulations, i.e. movement of animal feed, importing into EU, VAT reporting, parallel traded medicine via the Union Product Database (UPD)</t>
  </si>
  <si>
    <t>There is an assumption that IE, especially border areas my order stock from wholesalers outside of IE. Given Brexit and EU regulations there may be complication on what we need to capture
Placeholder - subject to change following the meeting with Legal</t>
  </si>
  <si>
    <t>Multi-currency</t>
  </si>
  <si>
    <t>The system has the capability to support the purchasing of stock where the seller and the purchaser operate in different currencies. i.e. NI will sell in GBP(£) and IE will purchase in euros(€)</t>
  </si>
  <si>
    <t>*There is an assumption that IE, especially border areas my order stock from wholesalers outside of IE. If this is the case then there are multi-currency considerations. 
*Solutions built here could support other EU regions</t>
  </si>
  <si>
    <t>IEReq-83</t>
  </si>
  <si>
    <t>Environments</t>
  </si>
  <si>
    <t>Separation</t>
  </si>
  <si>
    <t>*IE region / environments will be separate from UK / US builds</t>
  </si>
  <si>
    <t xml:space="preserve">*Reduce dependencies
*Solution design provides scope for additional Geo countries to be added in the future </t>
  </si>
  <si>
    <t>Different AKS grouping and report service with shared environment</t>
  </si>
  <si>
    <t>*The IE environment within the region (IE / EU) can be updated with releases without forming part of the UK Merlin release process (up to and including Pre-Prod but not Prod)</t>
  </si>
  <si>
    <t>*Enable the EU build to be updated as required without impacting UK or having to wait for GB releases</t>
  </si>
  <si>
    <t>Will be possible, but more likely to occur with UK upgrades</t>
  </si>
  <si>
    <t>Design</t>
  </si>
  <si>
    <t>*The IE environments will allow for Dev, Test, UAT (Demo and Pre-Prod) and Prod</t>
  </si>
  <si>
    <t>*To provide separate areas for build, testing and demonstration. Reduce risks of a dev changes impacting testing and or demonstrations</t>
  </si>
  <si>
    <t>Partial, using shared services.</t>
  </si>
  <si>
    <t>*The IE region/environments will facilitate integrations into Kafka</t>
  </si>
  <si>
    <t>*Assumption that this is the agreed architecture for all integrations</t>
  </si>
  <si>
    <t>Kafka is a solution for Accounting and events; Part of the solution</t>
  </si>
  <si>
    <t>*The IE environment can be used as a framework to build other EU solutions from</t>
  </si>
  <si>
    <t>*A large proportion of what is built to support IE can be reused for other EU countries. What we build for the IE could become the template to spin up other EU regions (though these will need their own localisation customisations)</t>
  </si>
  <si>
    <t>Infrastructure as Code is already the standard approach, same code can be used already.</t>
  </si>
  <si>
    <t>Misc.</t>
  </si>
  <si>
    <t>Payment links</t>
  </si>
  <si>
    <t>*The system will have the capability to accommodate payment links, 
Note - Depending on the Payments project delivery date this will either be at go live or in the future</t>
  </si>
  <si>
    <t xml:space="preserve">*The payment project is a known quantity and though they may not deliver by the time IE is ready for deployment, our projects designs needs to ensure that the outcome of this project can be slotted in </t>
  </si>
  <si>
    <t>Potentially small changes to Payment Services for Currency, otherwise compatibility in Stripe analysis required</t>
  </si>
  <si>
    <t>Echo</t>
  </si>
  <si>
    <t>*The system will reflect the UI/UX developed as part of the Echo project. 
Note - Depending on the project delivery date this may be at go live, partial with ongoing enhancements or in the future</t>
  </si>
  <si>
    <t xml:space="preserve">*The Echo project is a known quantity and though they may not deliver by the time IE is ready for deployment, our projects designs needs to ensure that the outcome of this project can be slotted in </t>
  </si>
  <si>
    <t>Out of scope, general improvement for Merlin and Echo apps not related to IE</t>
  </si>
  <si>
    <t>Contracts</t>
  </si>
  <si>
    <t xml:space="preserve">Though this is not a user or system requirement. This has been captured as user contracts will (probably) need updating to support IE and EU needs, regulations and legal requirements </t>
  </si>
  <si>
    <t>Migrations</t>
  </si>
  <si>
    <t xml:space="preserve">Though this is not a user or system requirement. How this is prepared for, managed and supported will need to be captured, particularly for IE VAT processes and data retention </t>
  </si>
  <si>
    <t>Migrated data is limited to Client, Patient, Clinical, Diary and Stock/Service configuration. No financial data is migrated</t>
  </si>
  <si>
    <t>New migration routines for unknown third party systems. Standard process for DMS team.</t>
  </si>
  <si>
    <t>Parent</t>
  </si>
  <si>
    <t>As A</t>
  </si>
  <si>
    <t>I want</t>
  </si>
  <si>
    <t>So that</t>
  </si>
  <si>
    <t>Given</t>
  </si>
  <si>
    <t>When</t>
  </si>
  <si>
    <t>Then</t>
  </si>
  <si>
    <t>Link back</t>
  </si>
  <si>
    <t>ROIUS-1</t>
  </si>
  <si>
    <t>ROIReq-2</t>
  </si>
  <si>
    <t>User within a practice</t>
  </si>
  <si>
    <t xml:space="preserve">to be able to define if a VAT code if a Sales, Purchase or both </t>
  </si>
  <si>
    <t>I can control the VAT list I see in Accounting and Wholesale</t>
  </si>
  <si>
    <t>to be able to add, disable or update VAT codes</t>
  </si>
  <si>
    <t>I can manage my VAT needs over time</t>
  </si>
  <si>
    <t>to be able to correct errors when managing my VAT code matrix</t>
  </si>
  <si>
    <t>I can remove incorrect VAT codes, while maintaining correctly deactivated codes</t>
  </si>
  <si>
    <t>to set the percentage rates against each VAT code</t>
  </si>
  <si>
    <t>Sub Group</t>
  </si>
  <si>
    <t>Question</t>
  </si>
  <si>
    <t>Audience</t>
  </si>
  <si>
    <t>queried?</t>
  </si>
  <si>
    <t>Accounting</t>
  </si>
  <si>
    <t>Types</t>
  </si>
  <si>
    <t xml:space="preserve">Do you regularly generate
Invoices
Estimates
Pre-Invoices
Reoccurring invoices?  </t>
  </si>
  <si>
    <t>Practice</t>
  </si>
  <si>
    <t>How do you currently generate invoices for visits which are a mix of goods and services?</t>
  </si>
  <si>
    <t xml:space="preserve">Do your Invoices / Estimates / Pre-Invoicing calculate the VAT based on the 2/3rds rule? </t>
  </si>
  <si>
    <t>If you do support the 2/3rds rule, how is this done?</t>
  </si>
  <si>
    <t>Will / does refunds and returns alter the VAT codes if the refund or return means the 2/3rds rule is no longer relevant?</t>
  </si>
  <si>
    <t>Accountant</t>
  </si>
  <si>
    <t>What, if any, are your current taxation reporting requirements</t>
  </si>
  <si>
    <t xml:space="preserve">How do you generate / complete your taxation requirements </t>
  </si>
  <si>
    <t>What taxation reports would you like to generate but currently can not. Also what is the blocker</t>
  </si>
  <si>
    <t>What reports do want/need to produce to meet your regulatory requirements</t>
  </si>
  <si>
    <t>Do you have any processes in place for GDPR requests like, SAR, RTE?</t>
  </si>
  <si>
    <t>If you do receive GDPR requests, how to you manage these?</t>
  </si>
  <si>
    <t>Do you issue pet passports</t>
  </si>
  <si>
    <t>What information do you need to record</t>
  </si>
  <si>
    <t>Do you need to send any data to a regulatory body?</t>
  </si>
  <si>
    <t>Which, if any, Accounting platforms do you currently integrate with</t>
  </si>
  <si>
    <t xml:space="preserve">Which AP integrations do you want but do not have and how would this help you, your practice and/or your customer </t>
  </si>
  <si>
    <t>Which, if any, customer engagement apps do you currently integrate with</t>
  </si>
  <si>
    <t xml:space="preserve">Which CE integrations do you want but do not have and how would this help you, your practice and/or your customer </t>
  </si>
  <si>
    <t>Workflow management</t>
  </si>
  <si>
    <t>Which, if any, workflow management apps do you currently integrate with</t>
  </si>
  <si>
    <t xml:space="preserve">Which WFM integrations do you want but do not have and how would this help you, your practice and/or your customer </t>
  </si>
  <si>
    <t>Lab</t>
  </si>
  <si>
    <t>Which, if any, Lab apps do you currently integrate with</t>
  </si>
  <si>
    <t xml:space="preserve">Which Lab integrations do you want but do not have and how would this help you, your practice and/or your customer </t>
  </si>
  <si>
    <t>Which, if any, Insurance apps do you currently integrate with</t>
  </si>
  <si>
    <t xml:space="preserve">Which Insurance integrations do you want but do not have and how would this help you, your practice and/or your customer </t>
  </si>
  <si>
    <t>What hardware do you integrate with, i.e. POS devices</t>
  </si>
  <si>
    <t xml:space="preserve">Imagining </t>
  </si>
  <si>
    <t>Which, if any, Imaging apps do you currently integrate with</t>
  </si>
  <si>
    <t xml:space="preserve">Which imaging integrations do you want but do not have and how would this help you, your practice and/or your customer </t>
  </si>
  <si>
    <t>Document Storage</t>
  </si>
  <si>
    <t xml:space="preserve">How do you current manage document storage </t>
  </si>
  <si>
    <t>What retention period to you have?</t>
  </si>
  <si>
    <t>Assistive technology</t>
  </si>
  <si>
    <t>Software</t>
  </si>
  <si>
    <t>Do you have an AT software that currently integrates with your PMS</t>
  </si>
  <si>
    <t>Do you have an AT hardware / peripherals that currently integrates with your PMS</t>
  </si>
  <si>
    <t>Currently active but voluntary?</t>
  </si>
  <si>
    <t>Mandated for use for food animals and, horses by the 13th Jan 2025?</t>
  </si>
  <si>
    <t>Companion animals are not expected to use this till 2027?</t>
  </si>
  <si>
    <t>Does companion animals cover all other creatures i.e. exotic animals?</t>
  </si>
  <si>
    <t>Is this for all prescriptions or just antimicrobial? Antiparasitical?</t>
  </si>
  <si>
    <t xml:space="preserve">What are / are there any common exceptions from using this system? </t>
  </si>
  <si>
    <t>Software companies must have the automated connections in place and user ready by this time (if not this is an offence - do we know what the outcome of this is?)</t>
  </si>
  <si>
    <t>Are there any standards that the software  company are expected to conform to or are the only expectations that the software company send the APIs</t>
  </si>
  <si>
    <t>Is the expectation that the API will be sent immediately after every prescription (administered or for later collection)</t>
  </si>
  <si>
    <t>This is a EU regulation, are there an region specific concessions/alterations or is it one system and process for all EU countries?</t>
  </si>
  <si>
    <t xml:space="preserve">Can you still choose NVPS for companion animals before this date? </t>
  </si>
  <si>
    <t xml:space="preserve">If a medication is administrated (rather than prescription to be collected at a later date) the NVPS will not generate a message to the keeper? If correct is the assumption this is due to the API containing a term like dispensed? </t>
  </si>
  <si>
    <t xml:space="preserve">Prescriptions for food animals, does this need to be tracked against an individual animal or is it the herd? </t>
  </si>
  <si>
    <t>Are there any costs or fees involved (looks to be free?)</t>
  </si>
  <si>
    <t>Assume the software is not expected to hold any keeper NVPS details, i.e. agreements, IDs?</t>
  </si>
  <si>
    <t>If a prescription is not generated via the NVPS vets need to keep a copy of the prescription for 5 years, is this expected to be held within the software system and or as a physical paper record?</t>
  </si>
  <si>
    <t xml:space="preserve">Do we need to record when the prescription is generated to satisfy an emergcy and therefore the prescription is retrospective (note needs to be completed within 70 hours) </t>
  </si>
  <si>
    <t>If a medication is prescribed not administered and then returned are any updates to NVPS expected?</t>
  </si>
  <si>
    <t xml:space="preserve">Do you buy from outside of ROI? </t>
  </si>
  <si>
    <t>If you do buy from outside of ROI, how do you manage multiple currencies</t>
  </si>
  <si>
    <t>ROIReq-1</t>
  </si>
  <si>
    <t>The system has the capability to hold multiple VAT codes (&gt;30) each with its own reference and percentages</t>
  </si>
  <si>
    <t>ROI (and most EU countries) have a matrix of VAT codes used to define how much VAT is applied. It is important that the codes are available as even zero rates could link to VAT Reclaim</t>
  </si>
  <si>
    <t>The user will be able to Create VAT codes, with references and percentages without the need for MWI Dev support</t>
  </si>
  <si>
    <t>User can configure as they require without delays
If the matrix is updated / maintained by the user, Merlin will not be responsible for errors in how the rates are configured</t>
  </si>
  <si>
    <t>The user will be able to Update VAT codes, with references and percentages without the need for MWI Dev support</t>
  </si>
  <si>
    <t>The user will be able to Disable VAT codes, without the need for MWI Dev support. But the user will not be able to delete any VAT codes</t>
  </si>
  <si>
    <t>User can configure as they require without delays
If the matrix is updated / maintained by the user, Merlin will not be responsible for errors in how the rates are configured
Removing the ability to delete will reduce errors with VAT codes previously used</t>
  </si>
  <si>
    <t xml:space="preserve">The system will be able to differentiate between sales and purchasing VAT codes </t>
  </si>
  <si>
    <t>Depending on how we manage wholesale and the purchasing of goods for resale</t>
  </si>
  <si>
    <t>The system will have the capability to assign classification type to goods and services i.e. stock, services, non-stock inventory (consumables)</t>
  </si>
  <si>
    <t>Assist which VAT code should be used, partially for VAT Reclaim
Support Return of Trading report, where sales are split into Services and Goods
Assist in the 2/3rds calculations</t>
  </si>
  <si>
    <t>The user will be able to define how the goods and services classification types are configured against their Code Entry</t>
  </si>
  <si>
    <t>If the category types are updated / maintained by the user, Merlin will not be responsible for errors in how the rates are configured</t>
  </si>
  <si>
    <t>The system will have the ability to enable or disable the ROI VAT, Invoice, Refund processes</t>
  </si>
  <si>
    <t xml:space="preserve">Increases the systems reach to other regions. Plus supports the user defining the system behaviour </t>
  </si>
  <si>
    <t>If ROI VAT is enabled the user can choose if this will be completed via a single invoice where all combined sales are set at the highest VAT rate</t>
  </si>
  <si>
    <r>
      <rPr>
        <i/>
        <sz val="11"/>
        <color theme="1"/>
        <rFont val="Aptos Narrow"/>
        <family val="2"/>
        <scheme val="minor"/>
      </rPr>
      <t>To be confirmed by Ben B</t>
    </r>
    <r>
      <rPr>
        <sz val="11"/>
        <color theme="1"/>
        <rFont val="Aptos Narrow"/>
        <family val="2"/>
        <scheme val="minor"/>
      </rPr>
      <t xml:space="preserve">
There are 3 valid processes to meet the ROI VAT regulations</t>
    </r>
  </si>
  <si>
    <t xml:space="preserve">If ROI VAT is enabled the user can choose if this will be completed via split invoices for combined sales, where the goods element is captured in invoice 1a and the service element is captured in invoice 1b </t>
  </si>
  <si>
    <t xml:space="preserve">If ROI VAT is enabled the user can choose if this will be completed via the 2/3rd rule where combined sales are captured in a single invoice but the VAT rate applied is dependent on the Goods/Services split </t>
  </si>
  <si>
    <t>The system will be able to calculate the 2/3 rule which consists of
1) Identifying where a combination event has occurred (i.e. vet visit with consultation and medication)
2) Identify the goods and services involved within that combined event
3) calculate the cost of the goods (net +/- markups and discounts)  and the services (net +/- markups and discounts)  separately
4) Calculate the total of the goods and services 
5) Calculate if the goods total is greater than 2/3rds of the total then apply the goods VAT rate to the whole of the combined event total 
5) Calculate if the services total is greater than 2/3rds of the total then apply the services VAT rate to the whole of the combined event total 
6) Calculate if the services total and the goods total are equal, then apply the goods VAT rate to the goods element  and the service VAT rate to the service element</t>
  </si>
  <si>
    <t xml:space="preserve">If the 2/3rds rule has been chosen
2/3rds rule applies both ways
2/3rds rule only applies to the combined event, if additional goods/services are added to an invoice then these do not impact the calculation for the combined event
2/3rds rule is calculated as cost, before any taxes are added 
2/3rds rule is only triggered when the total is OVER (not equal to) Note - defining over as a tangible amount i.e. 1 penny not as decimal places (i.e. £3.001
Can not hardcode the VAT amount to apply for goods and services as these can change frequently </t>
  </si>
  <si>
    <t xml:space="preserve">The system will be able to identify if where a combination event has occurred and generate an single invoice with the VAT set at the highest percentage </t>
  </si>
  <si>
    <t>If a single invoice without 2/3rds is chosen</t>
  </si>
  <si>
    <t>The system will be able to identify where a combination event has occurred and generate a split invoice, where the service element is added to invoice 1a and the goods element is added to invoice 1b. Each invoice has the correct VAT percentage for the category type</t>
  </si>
  <si>
    <t>If split invoicing is chosen</t>
  </si>
  <si>
    <t>The system will have the capability to apply the chosen ROI VAT process to all invoice types (invoices, estimates, pre-invoices and reoccurring invoices)</t>
  </si>
  <si>
    <t>If the user has turned on ROI VAT processing, The system can calculate the correct VAT rate to apply this to all invoice type documents (i.e. estimates, pre-invoices, invoices)</t>
  </si>
  <si>
    <t>The system will be able to produce invoices (estimates, pre-invoices and reoccurring invoices) which can be 
1) combined events only (i.e. vet appointment consisting of a consultation and medication)
2) goods only
3) service only
4) mixed, combined event plus additional services
5) mixed, combined event plus additional goods 
6) mixed, combined event plus additional good and additional services</t>
  </si>
  <si>
    <t>Depending on the ROI VAT process chosen.
How combined events, and combined with additional sales invoices types behave will need to be supported</t>
  </si>
  <si>
    <t>The system will be able to identify where additions or subtractions to invoices, estimates and/or pre-invoices, results in the rule being required or no longer required and update the VAT accordingly</t>
  </si>
  <si>
    <t>Ensure the system can accommodate alterations and check for, then apply or update the appropriate ROI VAT rule</t>
  </si>
  <si>
    <t>When a refund/return is required for an item included in a 2/3rds invoice then the system will be able to support the process
1) The customer then requests a return for one of the goods included in the original invoice
2) The Veterinary Practitioner (VP) creates a credit for the entirety of the original invoice. In effect resetting everything to zero
3) The VP then creates a new invoice for all the items (minus the returned item) 
4) This new invoice may have a different 2/3rds calculation than the original invoice (or it may not)
5) The credit created in point 2 is used to settle the balance in this new invoice
6) The remaining credit is either returned to the customer or stays on the account</t>
  </si>
  <si>
    <t>If the 2/3rds rule has been applied and a return is requested, they system will need to calculate if the amendment would alter how the VAT rate is applied. It has been recommend that we credit back the original invoice, create a new invoice, recalculate the 2/3rds rule on the new invoice, pay the new invoice from the credit generated by the first invoice and whatever remains will be the refund amount
Albeit this might be more or less than the original costs depending on what the new VAT rate may be</t>
  </si>
  <si>
    <t>When a refund/return is required for an item included in a single invoice without the 2/3rds rule applied then the system will be able set the refund VAT at the higher rate, regardless of whether the item was a good or service</t>
  </si>
  <si>
    <t>When a refund/return is required for an item included in a split invoice, then the system will set the refund VAT at the lower rate if the returned item is a service or the higher amount if the returned item is a good</t>
  </si>
  <si>
    <t>The system can identify where goods and services applied apply to the charities charitable purpose</t>
  </si>
  <si>
    <t>To delineate goods and services to support charity VAT Reclaim</t>
  </si>
  <si>
    <t>The system can assist Charities in the VAT Compensation Scheme for charities application by correctly classifying goods and services in invoices (be that the whole of the invoice or elements within it)</t>
  </si>
  <si>
    <t>The system will be able to generate a Return of trading details report</t>
  </si>
  <si>
    <t xml:space="preserve">To support ROI Taxation regulation </t>
  </si>
  <si>
    <t>The system will be able to create reports which will allow the user to meet their VAT reporting needs</t>
  </si>
  <si>
    <t>There could be a wide range of reports needed to support regular and ad-hoc reporting in ROI for regulatory, reclaim, Charities and information purposes. If these can be created by the user we can support their needs without continuous dev support</t>
  </si>
  <si>
    <t xml:space="preserve">Merlin to include the additional fields required to support the prescriptions generated via NVPS. </t>
  </si>
  <si>
    <t xml:space="preserve">This is a placeholder requirement. More details will be added once we receive access to the NVPs sandpit and swagger documentation. </t>
  </si>
  <si>
    <t>The system will be able to differentiate between the animal types of companion animals, food animals and horses</t>
  </si>
  <si>
    <r>
      <rPr>
        <i/>
        <sz val="11"/>
        <color theme="1"/>
        <rFont val="Aptos Narrow"/>
        <family val="2"/>
        <scheme val="minor"/>
      </rPr>
      <t>If we build this to send automatically</t>
    </r>
    <r>
      <rPr>
        <sz val="11"/>
        <color theme="1"/>
        <rFont val="Aptos Narrow"/>
        <family val="2"/>
        <scheme val="minor"/>
      </rPr>
      <t xml:space="preserve">
Currently NVPS is only required on certain animal types. During this time the system will need to send APIs for food animals only. Companion animals will receive the prescription via the AS IS process</t>
    </r>
  </si>
  <si>
    <t>The system will be able to distinguish the types of medications  (and potentially medicated feeds) prescribed. 
Therefore the system can classify some medications as antimicrobial and some medications as anti-parasitical.</t>
  </si>
  <si>
    <r>
      <rPr>
        <i/>
        <sz val="11"/>
        <color theme="1"/>
        <rFont val="Aptos Narrow"/>
        <family val="2"/>
        <scheme val="minor"/>
      </rPr>
      <t>If we build this to send automatically</t>
    </r>
    <r>
      <rPr>
        <sz val="11"/>
        <color theme="1"/>
        <rFont val="Aptos Narrow"/>
        <family val="2"/>
        <scheme val="minor"/>
      </rPr>
      <t xml:space="preserve">
There is some thinking that the NVPS is only needed for certain medication types, if this is the case then the system will need to send prescriptions for these meds via the APIs, All other medications will receive prescriptions via the AS IS process
</t>
    </r>
    <r>
      <rPr>
        <i/>
        <sz val="11"/>
        <color theme="1"/>
        <rFont val="Aptos Narrow"/>
        <family val="2"/>
        <scheme val="minor"/>
      </rPr>
      <t>Placeholder - subject to change as requested more information from NVPS</t>
    </r>
  </si>
  <si>
    <t xml:space="preserve">The system will allow the medication and medicated feed classification to be added, or removed from the product whenever this change is applicable </t>
  </si>
  <si>
    <t>If this is done by the user, they can configure as they require without delays
If this is maintained by the user, Merlin will not be responsible for errors in how the rates are configured</t>
  </si>
  <si>
    <t>The system will generate / send prescriptions with 
(a) a prescription identifier
(b) the Veterinary Council of Ireland Registration Number of the prescribing veterinarian, and
(c) where applicable, the marketing authorisation number relating to the product being prescribed.</t>
  </si>
  <si>
    <r>
      <rPr>
        <i/>
        <sz val="11"/>
        <color theme="1"/>
        <rFont val="Aptos Narrow"/>
        <family val="2"/>
        <scheme val="minor"/>
      </rPr>
      <t>This is a placeholder requirement. More details will be added once we receive access to the NVPs sandpit and swagger documentation.</t>
    </r>
    <r>
      <rPr>
        <sz val="11"/>
        <color theme="1"/>
        <rFont val="Aptos Narrow"/>
        <family val="2"/>
        <scheme val="minor"/>
      </rPr>
      <t xml:space="preserve"> 
*Confirm if this is just for ROI. 
*Plus will this information be required in the NVPS APIs or is this solely for none NVPS generated prescriptions?</t>
    </r>
  </si>
  <si>
    <t xml:space="preserve">When an prescription is generated for a companion animal the system will continue to produce this within Merlin </t>
  </si>
  <si>
    <t>NVPS is a phased rollout, it is expected that companion animals are not included in the initial phase and therefore the prescription should be generated via Merlin</t>
  </si>
  <si>
    <t xml:space="preserve">The system will be able to identify where the prescription is for a herd. If the number of animals treated is below 5 then the system should be able to capture /send the animals individual IDs. Where the treatment is for 5 animals or more then the system should be able to capture/send the Group ID and description </t>
  </si>
  <si>
    <r>
      <t xml:space="preserve">NVPS does have a herd option. However this appears only triggered when the vet is treating a herd of animals and the number of animals treated is 5 or more
</t>
    </r>
    <r>
      <rPr>
        <i/>
        <sz val="11"/>
        <color theme="1"/>
        <rFont val="Aptos Narrow"/>
        <family val="2"/>
        <scheme val="minor"/>
      </rPr>
      <t>Placeholder - subject to change as requested more information from NVPS</t>
    </r>
  </si>
  <si>
    <t>The system will be able to identify where the prescribed medication is not listed as a Veterinary Medicinal Product (VMP) and have a solution to send the information to NVPS via the APIs without disruption to the user</t>
  </si>
  <si>
    <r>
      <t xml:space="preserve">There is a manual option to add a treatment that cannot be found via VMP. If the prescribed drug is not in the system and this is sent via API what happens?
</t>
    </r>
    <r>
      <rPr>
        <i/>
        <sz val="11"/>
        <color theme="1"/>
        <rFont val="Aptos Narrow"/>
        <family val="2"/>
        <scheme val="minor"/>
      </rPr>
      <t>Placeholder - subject to change once we have access to the sandpit and documentation</t>
    </r>
  </si>
  <si>
    <t>The system will present the user with an option to send the prescription to NVPS or whether to generate locally. Whether the data is sent via the APIs is then dependent on the outcome of this selection</t>
  </si>
  <si>
    <t>There are a number of uncertainties around when the prescription should be sent via the NVPS. 
To support a quicker build option and to ensure the decision to send via NVPS is made by the user not the system, recommend that there is a user trigger not system logic</t>
  </si>
  <si>
    <t>When a prescription is generated for a food animal or horse the system will send this data to NVPS</t>
  </si>
  <si>
    <r>
      <rPr>
        <i/>
        <sz val="11"/>
        <color theme="1"/>
        <rFont val="Aptos Narrow"/>
        <family val="2"/>
        <scheme val="minor"/>
      </rPr>
      <t>If we build this to send automatically</t>
    </r>
    <r>
      <rPr>
        <sz val="11"/>
        <color theme="1"/>
        <rFont val="Aptos Narrow"/>
        <family val="2"/>
        <scheme val="minor"/>
      </rPr>
      <t xml:space="preserve">
NVPS first phase includes all horses and food producing animals. To meet ROI regulations the prescriptions for these animals should be sent to NVPS</t>
    </r>
  </si>
  <si>
    <t>The system will allow a prescription to be added retrospect. These can be classed as emergency prescriptions and contain the date/time that the medication was issued</t>
  </si>
  <si>
    <r>
      <t xml:space="preserve">Therefore the system will need the capability to distinguish emergency retroactive prescriptions, allow these to be added to PMS and sent to NVPS where appropriate and contain date/time fields (administrated and sent) to support this requirement
</t>
    </r>
    <r>
      <rPr>
        <i/>
        <sz val="11"/>
        <color theme="1"/>
        <rFont val="Aptos Narrow"/>
        <family val="2"/>
        <scheme val="minor"/>
      </rPr>
      <t>Placeholder - subject to change as requested more information from NVPS</t>
    </r>
  </si>
  <si>
    <t>The system will make the user aware when a prescription is to be fulfilled by NVPS</t>
  </si>
  <si>
    <r>
      <rPr>
        <i/>
        <sz val="11"/>
        <color theme="1"/>
        <rFont val="Aptos Narrow"/>
        <family val="2"/>
        <scheme val="minor"/>
      </rPr>
      <t>If we build this to send automatically</t>
    </r>
    <r>
      <rPr>
        <sz val="11"/>
        <color theme="1"/>
        <rFont val="Aptos Narrow"/>
        <family val="2"/>
        <scheme val="minor"/>
      </rPr>
      <t xml:space="preserve">
The user is made aware that the process has been successful. Prevents user confusion and potential duplication / waste work</t>
    </r>
  </si>
  <si>
    <t>If there are issues when transferring the data via the APIs to NVPS then the system notifies the user</t>
  </si>
  <si>
    <t>The user is made aware that the process has not been successful. Allows the user to trigger issue resolution processes</t>
  </si>
  <si>
    <t>The system will provide notifications to the user on missing information which will prevent a successful data transfer to NVPS</t>
  </si>
  <si>
    <t>There are a number of mandatory fields within the NVPS process. To prevent avoidable errors the user will be notified if they have missed any key fields</t>
  </si>
  <si>
    <t xml:space="preserve">The system will display clear error messages, advising the user on how to resolve the issue </t>
  </si>
  <si>
    <t xml:space="preserve">The NVPS system can generate an array of error messages. To reduce issue resolution demand into MWI, if these errors are triggered the user is made a ware with a clear path to resolution </t>
  </si>
  <si>
    <t>The system will have the capability to generate prescriptions for companion animals in the future</t>
  </si>
  <si>
    <t>Limit the risk that the solution we design today requires significant rework to remove the two paths depending on animal classification type</t>
  </si>
  <si>
    <t>The data is transferred to NVPS in XXXX time frame</t>
  </si>
  <si>
    <t>Placeholder - subject to change as requested more information from NVPS</t>
  </si>
  <si>
    <t>If the data cannot be sent to NVPS then XXXX</t>
  </si>
  <si>
    <t>If the prescription data cannot be processed by NVPS then the system will receive an error message. This will be processed to display the appropriate message to the end user</t>
  </si>
  <si>
    <t xml:space="preserve">Defined process in place to receive the error messages from NVPS API process. </t>
  </si>
  <si>
    <r>
      <t>The system default currency is Euros (</t>
    </r>
    <r>
      <rPr>
        <sz val="11"/>
        <color theme="1"/>
        <rFont val="Aptos Narrow"/>
        <family val="2"/>
      </rPr>
      <t>€)</t>
    </r>
  </si>
  <si>
    <t>To meet the expectations of the region the system will operate in</t>
  </si>
  <si>
    <t>The system will have multi-currency capabilities</t>
  </si>
  <si>
    <t>To accommodate practices that operate on UK/NI/ROI borders and/or purchase from UK/NI wholesalers who only operate in GBP(£)</t>
  </si>
  <si>
    <t xml:space="preserve">The systems symbology will reflect ROI </t>
  </si>
  <si>
    <t>To meet the expectation of the region the system will operate in symbols which match ROI, i.e. flags are shown as ROI not GB</t>
  </si>
  <si>
    <t>The system will use ROI time references, i.e. BST (British Summer Time) will be called IST (Irish Standard Time) both GMT+1</t>
  </si>
  <si>
    <t>Though the ROI and UK share the same time zones, ensure that the terminology used reflects the region the system functions in</t>
  </si>
  <si>
    <t>The system will be able to connect (transfer data) with suppliers via FTP files</t>
  </si>
  <si>
    <t xml:space="preserve">Minium expectation for connected suppliers. </t>
  </si>
  <si>
    <t>The system will be able to connect (transfer data) with suppliers via APIs</t>
  </si>
  <si>
    <t>Expectation for connected suppliers. Note the supplier is not expected to have an online store and therefore the user is not expected to complete any actions outside of Merlin</t>
  </si>
  <si>
    <t>The system will be able to quickly react to wholesalers requirements, meaning that connections can be brought online without lengthy delays</t>
  </si>
  <si>
    <t xml:space="preserve">We may not know (could not know) all the wholesalers we need to connect to. The ability to quickly react and provide these connections may aid our ability to sell and maintain licences </t>
  </si>
  <si>
    <t>The system can accommodate ordering from suppliers outside of ROI, i.e. NI, GB, rest of EU</t>
  </si>
  <si>
    <t xml:space="preserve">There is an assumption that ROI, especially border areas may order stock from wholesalers outside of ROI. </t>
  </si>
  <si>
    <t>Display the Logo to show the supplier is registered with their national regulatory authority</t>
  </si>
  <si>
    <t>Placeholder - Will update following meeting with Legal. buying-veterinary-medicines-online</t>
  </si>
  <si>
    <r>
      <t xml:space="preserve">There is an assumption that ROI, especially border areas my order stock from wholesalers outside of ROI. Given Brexit and EU regulations there may be complication on what we need to capture
</t>
    </r>
    <r>
      <rPr>
        <i/>
        <sz val="11"/>
        <color theme="1"/>
        <rFont val="Aptos Narrow"/>
        <family val="2"/>
        <scheme val="minor"/>
      </rPr>
      <t>Placeholder - subject to change following the meeting with Legal</t>
    </r>
  </si>
  <si>
    <r>
      <t>The system will support the purchasing of stock where the seller and the purchaser operate in different currencies. i.e. NI will sell in GBP(£) and ROI will purchase in euros(</t>
    </r>
    <r>
      <rPr>
        <sz val="11"/>
        <color theme="1"/>
        <rFont val="Aptos Narrow"/>
        <family val="2"/>
      </rPr>
      <t>€)</t>
    </r>
  </si>
  <si>
    <t>There is an assumption that ROI, especially border areas my order stock from wholesalers outside of ROI. If this is the case then there are multi-currency considerations. Solutions built here could support other EU regions</t>
  </si>
  <si>
    <t>Data centres will meet EU (GDPR) regulations</t>
  </si>
  <si>
    <t xml:space="preserve">As we are using Azure data centres within Europe this requirement may not be required however need to check and ensure there are no other regulations regarding the movement / storage of data </t>
  </si>
  <si>
    <t>The system will have the ability to generate a SAR when a legitimate request is received</t>
  </si>
  <si>
    <r>
      <t xml:space="preserve">To meet EU GDPR
</t>
    </r>
    <r>
      <rPr>
        <i/>
        <sz val="11"/>
        <color theme="1"/>
        <rFont val="Aptos Narrow"/>
        <family val="2"/>
        <scheme val="minor"/>
      </rPr>
      <t>Placeholder - subject to change following the meeting with Legal</t>
    </r>
  </si>
  <si>
    <t>The system will have the ability to meet SAR deadlines/timescales</t>
  </si>
  <si>
    <r>
      <t xml:space="preserve">To meet EU GDPR.
</t>
    </r>
    <r>
      <rPr>
        <i/>
        <sz val="11"/>
        <color theme="1"/>
        <rFont val="Aptos Narrow"/>
        <family val="2"/>
        <scheme val="minor"/>
      </rPr>
      <t>Placeholder - subject to change following the meeting with Legal</t>
    </r>
  </si>
  <si>
    <t>The system will have the ability to action a Right to erasure / deletion request. The Users customer data will be removed or obfuscated across all systems (bar any data that needs to be maintained due to regulations)</t>
  </si>
  <si>
    <t>The system will have the ability to meet RTE/RTD deadlines/timescales</t>
  </si>
  <si>
    <t>The system will meet the EU standards for accessibility and assistive technology (software and peripherals)</t>
  </si>
  <si>
    <r>
      <t xml:space="preserve">To meet WCAG2 standards
To support AT software (i.e. Screen readers)
To support AT peripherals (refreshable braille display or braille terminals)
Placeholder - subject to change following the meeting with Legal
</t>
    </r>
    <r>
      <rPr>
        <i/>
        <sz val="11"/>
        <color theme="1"/>
        <rFont val="Aptos Narrow"/>
        <family val="2"/>
        <scheme val="minor"/>
      </rPr>
      <t>Placeholder - subject to change following the meeting with Legal</t>
    </r>
  </si>
  <si>
    <t>The system will have the capability to record passport checks have been completed</t>
  </si>
  <si>
    <r>
      <t xml:space="preserve">If this is required for ROI regulations
</t>
    </r>
    <r>
      <rPr>
        <i/>
        <sz val="11"/>
        <color theme="1"/>
        <rFont val="Aptos Narrow"/>
        <family val="2"/>
        <scheme val="minor"/>
      </rPr>
      <t>Placeholder - subject to change following the meeting with Legal</t>
    </r>
  </si>
  <si>
    <t>The system will have the capability to track passport stock and usage</t>
  </si>
  <si>
    <r>
      <t xml:space="preserve">If this is required for ROI regulations.
</t>
    </r>
    <r>
      <rPr>
        <i/>
        <sz val="11"/>
        <color theme="1"/>
        <rFont val="Aptos Narrow"/>
        <family val="2"/>
        <scheme val="minor"/>
      </rPr>
      <t>Placeholder - subject to change following the meeting with Legal</t>
    </r>
  </si>
  <si>
    <t>The system will have the capability to connect with any labs or third parties required for the generation of pet passports</t>
  </si>
  <si>
    <r>
      <t xml:space="preserve">If this is required for ROI regulations. i.e. Designated laboratories for performing rabies antibody titration tests  
</t>
    </r>
    <r>
      <rPr>
        <i/>
        <sz val="11"/>
        <color theme="1"/>
        <rFont val="Aptos Narrow"/>
        <family val="2"/>
        <scheme val="minor"/>
      </rPr>
      <t>Placeholder - subject to change following the meeting with Legal</t>
    </r>
  </si>
  <si>
    <t>The system can comply with GDPR data retention rules</t>
  </si>
  <si>
    <r>
      <t xml:space="preserve">To meet EU GDPR
</t>
    </r>
    <r>
      <rPr>
        <i/>
        <sz val="11"/>
        <color theme="1"/>
        <rFont val="Aptos Narrow"/>
        <family val="2"/>
        <scheme val="minor"/>
      </rPr>
      <t>Placeholder - subject to change following the meeting with Legal</t>
    </r>
    <r>
      <rPr>
        <sz val="11"/>
        <color theme="1"/>
        <rFont val="Aptos Narrow"/>
        <family val="2"/>
        <scheme val="minor"/>
      </rPr>
      <t xml:space="preserve"> </t>
    </r>
  </si>
  <si>
    <t>The system can integrate with the CE systems currently used by the ROI veterinary practice</t>
  </si>
  <si>
    <t>Note - depends on if, which, how and when integrations are expected to work in the ROI project</t>
  </si>
  <si>
    <t>The system can integrate with the workflow systems currently used by the ROI veterinary practice</t>
  </si>
  <si>
    <t>The system can integrate with the Lab systems currently used by the ROI veterinary practice</t>
  </si>
  <si>
    <t>The system can integrate with the Insurance systems currently used by the ROI veterinary practice</t>
  </si>
  <si>
    <t>The system can integrate with the Accounting Platforms, either recommended by MWI or currently in use</t>
  </si>
  <si>
    <t>The system can integrate with the HCM systems currently used by the ROI veterinary practice</t>
  </si>
  <si>
    <t>The system can integrate with the hardware currently used by the ROI veterinary practice</t>
  </si>
  <si>
    <t>ROI region / environments will be separate from UK / US builds</t>
  </si>
  <si>
    <t xml:space="preserve">Reduce dependencies. </t>
  </si>
  <si>
    <t>The ROI environment within the region (ROI / EU) can be updated with releases without forming part of the UK Merlin release process (up to and including Pre-Prod but not Prod?)</t>
  </si>
  <si>
    <t>Enable the EU build to be updated as required without impacting UK or having to wait for GB releases</t>
  </si>
  <si>
    <t>The ROI environments will allow for Dev, Test, UAT (Demo and Pre-Prod) and Prod</t>
  </si>
  <si>
    <t>To provide separate areas for build, testing and demonstration. Reduce risks of a dev changes impacting testing and or demonstrations</t>
  </si>
  <si>
    <t>The ROI region/environments will facilitate integrations into Kafka</t>
  </si>
  <si>
    <t>Assumption that this is the agreed architecture for all integrations</t>
  </si>
  <si>
    <t>The ROI environment can be used as a framework to build other EU solutions from</t>
  </si>
  <si>
    <t>A large proportion of what is built to support ROI can be reused for other EU countries. What we build for the ROI could become the template to spin up other EU regions (though these will need their own localisation customisations)</t>
  </si>
  <si>
    <t>The system will be able to accommodate payment links, depending on the Payments project delivery date this will either be at go live or in the future</t>
  </si>
  <si>
    <t xml:space="preserve">The payment project is a known quantity and though they may not deliver by the time ROI is ready for deployment, our projects designs needs to ensure that the outcome of this project can be slotted in </t>
  </si>
  <si>
    <t>The system will reflect the UI/UX developed as part of the Echo project. Depending on the project delivery date this may be at go live, partial with ongoing enhancements or in the future</t>
  </si>
  <si>
    <t xml:space="preserve">The Echo project is a known quantity and though they may not deliver by the time ROI is ready for deployment, our projects designs needs to ensure that the outcome of this project can be slotted in </t>
  </si>
  <si>
    <t xml:space="preserve">Though this is not a user or system requirement. This has been captured as user contracts will (probably) need updating to support ROI and EU needs, regulations and legal requirements </t>
  </si>
  <si>
    <t xml:space="preserve">Though this is not a user or system requirement. How this is prepared for, managed and supported will need to be captured, particularly for ROI VAT processes and data retention </t>
  </si>
  <si>
    <t>Decisions over time</t>
  </si>
  <si>
    <t>Recommendations / actions</t>
  </si>
  <si>
    <t>Questions/Notes</t>
  </si>
  <si>
    <t>Visual</t>
  </si>
  <si>
    <t xml:space="preserve">The standard the system will be viewed in will be Merlin not Echo. See Glossary for definition </t>
  </si>
  <si>
    <t>UI will be Merlin not Echo</t>
  </si>
  <si>
    <t>This may have to changes based on the how the system can support the solution (i.e. if wholesale needs to be a service, but for now recommendation is this is a lift and shift not rework of UI/UX</t>
  </si>
  <si>
    <t xml:space="preserve">Update symbols (i.e. flags) and Currency. Time zones should not require change however any UK references (i.e. BST) needs to be updated to IST (Irish Standard Time) </t>
  </si>
  <si>
    <t>Dual language is not required
The system will be named Merlin</t>
  </si>
  <si>
    <t>The current system does not require en-gb alterations, however the current hardcoding of Tax codes is creating issues. CH is currently looking at this outside of this project. Plus the project recommends the removal of hardcoding or tax codes</t>
  </si>
  <si>
    <t xml:space="preserve">On the 13th Jan 2025 Prescriptions for 1) antimicrobial and antiparasitical medications or 2) any medications intended for food animal (any animal who's byproducts or meat can entre the food chain) and all horses will need to be generated through the NVP system
Recommendation this is managed via an API into NVPS
To capture the required data for the APIs, we may need to / have to capture more information in Merlin
Note - based on the training material it appears that when treating a herd if the number of animals treated is less than 5 then the individual animal ID needs to be used (5 or above a group ID can be used) If this is the case how Merlin handles individual IDs may need expanding
</t>
  </si>
  <si>
    <t>Recommendation - 
The system should not decide if an animal receives the prescription via NVPS or not. The system can have a "intended for consumption" field. The system user makes the choice, and when this is ticked then the prescription is either created via Merlin or NVPS
The system should not decide if the medication type requires the prescription to be crated vis NVPS or not. The system can have a "send via NVPS" button. The user makes the choice by ticking or ignoring this feature. 
Both process may be relevant, in which case a single tick box may be used</t>
  </si>
  <si>
    <t xml:space="preserve">Companion animals are expected to follow the same process in 2027
Unknown if pet, food animals, i.e. chickens, pigs, goats, follow the process coming in place Jan 25 or are classed as companion animals and therefore not needed till 2027
Pet Fish, Birds and exotics are not called out. Assumption anything commonly consumed would form part of the Jan 2025 process even if this is a pet
Given the conflicting information and interpretations the NVPs team have been contacted directly. Requirements will be updated when their responses are received </t>
  </si>
  <si>
    <t xml:space="preserve">ROI has a myriad of tax codes, this can be for sales, purchases or both. Can have multiple rates, exemption rates, codes and description.
Merlin will need to support multiple Sales VAT codes, this can be 4 rate types.
ROI can change the codes, rates and or descriptions frequently. </t>
  </si>
  <si>
    <t xml:space="preserve">* Recommend gaining agreement that this is sales only, and the ability to hold / quickly update multiple VAT codes 
* Do we support charities by delineating activities in invoices?
</t>
  </si>
  <si>
    <t xml:space="preserve">Frequency of tax code updates, not requiring Purchasing codes but requiring numerous sales VAT codes  has come from conversation with BB </t>
  </si>
  <si>
    <t>Implementing the 2/3rds rule</t>
  </si>
  <si>
    <t xml:space="preserve">The EU has a 2/3rds VAT rule, how this is implemented across countries can vary.
For ROI this will impacts Vet services and goods. When providing a mixed service and goods event (i.e. a vet appointment containing a consultation (service) and a treatment (goods)) then the 2/3rds rule comes into affect. If the goods are more than 2/3rds of the total then the total is calculated at the higher rate. If the service are more than 2/3rds of the total then the total is calculated at the lower rate
If additional services or goods are added to an invoice, this doesn't impact the 2/3rds calculation and or fall into the VAT rate dictated by the 2/3rds calculation. (i.e. an appointment is booked, this is a mix of a consultation and goods and would have the 2/3rds applied. If the customer then adds some flea treatment and a pet toy to their invoice these later two items do not count towards the 2/3rds calculations and are taxed independently) </t>
  </si>
  <si>
    <t xml:space="preserve">* Taxation, invoicing and refund process has been discussed with Ben Browne. Following his guidance a process map has been produced and is with BB for sign off </t>
  </si>
  <si>
    <t>Provide ROI users with connected Wholesale functionality. Connection types are expected to be FTP and APIs. 
Given we may need to connect with suppliers after the ROI build has been completed, the solution designed for ROI will enable rapid changes and deployments
Not expected to support connected suppliers with an online store</t>
  </si>
  <si>
    <t xml:space="preserve">Currently unknown if any complications are generated from ordering across borders i.e. 
*Multicurrency 
*If, where, and when exchange rates are considered. 
*What regulations / data needs to be captured
Note - following conversation with BB capturing / reporting on VAT is not expected </t>
  </si>
  <si>
    <t>Need to understand if excising UK integrations can operate in ROI
Need to identify and region specific integrations are required, i.e. labs that conduct regulated testing for Pet passports</t>
  </si>
  <si>
    <t>Region &amp; Environments</t>
  </si>
  <si>
    <t xml:space="preserve">* Data Centre based in EU
* Region, Should we maintain one large region or split into groups, i.e. EU, UK, US, this is based along the idea of currency and therefore taxation laws. 
* Environments. Do we build a Dev, Test, UAT, Pre-Prod, Prod set?
* Instances / tenets. Would the only tenant versions be in Prod? </t>
  </si>
  <si>
    <t>Following conversation between JJ and A
Currently we are building the ROI environments within the existing UK region. 
Environments are expected to be the existing Dev and QA, with a new UAT and PROD created</t>
  </si>
  <si>
    <t xml:space="preserve">There may be a requirement to support additional reporting. This is predominantly for VAT. </t>
  </si>
  <si>
    <t xml:space="preserve">Currently expectation that existing reporting continues.
May need to add the RTD to support taxation reporting
Depending on how we support Charities we may need to report on charity actives within invoice reports </t>
  </si>
  <si>
    <t>More investigation required to understand what must be in place for an EU region
Meeting arranged with CL and CMc to discuss legal and regulatory requirements</t>
  </si>
  <si>
    <t xml:space="preserve">Need further investigation to ensure we meet the standards needed for ROI and EU </t>
  </si>
  <si>
    <t>Risks</t>
  </si>
  <si>
    <t>Description</t>
  </si>
  <si>
    <t>Probability</t>
  </si>
  <si>
    <t>Impact</t>
  </si>
  <si>
    <t>Status</t>
  </si>
  <si>
    <t>Suggested mitigations</t>
  </si>
  <si>
    <t>ROIR-1</t>
  </si>
  <si>
    <t>Existing taxation calculation issues could be exacerbated if more complexity is added</t>
  </si>
  <si>
    <t>If we do not know all the must have requirements then we may create a solution design which struggles to accommodate future must haves</t>
  </si>
  <si>
    <t>Project is currently in a clandestine status, there is a risk that the projects details / objectives become common knowledge</t>
  </si>
  <si>
    <t>Currently Tax code's persenctages are hardcoded. If there are CRUD requirements for ROI then this will need Dev to alter the code in the background. This may be missed and/or break the additional calculations we need to put in place to support ROIs more complicated taxation processes, i.e.  2/3rds</t>
  </si>
  <si>
    <t>CH is currently working on an tactical solution design which may help this. The outcome of this may also affect the solution design for a ROI tax management</t>
  </si>
  <si>
    <t xml:space="preserve">NVPs may require herd animals to be listed individually, our current processes/integration with VetsImpress may not accommodate this </t>
  </si>
  <si>
    <t xml:space="preserve">Currently unknown if the  UK integrations will be required for ROI and if they are if they can operate in, or are compatible with ROI. </t>
  </si>
  <si>
    <t xml:space="preserve">We may not be able to use the Name Merlin in the ROI. This could either be taken, trademarked or have a problematic meaning in Gaelic </t>
  </si>
  <si>
    <t>If we are to have all instances of Geo Merlin in one Region with all their environments this may create problematic loads or become overwhelmed with multiple currencies, integrations, reporting needs and languages</t>
  </si>
  <si>
    <t>Dual language (Gaelic) has been classified as out of scope, this may create issues when Merlin is marketed in ROI</t>
  </si>
  <si>
    <t xml:space="preserve">Process suggested by Ben B for the refunding of single invoice with 2/3rds rule applied may be impacted by the closing off of periods. </t>
  </si>
  <si>
    <t xml:space="preserve">If the user has the ability to switch between ROI VAT process options, then when refunds are triggered, will the system have to remember which rule generated the invoice to ensure the correct refund process is applied </t>
  </si>
  <si>
    <t xml:space="preserve">If the user has the ability to switch between ROI VAT process options, will this generate any issues when moving from one accounting document to another, i.e. Estimates to Invoices? </t>
  </si>
  <si>
    <t>Issues</t>
  </si>
  <si>
    <t>ROII-1</t>
  </si>
  <si>
    <t>Lack of region knowledge particularly for taxation and regulations needs. There could be must have requirements, which we are currently unaware of</t>
  </si>
  <si>
    <t>NVPs information is not clear, and when discussed with MC they too are having issues interpreting the requirements and or have interpreted them differently to us. Without certainty on what should and should not be sent via NVPs we may create a system which is 1) not compliant, or 2) overly complicated</t>
  </si>
  <si>
    <t>Working with our own legal team
NVPS.gov have been contacted</t>
  </si>
  <si>
    <t>Assumptions</t>
  </si>
  <si>
    <t>Outcomes</t>
  </si>
  <si>
    <t>ROIA-1</t>
  </si>
  <si>
    <t>Base Merlin will be the delivered to ROI, No new UI/UX designs of services expected</t>
  </si>
  <si>
    <t>There are no dependencies on the Echo Project or Payments project, the ROI project will deliver even if Echo and or Payments have not completed</t>
  </si>
  <si>
    <t>IVC are not included in the design, development or testing of the Merlin ROI</t>
  </si>
  <si>
    <t>Refunds / Returns generated from a 2/3rds sale are processed at the VAT rate at the point of sale, even if the refund would alter how the 2/3rds would have been applied</t>
  </si>
  <si>
    <t xml:space="preserve">Following converstations with Ben B. It has been confirmed that amendments to paid invoices would trigger a new 2/3rds calculation </t>
  </si>
  <si>
    <t>Process captured
Requirements updated</t>
  </si>
  <si>
    <t>Closed</t>
  </si>
  <si>
    <t>That 2/3rds is required within ROI</t>
  </si>
  <si>
    <t>Spoken to JH, This is a must for ROI
Following conversations with Ben B, it is more complicated than just 2/3rds. Recommend that we refer to the requirement as meeting ROI VAT regs</t>
  </si>
  <si>
    <t>It is possible to connect / Integrate with Wholesalers in ROI</t>
  </si>
  <si>
    <t>Wholesalers can be in ROI or NI</t>
  </si>
  <si>
    <t xml:space="preserve">EU has regluations regarding the sales of medicines, and it appears that wholesalers require gov approval, which is indicated by a logo on the wholesalers website. Need to know if this is a must, and therefore NI wholesalers are excluded or if this can be worked around </t>
  </si>
  <si>
    <t>Accounts will be managed in Merlin and not outsourced to a AP</t>
  </si>
  <si>
    <t xml:space="preserve">Agreed that Accounts outsourcing is not a design principle, therefore it does have to be in the solution design. Note this doesn’t exclude this </t>
  </si>
  <si>
    <t>Agreed</t>
  </si>
  <si>
    <t>If wholesale is to follow the US design (e.g. a new service) then not all as-is functionality will be delivered day one</t>
  </si>
  <si>
    <t>We will not be following the US model</t>
  </si>
  <si>
    <t>If Accounting is to follow the US design (e.g. a new service) then not all as-is functionality will be delivered day one</t>
  </si>
  <si>
    <t>See ROIA-8</t>
  </si>
  <si>
    <t>We currently use an Azure data centre which meets the EU data regulations</t>
  </si>
  <si>
    <t>Kafka is the agree architecture to support integrations</t>
  </si>
  <si>
    <t>If we do not know how to integrate with a Wholesaler, we build API and FTP solution</t>
  </si>
  <si>
    <t>Constraints</t>
  </si>
  <si>
    <t>Outcome</t>
  </si>
  <si>
    <t>ROIC-1</t>
  </si>
  <si>
    <t>IVC relationship to be maintained, No use of their resources are to support the development of Merlin for ROI</t>
  </si>
  <si>
    <t xml:space="preserve">IVC may benefit from the changes but this is a byproduct of the changes </t>
  </si>
  <si>
    <t>Dependencies</t>
  </si>
  <si>
    <t>ROID-1</t>
  </si>
  <si>
    <t xml:space="preserve">Though Echo and Payments will not block the deployment of the ROI project, the processes, UI and UX may be altered by these projects. i.e. creation of a new Invoice design. Will either need to pull these designs into the ROI build or have a process is place to update </t>
  </si>
  <si>
    <t>CH's taxation analysis. Depending on what is found and how the UK solution developed this may alter how we manage taxation, possibly currencies in Merlin</t>
  </si>
  <si>
    <t>Basics</t>
  </si>
  <si>
    <t>Project</t>
  </si>
  <si>
    <t>Sign off</t>
  </si>
  <si>
    <t>Stakeholder</t>
  </si>
  <si>
    <t>Role</t>
  </si>
  <si>
    <t>Email</t>
  </si>
  <si>
    <t>SME?</t>
  </si>
  <si>
    <t>Decision maker?</t>
  </si>
  <si>
    <t>BRD reviewed</t>
  </si>
  <si>
    <t>BRD sign off required</t>
  </si>
  <si>
    <t>BRD signed off?</t>
  </si>
  <si>
    <t>Date of sign off</t>
  </si>
  <si>
    <t>Arthi  Shridharan</t>
  </si>
  <si>
    <t>Engineering Manager</t>
  </si>
  <si>
    <t>ashridharan@mwiah.co.uk</t>
  </si>
  <si>
    <t>Ben Browne</t>
  </si>
  <si>
    <t>Senior Manager VAT</t>
  </si>
  <si>
    <t>ben.browne@alliance-healthcare.net</t>
  </si>
  <si>
    <t>VAT and 2/3rds rule</t>
  </si>
  <si>
    <t>Yes</t>
  </si>
  <si>
    <t>Brenton Horne</t>
  </si>
  <si>
    <t>Business Analyst</t>
  </si>
  <si>
    <t>bhorne@mwiah.co.uk</t>
  </si>
  <si>
    <t>Merlin and IVC</t>
  </si>
  <si>
    <t>Chris McMenaman</t>
  </si>
  <si>
    <t>Regulatory Affairs &amp; Compliance Manager</t>
  </si>
  <si>
    <t>cmcmenaman@mwiah.co.uk</t>
  </si>
  <si>
    <t>Legal and Regulation</t>
  </si>
  <si>
    <t>Ciaran Wallace</t>
  </si>
  <si>
    <t>Senior Project Manager</t>
  </si>
  <si>
    <t>ciaran.wallace@ivcevidensia.com</t>
  </si>
  <si>
    <t>IVC and their interpretation of NVPs</t>
  </si>
  <si>
    <t>Craig Herrington</t>
  </si>
  <si>
    <t>Solutions Architect</t>
  </si>
  <si>
    <t>CHerrington@mwiah.co.uk</t>
  </si>
  <si>
    <t>System and Design</t>
  </si>
  <si>
    <t>Duncan Miller</t>
  </si>
  <si>
    <t>Programme manager</t>
  </si>
  <si>
    <t>dmiller2@mwiah.co.uk</t>
  </si>
  <si>
    <t>Heather Duffy</t>
  </si>
  <si>
    <t>hduffy@mwiah.co.uk</t>
  </si>
  <si>
    <t>NI Vet PMS needs</t>
  </si>
  <si>
    <t>Heather Gower</t>
  </si>
  <si>
    <t>hgower@mwiah.co.uk</t>
  </si>
  <si>
    <t>BRD creation</t>
  </si>
  <si>
    <t>Jay Jones</t>
  </si>
  <si>
    <t>Project manager</t>
  </si>
  <si>
    <t>JJones@mwiah.co.uk</t>
  </si>
  <si>
    <t>Jennifer Crawford</t>
  </si>
  <si>
    <t>Software Development Team Lead</t>
  </si>
  <si>
    <t>jcrawford@mwiah.co.uk</t>
  </si>
  <si>
    <t>Jonathan Holloway</t>
  </si>
  <si>
    <t>Senior Director of Product and Technology</t>
  </si>
  <si>
    <t>jholloway@mwiah.co.uk</t>
  </si>
  <si>
    <t>Kate Lander</t>
  </si>
  <si>
    <t>Director  Business Improvement</t>
  </si>
  <si>
    <t>klander@mwiah.co.uk</t>
  </si>
  <si>
    <t>Linda</t>
  </si>
  <si>
    <t>Member of the NVPS team</t>
  </si>
  <si>
    <t>nvps@agriculture.gov.ie</t>
  </si>
  <si>
    <t>NVPs requirements</t>
  </si>
  <si>
    <t>Marek Czyzynski</t>
  </si>
  <si>
    <t>marek.czyzynski@ivcevidensia.com</t>
  </si>
  <si>
    <t>Martin Bramwell</t>
  </si>
  <si>
    <t>Software Engineering Team Lead</t>
  </si>
  <si>
    <t>MBramwell@mwiah.co.uk</t>
  </si>
  <si>
    <t>Matt Squire</t>
  </si>
  <si>
    <t>Senior Business Analyst</t>
  </si>
  <si>
    <t>msquire@mwiah.co.uk</t>
  </si>
  <si>
    <t>Micheal Aderinto</t>
  </si>
  <si>
    <t>Technical Product Owner</t>
  </si>
  <si>
    <t>MAderinto@mwiah.co.uk</t>
  </si>
  <si>
    <t>Robert Dunn</t>
  </si>
  <si>
    <t>Head of Engineering</t>
  </si>
  <si>
    <t>RDunn@mwiah.co.uk</t>
  </si>
  <si>
    <t>Ryan Norton</t>
  </si>
  <si>
    <t>Group Product Manager</t>
  </si>
  <si>
    <t>rnorton@mwiah.co.uk</t>
  </si>
  <si>
    <t xml:space="preserve">Documents can be found in </t>
  </si>
  <si>
    <t>Appendix data</t>
  </si>
  <si>
    <t>Process mapping for ROI taxation, invoices and refund process</t>
  </si>
  <si>
    <t>LucidChart ROI Invoice and REfund</t>
  </si>
  <si>
    <t xml:space="preserve">Process 1 would not be compliant however options 2,3 and 4 are viable options. </t>
  </si>
  <si>
    <t>This is being confirmed by Ben B</t>
  </si>
  <si>
    <t>Perscription NVPS feilds</t>
  </si>
  <si>
    <t>Dispencing NVPS feilds</t>
  </si>
  <si>
    <t>NVPS Potential routes</t>
  </si>
  <si>
    <t>1) Administer / dispense product</t>
  </si>
  <si>
    <t>2) prescribe product to be dispensed at a separate premises</t>
  </si>
  <si>
    <t>3) Both of the above</t>
  </si>
  <si>
    <t>4) Emergency dispensing (not noted in the below document but part of SI)</t>
  </si>
  <si>
    <t>Please see part 3 on page 14 of this document Cattle</t>
  </si>
  <si>
    <t>NVPS feedback 18/11/2024</t>
  </si>
  <si>
    <t>Text in blue provided by NVPS</t>
  </si>
  <si>
    <t>The National Veterinary Prescription System (NVPS) is a secure electronic prescription system developed by the Department of Agriculture, Food and the Marine (DAFM) in order to meet certain requirements within the new EU Veterinary Medicines Regulation 2019/6. The NVPS will also facilitate the prescribing of Medicated Feed as per EU Regulation 2019/4. The focus of these new regulations is to protect human health and address the challenge presented by antimicrobial resistance (AMR). The challenge of AMR has been the key driver for the much of the content of these new regulations.
https://www.gov.ie/en/service/d93ee-national-veterinary-prescription-system</t>
  </si>
  <si>
    <t>NVPs</t>
  </si>
  <si>
    <t>Data model</t>
  </si>
  <si>
    <t>Data field</t>
  </si>
  <si>
    <t>Data field2</t>
  </si>
  <si>
    <t>Rules</t>
  </si>
  <si>
    <t>Mandatory?</t>
  </si>
  <si>
    <t>In Merlin?</t>
  </si>
  <si>
    <t>Mandatory</t>
  </si>
  <si>
    <t>Field name</t>
  </si>
  <si>
    <t>Prescription Details</t>
  </si>
  <si>
    <t>Prescription Type</t>
  </si>
  <si>
    <t>{"prescriptionType":}</t>
  </si>
  <si>
    <t>Type of the prescription</t>
  </si>
  <si>
    <t>There are two prescription types, Veterinary Medicine (Vet Med) and Medicated Feed (Med Feed)</t>
  </si>
  <si>
    <t>No</t>
  </si>
  <si>
    <t>Practice Details</t>
  </si>
  <si>
    <t>VCI Number</t>
  </si>
  <si>
    <t>{"vciNumber":}</t>
  </si>
  <si>
    <t>The VCI Number is the Veterinary Council of Ireland Number of registration for a veterinary</t>
  </si>
  <si>
    <t>All vets must be registered on the DAFM system in order to access NVPS system
NVPS does not allow vet registration</t>
  </si>
  <si>
    <t>Possible to use Licence field, but no validation etc</t>
  </si>
  <si>
    <t>Vet Name</t>
  </si>
  <si>
    <t>{"vetName":}</t>
  </si>
  <si>
    <t>Name and surname of the prescribing vet</t>
  </si>
  <si>
    <t>Surgeon Name selected when prescribing</t>
  </si>
  <si>
    <t>Vet Contact Number</t>
  </si>
  <si>
    <t>{"vetContactNum":}</t>
  </si>
  <si>
    <t>Prescribing vet phone number</t>
  </si>
  <si>
    <t>All vets must be registered on the DAFM system in order to access NVPS system
NVPS does not allow vet registration
A vet must be previously associated with a practice in order to prescribe to that practice
Vets can only prescribe to associated practices</t>
  </si>
  <si>
    <t>Sites hold practice details</t>
  </si>
  <si>
    <t>Practice Name</t>
  </si>
  <si>
    <t>{"practiceName":}</t>
  </si>
  <si>
    <t>All practices must be registered on the DAFM system
A vet must be previously associated with a practice in order to prescibe to that practice
Vets can only prescribe to associated practices
NVPS does not allow practice registration</t>
  </si>
  <si>
    <t>as above</t>
  </si>
  <si>
    <t>Practice Phone Number</t>
  </si>
  <si>
    <t>{"practicePhoneNumber":}</t>
  </si>
  <si>
    <t>Practice Address 1</t>
  </si>
  <si>
    <t>{"practiceAddress1":}</t>
  </si>
  <si>
    <t>First line of practice addressPractice Address</t>
  </si>
  <si>
    <t>Practice Address 2</t>
  </si>
  <si>
    <t>{"practiceAddress2":}</t>
  </si>
  <si>
    <t>Second Line of Practice Address</t>
  </si>
  <si>
    <t>Practice Address 3</t>
  </si>
  <si>
    <t>{"practiceAddress3":}</t>
  </si>
  <si>
    <t>Third Line of Practice Address</t>
  </si>
  <si>
    <t>Practice Address 4</t>
  </si>
  <si>
    <t>{"practiceAddress4":}</t>
  </si>
  <si>
    <t>Fourth Line of Practice Address</t>
  </si>
  <si>
    <t>Herd Identification</t>
  </si>
  <si>
    <t>Animal Group Number</t>
  </si>
  <si>
    <t>{"animalGroupNumber":}</t>
  </si>
  <si>
    <t>Herd/Flock/Fisheries Identification</t>
  </si>
  <si>
    <t>For a Vet Med script a vet must enter a valid herd/flock/fisheries number in order to proceed when the species are:
Cattle
Goats
Deer
Sheep
Finfish
For a Med Feed script a vet must enter a valid herd/flock/fisheries number in order to proceed when the species are:
Poultry
Cattle
Goats
Deer
Sheep
Pigs
Finfish
NVPS does not allow herd/flock/fisheries number registration.
For Vet Med scripts, when the species are "Pigs" or "Poultry", an acknowlegdement checkbox must be marked in order to proceed.</t>
  </si>
  <si>
    <t>Conditional</t>
  </si>
  <si>
    <t>Only UK CPH is recordable</t>
  </si>
  <si>
    <t>Non-reg ID Acknowledgment</t>
  </si>
  <si>
    <t>{"nonRegIdAck":}</t>
  </si>
  <si>
    <t>No Herd ID Acknowledgment</t>
  </si>
  <si>
    <t>Acknowledgment checkbox to be marked when the Herd number or the Flock number has not been provided.
Available only for Poultry and Pig Species.
If the species selected are "Pigs" or "Poultry", an acknowlegdement checkbox must be marked in order to proceed. ("Keeper does not have a herd number, I will manually enter all keeper details")
If the checkbox on item 3 has been marked, another checkbox will appear and must be marked in order to proceed. ("Please confirm the statement below, Keeper declares that their Flock/Herd/Holding is not registered with DAFM")</t>
  </si>
  <si>
    <t>Fisheries Identification</t>
  </si>
  <si>
    <t>A Vet must have a valid Fisheries ID to proceed only when the species is Finfish.
NVPS does not allow Fisheries ID registration.</t>
  </si>
  <si>
    <t>Equine Premises Registration Number</t>
  </si>
  <si>
    <t>A Vet must provide the EPRN if equine present on premises with active EPRN.
A vet can proceed without providing a EPRN if premises not registered with DAFM to keep Equine.
Where the equine premises number is not available, the vet can proceed with the script to select "Premises not registered with DAFM to keep Equine"
NVPS doesn't allow EPRN registration.</t>
  </si>
  <si>
    <t>Case Profile Keeper Contact Details</t>
  </si>
  <si>
    <t>Forename</t>
  </si>
  <si>
    <t>{"foreName":}</t>
  </si>
  <si>
    <t>Keeper/Site Manager Forname</t>
  </si>
  <si>
    <t>1. Keeper first name must be entered correctly by vet for prescription communication purposes.</t>
  </si>
  <si>
    <t>Firstname in reception screen</t>
  </si>
  <si>
    <t>Surname</t>
  </si>
  <si>
    <t>{"surName":}</t>
  </si>
  <si>
    <t>Keeper/Site Manager Surname</t>
  </si>
  <si>
    <t>1. Keeper surname must be entered correctly by vet for prescription communication purposes.</t>
  </si>
  <si>
    <t xml:space="preserve">Surname </t>
  </si>
  <si>
    <t>Phone Number</t>
  </si>
  <si>
    <t>{"phoneNumber":}</t>
  </si>
  <si>
    <t>Keeper/Site Manager Phone Number</t>
  </si>
  <si>
    <t>Keeper's phone number must be entered correctly by vet for prescription communication purposes.
Valid phone number should be as below:
Irish mobile phone numbers:
08X XXX XXXX
00 353 8X XXX XXXX
+353 8X XXX XXXX
UK mobile phone numbers:
00 44 XXX XXX XXXX
+44 XXX XXX XXXX
Should not accept landlines
Invalid phone numbers as below:
01 XXX XXXX Dublin area
0XX XXX XXXX All other 7 digit areas
0XX XXX XXX 6 digit area
0XX XXXXX 5 digit area
0X0X XXXXX 5 digit area</t>
  </si>
  <si>
    <t>Client details</t>
  </si>
  <si>
    <t>System can record all world phone numbers
Is e164 format generally accepted?</t>
  </si>
  <si>
    <t>{"email":}</t>
  </si>
  <si>
    <t>Keeper/Site Manager Email</t>
  </si>
  <si>
    <t>Keeper email must be entered correctly by vet for prescription communication purposes
Is a mandatory field only for Finfish
The keeper email should be in the following format ex: user@domain
The Site Manager email * should be provided in order to proceed
Maximum length is 4000 characters</t>
  </si>
  <si>
    <t xml:space="preserve">Client details </t>
  </si>
  <si>
    <t>Company Name</t>
  </si>
  <si>
    <t>{"companyName":}</t>
  </si>
  <si>
    <t>Field available only for Finfish
Alphanumeric</t>
  </si>
  <si>
    <t>Address l</t>
  </si>
  <si>
    <t>{"address1":}</t>
  </si>
  <si>
    <t>Keeper/Site Manager first line address</t>
  </si>
  <si>
    <t>Keeper address line 1 must be entered correctly by vet for prescription communication purposes
Mandatory field
Alphanumeric field
Maximum length is 4000 characters</t>
  </si>
  <si>
    <t>Client details business</t>
  </si>
  <si>
    <t>Address 2</t>
  </si>
  <si>
    <t>{"address2":}</t>
  </si>
  <si>
    <t>Keeper/Site Manager second line address</t>
  </si>
  <si>
    <t>Optional field
Alphanumeric field
Maximum length is 4000 characters</t>
  </si>
  <si>
    <t>Address 3</t>
  </si>
  <si>
    <t>{"address3":}</t>
  </si>
  <si>
    <t>Keeper/Site Manager third line address</t>
  </si>
  <si>
    <t>Address 4</t>
  </si>
  <si>
    <t>{"address4":}</t>
  </si>
  <si>
    <t>Keeper/Site Manager fourth line address</t>
  </si>
  <si>
    <t>{"eircode":}</t>
  </si>
  <si>
    <t>Keeper/Site Manager Eircode</t>
  </si>
  <si>
    <t>Client details postcode</t>
  </si>
  <si>
    <t>Animal Details</t>
  </si>
  <si>
    <t>Subspecies</t>
  </si>
  <si>
    <t>{"subSpecies":}</t>
  </si>
  <si>
    <t>Subspecies of the animal</t>
  </si>
  <si>
    <t>Subspecies for Vet Med:
Atlantic Salmon, Chicken, Turkey, Duck, Geese, Cattle, Goats, Deer, Horses, Sheep, Pigs, Finfish - Other, Poultry - Other, Rainbow Trout, Common Carp
Subspecies for Med Feed:
Atlantic Salmon, Chicken, Turkey, Duck, Geese, Cattle, Goats, Deer, Sheep, Pigs, Finfish - Other, Poultry - Other, Rainbow Troutm Common Carp
All animal recorded on a prescription must be of the same subspecies type</t>
  </si>
  <si>
    <t>Species?</t>
  </si>
  <si>
    <t>We have Species and Breed. May work under Species</t>
  </si>
  <si>
    <t>Alternative Subspecies</t>
  </si>
  <si>
    <t>{"altSubSpeciesDesc":}</t>
  </si>
  <si>
    <t>Alternative subspecies that is not in the reference list</t>
  </si>
  <si>
    <t>If the subspecies selected is "Finfish Other" or "Poultry -Other", a description of the subspecies must be provided in order to proceed</t>
  </si>
  <si>
    <t>Animal Class</t>
  </si>
  <si>
    <t>{"animalClass":}</t>
  </si>
  <si>
    <t>Category of animal</t>
  </si>
  <si>
    <t>For "Poultry":
If the subspecies is Chicken then the vet must select "Broiler", "Other" or "Laying hens" in order to proceed
If sub species is "Turkey" then the vet must select "Other" or "Fattening" in order to proceed
For "Cattle", the vet must select between "Beef" or "Dairy" in order to proceed
For "Pigs", the vet must select "Piglets", "Weaners", "Fatteners/Finishers", "Breeding pigs" or "Pigs - Other"</t>
  </si>
  <si>
    <t>Alternative Animal Class Description</t>
  </si>
  <si>
    <t>{"altAnimalClassDesc":}</t>
  </si>
  <si>
    <t>Description of an alternative animal category that is not in the reference list</t>
  </si>
  <si>
    <t>If the category of the animal selected is "Pigs - Other", a description of the alternative category must be provided in order to proceed</t>
  </si>
  <si>
    <t>Microchip Number</t>
  </si>
  <si>
    <t>{"microchipNumber":}</t>
  </si>
  <si>
    <t>Identification of the animal(Tag ID)</t>
  </si>
  <si>
    <t>Cattle, sheep, goats, and deer; where the animal has a tag, the tag number (at the minimum the last 4 digits) should be provided
A vet must identify each animal in case of a group of fewer than 5 animals receiving the same treatment
For all species except horses when using the "Animal tag numbers / IDs" object, the Animal tag should not be blank
For "Pigs", the vet must select "Piglets", "Weaners", "Fatteners/Finishers", "Breeding pigs" or "Pigs - Other"
For Horses, if the vet provides the UELN, the Microchip number cannot be provided
The same microchip number cannot be used for two different animals
The microchip number cannot be the same for 2 different animals
Either "Groups of animals" object or "Animal tag numbers / IDs" object need to be provided</t>
  </si>
  <si>
    <t>Microchip</t>
  </si>
  <si>
    <t>Animal Name</t>
  </si>
  <si>
    <t>{"animalName":}</t>
  </si>
  <si>
    <t>Horse Name</t>
  </si>
  <si>
    <t>A vet must identify each animal in case of a group of fewer than 5 animals receiving the same treatment
Animal name field is available only for horses
Animal name field must be provided in order to proceed for Horses
Either "Groups of animals" object or "Animal IDs" object need to be provided
The same animal name cannot be provided for different animals</t>
  </si>
  <si>
    <t xml:space="preserve">Name in patient details. </t>
  </si>
  <si>
    <t>Can be used for all animals not just equine</t>
  </si>
  <si>
    <t>Tag Universal Equine Life Number</t>
  </si>
  <si>
    <t>{"tagUELNNumber":}</t>
  </si>
  <si>
    <t>Universal Equine Life Number</t>
  </si>
  <si>
    <t>Animal name field is available only for horses
For Horses, if the vet provides the Microchip number, the UELN cannot be provided
Either "Groups of animals" object or "Animal IDs" object need to be provided</t>
  </si>
  <si>
    <t>Has area for microchip</t>
  </si>
  <si>
    <t>Age</t>
  </si>
  <si>
    <t>{"age":}</t>
  </si>
  <si>
    <t>Age of the animal individually identified</t>
  </si>
  <si>
    <t>The age of the indivudual animal must be provided in order to proceed
Field available only for Poultry in Vet Med
Must be a number
Minimum value is 1
Either "Groups of animals" or "Animal tag numbers / IDs" need to be provided</t>
  </si>
  <si>
    <t>Age in patient details</t>
  </si>
  <si>
    <t>Age Units</t>
  </si>
  <si>
    <t>{"ageUnits":}</t>
  </si>
  <si>
    <t>Unit of the animal age individually identified</t>
  </si>
  <si>
    <t>The age of the indivudual animal must be provided in order to proceed
The age unit of the individual animal must be provided in order to proceed
For Poultry age units must be "Years", "Months", "Days", and "Weeks"
Either "Groups of animals" or "Animal tag numbers / IDs" need to be provided</t>
  </si>
  <si>
    <t>DOB not always mandatory</t>
  </si>
  <si>
    <t>Group Name</t>
  </si>
  <si>
    <t>{"groupName":}</t>
  </si>
  <si>
    <t>Description of the animal group</t>
  </si>
  <si>
    <t>If treating more than 5 animals a vet can use a group description. He can add multiple groups if they require different VMPs or dosage rates
The minimum number of animals of a group is 5
If using "Group of animals" the field "groupName" must be provided in order to proceed
The same group name cannot be used for two different groups
Either "Groups of animals" or "Animal tag numbers / IDs" need to be provided</t>
  </si>
  <si>
    <t>Number of Animals</t>
  </si>
  <si>
    <t>{"numOfAnimals":}</t>
  </si>
  <si>
    <t>Animals quantity of the group</t>
  </si>
  <si>
    <t>For Finfish, a vet must provide Biomass of fish or Number of fish, never both
For finfish, either Number of Fish or Biomass must be provided by Vet to proceed with prescription if any animal ID is not provided
Either "Groups of animals" or "Animal tag numbers / IDs" need to be provided</t>
  </si>
  <si>
    <t>Average age unit of the animal group</t>
  </si>
  <si>
    <t>The age unit of the animal group must be provided in order to proceed
Field available only for Poultry in Vet Med
For Poultry age units must be "Years", "Months", "Days", and "Weeks"
Either "Groups of animals" or "Animal tag numbers / IDs" need to be provided</t>
  </si>
  <si>
    <t>Biomass</t>
  </si>
  <si>
    <t>{"bioMass":}</t>
  </si>
  <si>
    <t>Number of fish biomass</t>
  </si>
  <si>
    <t>The minimum number for biomass is 5
For Finfish, a vet must provide Biomass of fish or Number of fish, never both
For finfish, either Number of Fish or Biomass must be provided by Vet to proceed with prescription if any animal ID is not provided
Either "Groups of animals" or "Animal tag numbers / IDs" need to be provided</t>
  </si>
  <si>
    <t>Number of animals</t>
  </si>
  <si>
    <t>A vet must provide the number of animals in order to proceed
Field available only for Poultry, Cattle, Goats, Deer, Sheep and Pigs</t>
  </si>
  <si>
    <t>Herd Size</t>
  </si>
  <si>
    <t>Only shows if under Farm Animal when register the patient</t>
  </si>
  <si>
    <t>A vet must provide Biomass of fish in order to proceed
Field available only for Finfish</t>
  </si>
  <si>
    <t>The average age of the animal group</t>
  </si>
  <si>
    <t>The average age of the animal group must be provided in order to proceed</t>
  </si>
  <si>
    <t>Only has age of the patient not a group</t>
  </si>
  <si>
    <t>The average age units of the animal group</t>
  </si>
  <si>
    <t>For Finfish:
Eggs
Larvae
Juvenile
Parr/Fingerling
Smolts
Other
For all species unless finfish:
Years
Months
Days
Weeks</t>
  </si>
  <si>
    <t>dont have weeks for groups in merlin</t>
  </si>
  <si>
    <t>Alternative age unit description
{"altAgeUnitDesc":}</t>
  </si>
  <si>
    <t>{"altAgeUnitDesc":}</t>
  </si>
  <si>
    <t>Alternative unit of age</t>
  </si>
  <si>
    <t>Field available only for Med Feed and Finfish when the "Age unit" is "Other"</t>
  </si>
  <si>
    <t>Average Weight</t>
  </si>
  <si>
    <t>{"averageWeight":}</t>
  </si>
  <si>
    <t>Average weight of animal group</t>
  </si>
  <si>
    <t>Field available only for Med Feed Prescriptions
Not available for Finfish</t>
  </si>
  <si>
    <t>The animal group description must be provided in order to proceed
For Poultry and Pigs, to include location and site / house
For finfish, to include site / tank / pen / pond number</t>
  </si>
  <si>
    <t>Diagnosis</t>
  </si>
  <si>
    <t>{"diagnosis":}</t>
  </si>
  <si>
    <t>1. The treatment diagnosis must be provided in order to proceed</t>
  </si>
  <si>
    <t>only in clinical hx</t>
  </si>
  <si>
    <t>Treatment Quantity Prescribed</t>
  </si>
  <si>
    <t>Drug ID</t>
  </si>
  <si>
    <t>{"drugId":</t>
  </si>
  <si>
    <t>Authentication identifier for products</t>
  </si>
  <si>
    <t>1. The product list is a compilation of HEPRA (Ireland) and EMA (Europe) drug data</t>
  </si>
  <si>
    <t>Unit</t>
  </si>
  <si>
    <t>{"unit":}</t>
  </si>
  <si>
    <t>Quantity unit of the product</t>
  </si>
  <si>
    <t>Quantity unit of the prescribed VMP
Drop down list selection on the FE with registered quantity units of the drug on the database
On the External API, the quantity unit(s) of each product can be retrieved on the get products endpoint (/external-data/v2-0/products)</t>
  </si>
  <si>
    <t>Total quantity dispensed by vet</t>
  </si>
  <si>
    <t xml:space="preserve">	
This field is exclusive to the "one and done" front-end prescribing flow
This field will show only when the "I will administer/dispense" checkbox is marked on the FE, and the quantity administered/dispensed must be provided to proceed
The value provided must be a number
The quantity unit must match the VMP unit provided in the "VMP unit" field. (The unit will be automatically filled after selecting the "VMP unit")
If more than one product batch has been administered/dispensed, the quantity must be provided according to each batch</t>
  </si>
  <si>
    <t>If dispensing over 2 batches you can add both batches.
Merlin only supports dispense of 1 batch</t>
  </si>
  <si>
    <t>Batch number of the product</t>
  </si>
  <si>
    <t>This field is exclusive to the "one and done" front-end prescribing flow
This field will show only when the "I will administer/dispense" checkbox is marked on the FE, and the quantity administered/dispensed must be provided to proceed
The value is alphanumerical
If more than one product batch has been administered/dispensed, the quantity must be provided according to each batch</t>
  </si>
  <si>
    <t>Quantity to be dispensed at separate premisses</t>
  </si>
  <si>
    <t>This field is exclusive to the "one and done" front-end prescribing flow
This field will show only when the "I will prescribe product to be dispensed at a separate premises" checkbox is marked on the FE, and the quantity administered/dispensed must be provided to proceed
The value provided must be a number
The quantity unit must match the VMP unit provided in the "VMP unit" field. (The unit will be automatically filled after selecting the "VMP unit")</t>
  </si>
  <si>
    <t>Quantity</t>
  </si>
  <si>
    <t>{"quantity":}</t>
  </si>
  <si>
    <t>Total quantity of VMP prescribed</t>
  </si>
  <si>
    <t>On the FE, this field will be the sum of "Quantity administered / dispensed*" and "Quantity prescribed for elsewhere *", and will be automatically filled. This is not an editable field
On the external API, It must be the total quantity of VMP prescribed
The value provided must be a number</t>
  </si>
  <si>
    <t>Quantity, in treatments and labels</t>
  </si>
  <si>
    <t>In Advanced prescription only 
Or dispensing label</t>
  </si>
  <si>
    <t>Treatment Dosage and withdrawal</t>
  </si>
  <si>
    <t>Route of admin</t>
  </si>
  <si>
    <t>{"routeOfAdmin":}</t>
  </si>
  <si>
    <t>Route of administration of the precribed product</t>
  </si>
  <si>
    <t>Field available only for Vet Med
A vet must provide route of administration in order to proceed
Drop down list selection on the FE with registered route of administrations of the drug on the DB
"Other" is always an option of route of administration</t>
  </si>
  <si>
    <t>Not a drop down list option, can only write in the route.</t>
  </si>
  <si>
    <t>Regime</t>
  </si>
  <si>
    <t>{"regime":}</t>
  </si>
  <si>
    <t>Directions for keeper on how to administer the product</t>
  </si>
  <si>
    <t>Field available only for Vet Med
A vet must provide Directions for the keeper on how to administer the product in order to proceed</t>
  </si>
  <si>
    <t>Product Label</t>
  </si>
  <si>
    <t>Part of Advanced Prescription not Basic</t>
  </si>
  <si>
    <t>Advice</t>
  </si>
  <si>
    <t>{"advice":}</t>
  </si>
  <si>
    <t>Warnings and advice</t>
  </si>
  <si>
    <t>A vet has the option to provide optional warnings and advice for the added VMP
Optional Field
Maximum of 500 characters in length</t>
  </si>
  <si>
    <t>Label is at dispense, not prescription</t>
  </si>
  <si>
    <t>Vet notes</t>
  </si>
  <si>
    <t>A vet has the option to provide optional info. (e.g. diagnosis, justification, etc)
Optional Field
Maximum of 500 characters in length
Field available only for Vet Med</t>
  </si>
  <si>
    <t>Soap method</t>
  </si>
  <si>
    <t>Not on the prescription</t>
  </si>
  <si>
    <t>Withdrawal Period Meat</t>
  </si>
  <si>
    <t>{"withdrawalPeriodMeat":}</t>
  </si>
  <si>
    <t>Withdrawal period of meat for the VMP prescribed</t>
  </si>
  <si>
    <t>Withdrawal period meat refers to the minimum period of time from administering the last dose of medication and the production of meat
A vet must provide the withdrawal period of meat in order to proceed
The period must be in days
The value must be number
The withdrawal period of meat is available for Poultry, Cattle, Goats, Deer, Horses, Sheep, and Pigs</t>
  </si>
  <si>
    <t>Withdrawal Period Eggs</t>
  </si>
  <si>
    <t>{"withdrawalPeriodEggs":}</t>
  </si>
  <si>
    <t>Withdrawal period of eggs for the VMP prescribed</t>
  </si>
  <si>
    <t>Withdrawal period eggs refers to the minimum period of time from administering the last dose of medication and the production of eggs
A vet must provide the withdrawal period of eggs in order to proceed
The period must be in days
The value must be number
The withdrawal period of eggs is available for only Poultry</t>
  </si>
  <si>
    <t>Withdrawal Period dairy</t>
  </si>
  <si>
    <t>{"withdrawalPeriodDairy":}</t>
  </si>
  <si>
    <t>Degree days for the VMP prescribed</t>
  </si>
  <si>
    <t>Withdrawal period milk refers to the minimum period of time from administering the last dose of medication and the production of milk
A vet must provide the withdrawal period of milk in order to proceed
The period must be in hour(s)
The value must be number
The withdrawal period of milk is available for Cattle, Goats, and Sheep</t>
  </si>
  <si>
    <t>Degree Days</t>
  </si>
  <si>
    <t>{"degreeDays":}</t>
  </si>
  <si>
    <t>Degree days refers to the minimum period of time from administering the last dose of medication and the production of finfish derivatives
A vet must provide the degree days in order to proceed
The period must be in days
The value must be number
The degree days is available only for Finfish</t>
  </si>
  <si>
    <t>Withdrawal notes</t>
  </si>
  <si>
    <t>{"withdrawalNotes":}</t>
  </si>
  <si>
    <t>For cattle, goats and sheep, If either Meat or Milk are left blank, or if both Meat and Milk are left blank, WD notes must be provided
For poultry, If either Meat or Milk are left blank, or if both Meat and Milk are left blank, WD notes must be provided
For cattle, goats and sheep, If either Meat or Eggs are left blank, or if both Meat and Eggs are left blank, WD notes must be provided
For Deer, Pigs and Horses, If Meat is left blank, WD notes must be provided
For Finfish, If Degree days is left blank, WD notes must be provided</t>
  </si>
  <si>
    <t>Accordance with article</t>
  </si>
  <si>
    <t>{"accordanceWithArticle":}</t>
  </si>
  <si>
    <t>Regulatory question for veterinary medicinal product outside the terms of the marketing authorisation</t>
  </si>
  <si>
    <t>Regulatory question to allow a vet to state that he has prescribed a veterinary medicinal product outside the terms of the marketing authorisation (2019/6 Article 112/Article 113/ Article 114) formerly known as CASCADE
This question is to be asked on every prescription regardless of type of treatment. If the question is not applicaple the vet will have the option to select a vallue to state so, if it is applicaple the vet can select Yes
An answer must be provided regardless prescription type, product, species, or any other information
A vet must choose between "Not applicable" or "Yes, I wish to state the above"
A vet must provide an answer in order to proceed</t>
  </si>
  <si>
    <t>Antimicrobial</t>
  </si>
  <si>
    <t>{"antiMicrobial":}</t>
  </si>
  <si>
    <t>Regulatory question antimicrobial medicinal product</t>
  </si>
  <si>
    <t>Regulatory question to allow a vet to state he has prescribed an antimicrobial medicinal product for prophylactic/metaphylactic purposes in accordance with 2019/6 Article 107(3)/(4)
This question must be answered when a product is identified as an antimicrobial product in the HEPRA or/and EMA data
For Vet Med a vet must select between "Not applicable", "Prophylactically" or "Metaphylactically"
The FE will know when to show the this question based on the ATC code of the selected drug registered on the DB</t>
  </si>
  <si>
    <t>Cultural Sensitivity</t>
  </si>
  <si>
    <t>{"culturalSensitivity":}</t>
  </si>
  <si>
    <t>Regulatory question for Highest Priority Critically Important Antimicrobials (HPCIA)</t>
  </si>
  <si>
    <t>Regulatory question to allow a vet to state if a a culture and susceptibility test been performed
This question must be answered when a product is identified as a HPCIA product in the HEPRA or/and EMA data
Applicable only for Vet Med precriptions
For Vet Med a vet must select between "Yes" or "No"
The FE will know when to show the this question based on the ATC code of the selected drug registered on the DB</t>
  </si>
  <si>
    <t>Treatment Inclusion Rate</t>
  </si>
  <si>
    <t>{"drugId":}</t>
  </si>
  <si>
    <t>Authentication identifier of the product</t>
  </si>
  <si>
    <t>The Auth ID is a identifier for each product in the HEPRA and EMA data
The product must be registered in the HEPRA and/or EMA data
NVPS does not allow a vet to register products</t>
  </si>
  <si>
    <t>Inclusion Rate</t>
  </si>
  <si>
    <t>{"inclusionRate":}</t>
  </si>
  <si>
    <t>Inclusion rate quantity of the product into the feed</t>
  </si>
  <si>
    <t>A vet must provide the inclusion rate quantity in order to proceed
Must be a number
Field available only for Med Feed</t>
  </si>
  <si>
    <t>Inclusion Rate Unit</t>
  </si>
  <si>
    <t>{"inclusionRateUnit":}</t>
  </si>
  <si>
    <t>Unit of the inclusion rate of product into the feed</t>
  </si>
  <si>
    <t>Inclusion rate unit must be "kgs per tonne"
Cannot be blank
Field available only for Med Feed
Must be greater than 0</t>
  </si>
  <si>
    <t>Active substance quantity</t>
  </si>
  <si>
    <t>{"activeSubsQuantity":}</t>
  </si>
  <si>
    <t>Active substance quantity to be yield into the product</t>
  </si>
  <si>
    <t>A vet must provide the active substance quantity in "mg/kg"
Field available only for Med Feed
If more than one active substance per product, all active substances quantities must be show/provided
A vet must provide active substance quatity in order to proceed
Should be greater than 0</t>
  </si>
  <si>
    <t>Only used in advanced prescription area</t>
  </si>
  <si>
    <t>Active substance name</t>
  </si>
  <si>
    <t>{"activeSubstanceName":}</t>
  </si>
  <si>
    <t>Active substance(s) name</t>
  </si>
  <si>
    <t>Autopopulated according to registerd active sustances in the HEPRA and EMA data
If more than one active substance per product, all active substances must be show/provided</t>
  </si>
  <si>
    <t>May need to sync NVPS data to Merlin Product</t>
  </si>
  <si>
    <t>Feed details - Step 1 of 3 - Quantity of feed and feeding instructions</t>
  </si>
  <si>
    <t>Name Type Feed</t>
  </si>
  <si>
    <t>{"nameTypeFeed":}</t>
  </si>
  <si>
    <t>Name/type of feed to be used</t>
  </si>
  <si>
    <t>A vet must provide the name/type of feed to be used in order to proceed
Field avaliable for Poultry, Cattle, Goats, Deer, Sheep, and Pigs
Field available only for Med Feed</t>
  </si>
  <si>
    <t>Feed Pellet Name</t>
  </si>
  <si>
    <t>{"feedPelletName":}</t>
  </si>
  <si>
    <t>Name of feed and pellet size</t>
  </si>
  <si>
    <t>A vet must provide name of feed and pellet size for Med Feed prescriptions and finfish species in order to proceed</t>
  </si>
  <si>
    <t>Quantity feed required</t>
  </si>
  <si>
    <t>A vet must provide the quantity of feed in order to proceed
Quantity prescribed should be greater than 0</t>
  </si>
  <si>
    <t>Unit of feed</t>
  </si>
  <si>
    <t>A vet must provide the quantity of feed in order to proceed
The vet must select between "Tonnes" and "Kilograms"</t>
  </si>
  <si>
    <t>Feed Percent</t>
  </si>
  <si>
    <t>{"feedPercent":}</t>
  </si>
  <si>
    <t>Amount to be fed per animal per day</t>
  </si>
  <si>
    <t>A vet must provide the amount to be fed per animal per day in order to proceed
The vet should include the unit of feed, such as kg, ad lib
Field avaliable for Poultry, Cattle, Goats, Deer, Sheep, and Pigs
Field available only for Med Feed</t>
  </si>
  <si>
    <t>Fish Feed Rate</t>
  </si>
  <si>
    <t>{"fishFeedRate":}</t>
  </si>
  <si>
    <t>Fish feed rate as % of biomass</t>
  </si>
  <si>
    <t>A vet must provide the fish feed rate as % of biomass when the species is finfish in order to proceed
Must be a number
The number must correspond to a rate as %
Field available only for Med Feed</t>
  </si>
  <si>
    <t>Treatment Duration</t>
  </si>
  <si>
    <t>{"treatmentDuration":}</t>
  </si>
  <si>
    <t>Duration of treatment in days</t>
  </si>
  <si>
    <t>A vet must provide the duration of treatment in days in order to proceed
Must be a number
The number must correspond to days
Field available only for Med Feed</t>
  </si>
  <si>
    <t>Feed details - Step 2 of 3 - Withdrawal</t>
  </si>
  <si>
    <t>Withdrawal period meat refers to the minimum period of time from administering the last dose of medication and the production of meat
A vet must provide the withdrawal period of meat in order to proceed
The period must the in days
The value can be alphanumeric
The withdrawal period of meat is available for Poultry, Cattle, Goats, Deer, Sheep, and Pigs</t>
  </si>
  <si>
    <t>Might be additional info on dispense label as-is</t>
  </si>
  <si>
    <t>Withdrawal period eggs refers to the minimum period of time from administering the last dose of medication and the production of eggs
A vet must provide the withdrawal period of eggs in order to proceed
The period must the in days
The value can be alphanumeric
The withdrawal period of eggs is only available for Poultry</t>
  </si>
  <si>
    <t>Withdrawal Period Milk</t>
  </si>
  <si>
    <t>{"withdrawalPeriodMilk":}</t>
  </si>
  <si>
    <t>Withdrawal period of milk for the VMP prescribed</t>
  </si>
  <si>
    <t>Withdrawal period milk refers to the minimum period of time from administering the last dose of medication and the production of milk
A vet must provide the withdrawal period of milk in order to proceed
The period must the in days
The value can be alphanumeric
The withdrawal period of milk is available for Cattle, Goats, and Sheep</t>
  </si>
  <si>
    <t>Degree days refers to the minimum period of time from administering the last dose of medication and the production of finfish derivatives
A vet must provide the degree days in order to proceed
The period must the in days
The value can be alphanumeric
The degree days is available only for Finfish</t>
  </si>
  <si>
    <t>For cattle, goats and sheep, If either Meat or Milk are left blank, or if both Meat and Milk are left blank, WD notes must be provided
For poultry, If either Meat or Milk are left blank, or if both Meat and Milk are left blank, WD notes must be provided
For cattle, goats and sheep, If either Meat or Eggs are left blank, or if both Meat and Eggs are left blank, WD notes must be provided
For Deer and Pigs If Meat is left blank, WD notes must be provided
For Finfish, If Degree days is left blank, WD notes must be provided</t>
  </si>
  <si>
    <t>Only on the labels/code entry notes</t>
  </si>
  <si>
    <t>Feed details - Step 3 of 3 - Special instructions, warnings, and advice</t>
  </si>
  <si>
    <t>A vet has the option to provide optional warnings for the treatment
Optional Field
Maximum of 500 characters in length</t>
  </si>
  <si>
    <t>Regulatory question to allow a vet to state that he has prescribed a veterinary medicinal product outside the terms of the marketing authorisation (2019/6 Article 112/Article 113/ Article 114) formerly known as CASCADE
This question is to be asked on every prescription regardless of type of treatment. If the question is not applicaple the vet will have the option to select a value to state so, if it is applicaple the vet can select Yes
An answer must be provided regardless prescription type, product, species, or any other information
A vet must choose between "Not applicable" or "Yes, I wish to state the above"
A vet must provide an answer in order to proceed</t>
  </si>
  <si>
    <t>Anitmicrobial</t>
  </si>
  <si>
    <t>Regulatory question to allow a vet to state he has prescribed an antimicrobial medicinal product for prophylactic/metaphylactic purposes in accordance with 2019/6 Article 107(3)/(4)
This question must be answered when a product is identified as an antimicrobial product in the HEPRA or/and EMA data
For Vet Med a vet must select between "Not applicable" or "Prophylactically"
The FE will know when to show the this question based on the ATC code of the selected drug registered on the DB</t>
  </si>
  <si>
    <t>Review Prescribing Date</t>
  </si>
  <si>
    <t>Intent to prescribe</t>
  </si>
  <si>
    <t>{"intentToPrescribe":}</t>
  </si>
  <si>
    <t>Intention to prescribe reference</t>
  </si>
  <si>
    <t>Field available only for Med Feed Prescriptions and for Finfish
The "Intention to Prescribe" field must be provided in order to proceed</t>
  </si>
  <si>
    <t>Dispensing</t>
  </si>
  <si>
    <t>{"dispensing":}</t>
  </si>
  <si>
    <t>Dispensing flag on the prescribing flow to denote that the vet is prescribing and dispensing at the same time of consultation</t>
  </si>
  <si>
    <t>Field exclusive for the external API
The "dispensing" flag should be "true" when the vet is prescribing and dispensing at the same time of consultation
For fully dispensed prescriptions, no sms will be triggered
For partially dispensed prescriptions, only active treatments (line item ids) will be sent on the sms
For undispensed prescriptions, then sms will be sent with every line item on it</t>
  </si>
  <si>
    <t>Treatment Correlation ID</t>
  </si>
  <si>
    <t>{"treatmentCorrelationId":}</t>
  </si>
  <si>
    <t>The correlation id can be used to link the "treatmentId" generated by NVPS to the right treatment on the script request. It will be retrieved on the endpoint response along its proper "treatmentId".</t>
  </si>
  <si>
    <t>Field exclusive for the external API
Not mandatory when prescribing for 1 treatment
Mandatory when prescribing for more than 1 treatment
Must be unique when prescribing for more than 1 treatment
Only numbers accepted</t>
  </si>
  <si>
    <t>Dispense Details VMP</t>
  </si>
  <si>
    <t>Treatment ID</t>
  </si>
  <si>
    <t>{"treatmentId":}</t>
  </si>
  <si>
    <t>A vet/dispenser must provide the treatment ID in order to proceed with a dispensing action
The prescription must not be expired
For Med Feed prescriptions, the Prescription ID can be provided instead of Treatment ID
For Vet Med Prescriptions, if a vet/dispenser provides a Prescription ID, he will need to identify the specific Treatment ID to be dispensed
A vet/dipenser cannot dispensed a fully dispensed prescription</t>
  </si>
  <si>
    <t>Quantity dispensed</t>
  </si>
  <si>
    <t>A vet/dispenser must provide the quantity dispensed in order to proceed
The unit of the quantity dispensed must be the same unit as the originally prescribed unit
Dispense quantity should never be more than the prescribed
Dispense quantity should never be more than the remaining quantity
When and "alternativeProductId" field is provided, then “quantity" field must not allow to dispense comparable quantities greater than quantity remaining for a specific treatment
For comparable VMPs, when the comparable VMP and the original VMP have the same strength, then the maximum quantity allowed should be the quantity remaining of the treatment
For comparable VMPs, when the comparable VMP and the original VMP have different strengths, then a strength conversion ratio needs to be calculated (Comparable VMP strength/Original VMP strength) {Eg.200 mg/ml / 100mg/ml =2} And the maximum quantity allowed should be the original or remaining qty prescribed divided by the strength ratio {100 lt / 2=50 lt}</t>
  </si>
  <si>
    <t xml:space="preserve">Labels/Prescription have quantity </t>
  </si>
  <si>
    <t>Pack size</t>
  </si>
  <si>
    <t>{"packSize":}</t>
  </si>
  <si>
    <t>Pack size refers to the amount of product in a pack, bottle, or container
A vet/dispenser must provide the pack size in order to proceed
The unit of the pack size must be the same unit as the originally prescribed unit</t>
  </si>
  <si>
    <t>qty/pk in code entry</t>
  </si>
  <si>
    <t>Number of Packs</t>
  </si>
  <si>
    <t>{"numberOfPacks":}</t>
  </si>
  <si>
    <t>Packs used</t>
  </si>
  <si>
    <t>The amount of packs used must be the result of the division quantity dispensed by the pack size
Must be a number
The unit of the quantity dispensed and the unit of the pack size must be the same unit as the originally prescribed unit</t>
  </si>
  <si>
    <t>Batch number</t>
  </si>
  <si>
    <t>{"batchNumber":}</t>
  </si>
  <si>
    <t>A vet/dispenser must provide the batch number in order to proceed
The batch number can be found at the product manufacturer's pack</t>
  </si>
  <si>
    <t>batch in code entry and stock control</t>
  </si>
  <si>
    <t>Alternative Product ID</t>
  </si>
  <si>
    <t>{"alternativeProductId":}</t>
  </si>
  <si>
    <t>Alternative Authentication identifier for products</t>
  </si>
  <si>
    <t>A comparable VMP can be dispensed for a Vet Med Prescription according to some rules
A vet/dispenser must dispense only comparable VMPs registered in the HEPRA/EMA data as a comparable for the originally prescribed VMP
A vet/dispenser must dispense only comparable VMPs when the intended species for the originally prescribed VMP matches the prescription species
A vet/dispenser must dispense only comparable VMPs when the intended species for the comparable VMP matches the the originally prescribed VMP, that is also the prescription species
When the strength of the of the comparable VMP is the same from the originally prescribed VMP, then the prescription quantity reduced is the same as the dispense action
When the strength of the of the comparable VMP is different from the originally prescribed VMP, the prescription quantity reduced is the calculation against the original VMP strength</t>
  </si>
  <si>
    <t>Advance prescription may cover this?</t>
  </si>
  <si>
    <t>Withdrawal period meat refers to the minimum period of time from administering the last dose of medication and the production of meat
A vet must provide the withdrawal period of meat in order to proceed
The period must the in days
The value can be alphanumeric
The withdrawal period of meat is available for Poultry, Cattle, Goats, Deer, Horses, Sheep, and Pigs</t>
  </si>
  <si>
    <t>Only on the label / code entry nots</t>
  </si>
  <si>
    <t>Withdrawal period eggs refers to the minimum period of time from administering the last dose of medication and the production of eggs
A vet must provide the withdrawal period of eggs in order to proceed
The period must the in days
The value can be alphanumeric
The withdrawal period of eggs is only for Poultry</t>
  </si>
  <si>
    <t>Withdrawal period milk refers to the minimum period of time from administering the last dose of medication and the production of milk
A vet must provide the withdrawal period of milk in order to proceed
The period must the in days
The value can be alphanumeric
The withdrawal period of milk available for Cattle, Goats, and Sheep</t>
  </si>
  <si>
    <t>Comparable Acknowledgement</t>
  </si>
  <si>
    <t>{"comparableAcknowledgment":}</t>
  </si>
  <si>
    <t>Acknowledgement that a comparable VMP is being dispensed</t>
  </si>
  <si>
    <t>A vet/dispenser must confirm that he dispensing a comparable VMP
A vet/dispenser must confirm that he has discussed dispensing a comparable VMP with the customer
A vet/dispenser must confirm that he is legally authorised to dispense this category of VMP</t>
  </si>
  <si>
    <t>Only in the clinical history</t>
  </si>
  <si>
    <t>Prescribing</t>
  </si>
  <si>
    <t>{"prescribing":}</t>
  </si>
  <si>
    <t>Prescribing flag on the dispensing flow to denote that the vet is prescribing and dispensing at the same time of consultation</t>
  </si>
  <si>
    <t>Field exclusive for the external API
The "prescribing" flag should be "true" when the vet is prescribing and dispensing at the same time of consultation
For fully dispensed prescriptions, no sms will be triggered
For partially dispensed prescriptions, only active treatments (line item ids) will be sent on the sms
For undispensed prescriptions, then sms will be sent with every line item on it</t>
  </si>
  <si>
    <t>Dispense Details Med Feed</t>
  </si>
  <si>
    <t>Quantity feed dispensed</t>
  </si>
  <si>
    <t>A vet/dispenser must provide the quantity feed dispensed in order to proceed
The unit of the quantity feed dispensed must be the same unit as the originally prescribed unit
Dispensed feed quantity should never be more than the prescribed
Dispensed feed quantity should never be more than the remaining quantity</t>
  </si>
  <si>
    <t>just on the label</t>
  </si>
  <si>
    <t>Feed Expiry Date</t>
  </si>
  <si>
    <t>{"feedExpiryDate":}</t>
  </si>
  <si>
    <t>Expiry date of feed with premix incorporated</t>
  </si>
  <si>
    <t>Field available only for Med Feed
Must be date format
The Expiry date of feed with premix incorporated should be provided for commercial mill only</t>
  </si>
  <si>
    <t>Feed Batch Number</t>
  </si>
  <si>
    <t>{"feedBatchNumber":}</t>
  </si>
  <si>
    <t>1. The feed batch number should be provided for commercial mill only</t>
  </si>
  <si>
    <t>no batch numbers for food</t>
  </si>
  <si>
    <t>Quantity of premix used</t>
  </si>
  <si>
    <t>A vet/dispenser must provide the quantity of premix used in order to proceed
The unit of the quantity quantity of premix used must be the same unit as the originally prescribed unit</t>
  </si>
  <si>
    <t>Number of packs</t>
  </si>
  <si>
    <t>Number of packs or bags dispensed</t>
  </si>
  <si>
    <t>The Number of packs or bags dispensed must be the result of the division quantity dispensed by pack size
Must be a number
The unit of Number of packs or bags dispensed and the unit of the pack size must be the same unit as the originally prescribed unit</t>
  </si>
  <si>
    <t>Review dispensing details</t>
  </si>
  <si>
    <t>Delivery date</t>
  </si>
  <si>
    <t>{"deliveryDate":}</t>
  </si>
  <si>
    <t>Date of Delivery (Commercial mill) or Commencement date of on Farm Mixing (Home Mixer)</t>
  </si>
  <si>
    <t>Date of delivery should not be fewer than 5 days before the dispensing date
Date of delivery should not be greater than 20 days after the dispensing date
Should be a date format</t>
  </si>
  <si>
    <t>Dispenser name</t>
  </si>
  <si>
    <t>{"dispenserName":}</t>
  </si>
  <si>
    <t>Name of dispenser</t>
  </si>
  <si>
    <t>1. Alphanumeric field</t>
  </si>
  <si>
    <t>on the label</t>
  </si>
  <si>
    <t>Version number</t>
  </si>
  <si>
    <t>Date</t>
  </si>
  <si>
    <t>Changes made by</t>
  </si>
  <si>
    <t>N.B.</t>
  </si>
  <si>
    <t>Creation of first draft</t>
  </si>
  <si>
    <t>Draft added to SharePoint</t>
  </si>
  <si>
    <t>Updated following information from SMEs</t>
  </si>
  <si>
    <t>Shared with stakeholders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</si>
</sst>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Aptos Narrow"/>
      <family val="2"/>
      <scheme val="minor"/>
    </font>
    <font>
      <sz val="11"/>
      <color theme="1"/>
      <name val="Arial"/>
      <family val="2"/>
    </font>
    <font>
      <sz val="8"/>
      <name val="Aptos Narrow"/>
      <family val="2"/>
      <scheme val="minor"/>
    </font>
    <font>
      <sz val="11"/>
      <color theme="0"/>
      <name val="Aptos Narrow"/>
      <family val="2"/>
      <scheme val="minor"/>
    </font>
    <font>
      <u/>
      <sz val="11"/>
      <color theme="10"/>
      <name val="Aptos Narrow"/>
      <family val="2"/>
      <scheme val="minor"/>
    </font>
    <font>
      <sz val="11"/>
      <color rgb="FF000000"/>
      <name val="Aptos Narrow"/>
      <family val="2"/>
    </font>
    <font>
      <i/>
      <sz val="11"/>
      <color theme="1"/>
      <name val="Aptos Narrow"/>
      <family val="2"/>
      <scheme val="minor"/>
    </font>
    <font>
      <b/>
      <sz val="11"/>
      <color theme="1"/>
      <name val="Aptos Narrow"/>
      <family val="2"/>
      <scheme val="minor"/>
    </font>
    <font>
      <sz val="11"/>
      <color theme="1"/>
      <name val="Aptos Narrow"/>
      <family val="2"/>
    </font>
    <font>
      <b/>
      <sz val="12"/>
      <color theme="0"/>
      <name val="Aptos Narrow"/>
      <family val="2"/>
      <scheme val="minor"/>
    </font>
    <font>
      <sz val="10"/>
      <color rgb="FF000000"/>
      <name val="Arial"/>
      <family val="2"/>
    </font>
    <font>
      <sz val="11"/>
      <color rgb="FF000000"/>
      <name val="Aptos Narrow"/>
      <family val="2"/>
      <scheme val="minor"/>
    </font>
    <font>
      <sz val="11"/>
      <name val="Aptos Narrow"/>
      <family val="2"/>
      <scheme val="minor"/>
    </font>
    <font>
      <b/>
      <sz val="11"/>
      <color theme="0"/>
      <name val="Aptos Narrow"/>
      <family val="2"/>
      <scheme val="minor"/>
    </font>
  </fonts>
  <fills count="5">
    <fill>
      <patternFill patternType="none"/>
    </fill>
    <fill>
      <patternFill patternType="gray125"/>
    </fill>
    <fill>
      <patternFill patternType="solid">
        <fgColor rgb="FFA5A5A5"/>
      </patternFill>
    </fill>
    <fill>
      <patternFill patternType="solid">
        <fgColor rgb="FFC0E6F5"/>
        <bgColor rgb="FFC0E6F5"/>
      </patternFill>
    </fill>
    <fill>
      <patternFill patternType="solid">
        <fgColor theme="4"/>
        <bgColor theme="4"/>
      </patternFill>
    </fill>
  </fills>
  <borders count="1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right/>
      <top style="thin">
        <color rgb="FF44B3E1"/>
      </top>
      <bottom style="thin">
        <color rgb="FF44B3E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4" fillId="0" borderId="0" applyNumberFormat="0" applyFill="0" applyBorder="0" applyAlignment="0" applyProtection="0"/>
    <xf numFmtId="0" fontId="9" fillId="2" borderId="4" applyNumberFormat="0" applyAlignment="0" applyProtection="0"/>
  </cellStyleXfs>
  <cellXfs count="55">
    <xf numFmtId="0" fontId="0" fillId="0" borderId="0" xfId="0"/>
    <xf numFmtId="0" fontId="1" fillId="0" borderId="0" xfId="0" applyFont="1"/>
    <xf numFmtId="0" fontId="0" fillId="0" borderId="0" xfId="0" applyAlignment="1">
      <alignment horizontal="left" vertical="top" wrapText="1"/>
    </xf>
    <xf numFmtId="0" fontId="0" fillId="0" borderId="0" xfId="0" applyAlignment="1">
      <alignment wrapText="1"/>
    </xf>
    <xf numFmtId="14" fontId="0" fillId="0" borderId="0" xfId="0" applyNumberFormat="1"/>
    <xf numFmtId="0" fontId="0" fillId="0" borderId="1" xfId="0" applyBorder="1"/>
    <xf numFmtId="0" fontId="0" fillId="0" borderId="2" xfId="0" applyBorder="1"/>
    <xf numFmtId="0" fontId="0" fillId="0" borderId="3" xfId="0" applyBorder="1"/>
    <xf numFmtId="0" fontId="4" fillId="0" borderId="0" xfId="1"/>
    <xf numFmtId="0" fontId="4" fillId="0" borderId="0" xfId="1" applyAlignment="1">
      <alignment wrapText="1"/>
    </xf>
    <xf numFmtId="0" fontId="0" fillId="0" borderId="0" xfId="0" applyAlignment="1">
      <alignment vertical="center" wrapText="1"/>
    </xf>
    <xf numFmtId="0" fontId="0" fillId="0" borderId="0" xfId="0" quotePrefix="1" applyAlignment="1">
      <alignment vertical="center" wrapText="1"/>
    </xf>
    <xf numFmtId="0" fontId="3" fillId="0" borderId="0" xfId="0" applyFont="1"/>
    <xf numFmtId="0" fontId="0" fillId="0" borderId="0" xfId="0" applyAlignment="1">
      <alignment horizontal="left" vertical="center" wrapText="1"/>
    </xf>
    <xf numFmtId="0" fontId="0" fillId="0" borderId="0" xfId="0" quotePrefix="1" applyAlignment="1">
      <alignment horizontal="left" vertical="center" wrapText="1"/>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vertical="center"/>
    </xf>
    <xf numFmtId="0" fontId="4" fillId="0" borderId="0" xfId="1" applyAlignment="1">
      <alignment vertical="center" wrapText="1"/>
    </xf>
    <xf numFmtId="0" fontId="0" fillId="0" borderId="0" xfId="0" applyAlignment="1">
      <alignment horizontal="center" vertical="center"/>
    </xf>
    <xf numFmtId="0" fontId="7" fillId="0" borderId="0" xfId="0" applyFont="1"/>
    <xf numFmtId="0" fontId="6" fillId="0" borderId="0" xfId="0" applyFont="1" applyAlignment="1">
      <alignment vertical="center" wrapText="1"/>
    </xf>
    <xf numFmtId="0" fontId="10" fillId="0" borderId="0" xfId="0" applyFont="1" applyAlignment="1">
      <alignment vertical="center" wrapText="1"/>
    </xf>
    <xf numFmtId="0" fontId="0" fillId="0" borderId="2" xfId="0" applyBorder="1" applyAlignment="1">
      <alignment horizontal="center" vertical="center"/>
    </xf>
    <xf numFmtId="0" fontId="0" fillId="0" borderId="0" xfId="0" applyAlignment="1">
      <alignment horizontal="center" vertical="center" wrapText="1"/>
    </xf>
    <xf numFmtId="0" fontId="11" fillId="3" borderId="5" xfId="0" applyFont="1" applyFill="1" applyBorder="1" applyAlignment="1">
      <alignment vertical="center" wrapText="1"/>
    </xf>
    <xf numFmtId="0" fontId="9" fillId="2" borderId="4" xfId="2" applyAlignment="1">
      <alignment horizontal="center" vertical="center" wrapText="1"/>
    </xf>
    <xf numFmtId="1" fontId="0" fillId="0" borderId="0" xfId="0" applyNumberFormat="1" applyAlignment="1">
      <alignment horizontal="center" vertical="center" wrapText="1"/>
    </xf>
    <xf numFmtId="0" fontId="7" fillId="0" borderId="0" xfId="0" applyFont="1" applyAlignment="1">
      <alignment vertical="center" wrapText="1"/>
    </xf>
    <xf numFmtId="0" fontId="13" fillId="4" borderId="6" xfId="0" applyFont="1" applyFill="1" applyBorder="1"/>
    <xf numFmtId="0" fontId="13" fillId="4" borderId="7" xfId="0" applyFont="1" applyFill="1" applyBorder="1"/>
    <xf numFmtId="0" fontId="13" fillId="4" borderId="8" xfId="0" applyFont="1" applyFill="1" applyBorder="1"/>
    <xf numFmtId="0" fontId="0" fillId="0" borderId="9" xfId="0" applyBorder="1" applyAlignment="1">
      <alignment horizontal="left" vertical="center" wrapText="1"/>
    </xf>
    <xf numFmtId="0" fontId="0" fillId="0" borderId="0" xfId="0" applyAlignment="1">
      <alignment vertical="center" textRotation="90"/>
    </xf>
    <xf numFmtId="0" fontId="0" fillId="0" borderId="9" xfId="0" applyBorder="1" applyAlignment="1">
      <alignment horizontal="center" vertical="center" wrapText="1"/>
    </xf>
    <xf numFmtId="0" fontId="0" fillId="0" borderId="10" xfId="0" applyBorder="1" applyAlignment="1">
      <alignment horizontal="left" vertical="center" wrapText="1"/>
    </xf>
    <xf numFmtId="0" fontId="0" fillId="0" borderId="10" xfId="0" applyBorder="1" applyAlignment="1">
      <alignment horizontal="center" vertical="center" wrapText="1"/>
    </xf>
    <xf numFmtId="0" fontId="0" fillId="0" borderId="13" xfId="0" applyBorder="1"/>
    <xf numFmtId="0" fontId="0" fillId="0" borderId="14" xfId="0" applyBorder="1"/>
    <xf numFmtId="0" fontId="0" fillId="0" borderId="15" xfId="0" applyBorder="1"/>
    <xf numFmtId="0" fontId="0" fillId="0" borderId="10" xfId="0" applyBorder="1" applyAlignment="1">
      <alignment horizontal="left" vertical="center" wrapText="1"/>
    </xf>
    <xf numFmtId="0" fontId="0" fillId="0" borderId="12" xfId="0"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center" vertical="center" textRotation="90"/>
    </xf>
    <xf numFmtId="0" fontId="0" fillId="0" borderId="12" xfId="0" applyBorder="1" applyAlignment="1">
      <alignment horizontal="center" vertical="center" textRotation="90"/>
    </xf>
    <xf numFmtId="0" fontId="0" fillId="0" borderId="11" xfId="0" applyBorder="1" applyAlignment="1">
      <alignment horizontal="center" vertical="center" textRotation="90"/>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1" xfId="0" applyBorder="1" applyAlignment="1">
      <alignment horizontal="center" vertical="center" wrapText="1"/>
    </xf>
    <xf numFmtId="0" fontId="0" fillId="0" borderId="9" xfId="0" applyBorder="1" applyAlignment="1">
      <alignment horizontal="center" vertical="center" textRotation="90"/>
    </xf>
    <xf numFmtId="0" fontId="0" fillId="0" borderId="9" xfId="0" applyBorder="1" applyAlignment="1">
      <alignment horizontal="left" vertical="center" wrapText="1"/>
    </xf>
    <xf numFmtId="0" fontId="0" fillId="0" borderId="1" xfId="0" applyBorder="1" applyAlignment="1">
      <alignment horizontal="left" vertical="center" wrapText="1"/>
    </xf>
    <xf numFmtId="0" fontId="0" fillId="0" borderId="9" xfId="0" applyBorder="1" applyAlignment="1">
      <alignment horizontal="center" vertical="center" wrapText="1"/>
    </xf>
    <xf numFmtId="0" fontId="0" fillId="0" borderId="3" xfId="0" applyBorder="1" applyAlignment="1">
      <alignment horizontal="center" vertical="center" wrapText="1"/>
    </xf>
    <xf numFmtId="0" fontId="12" fillId="0" borderId="0" xfId="1" applyFont="1" applyAlignment="1">
      <alignment horizontal="left" vertical="top" wrapText="1"/>
    </xf>
  </cellXfs>
  <cellStyles count="3">
    <cellStyle name="Check Cell" xfId="2" builtinId="23"/>
    <cellStyle name="Hyperlink" xfId="1" builtinId="8"/>
    <cellStyle name="Normal" xfId="0" builtinId="0"/>
  </cellStyles>
  <dxfs count="197">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center"/>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left" vertical="center"/>
    </dxf>
    <dxf>
      <alignment horizontal="general" vertical="bottom" textRotation="0" wrapText="1"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left" vertical="center"/>
    </dxf>
    <dxf>
      <alignment horizontal="left" vertical="center" textRotation="0" wrapText="0" indent="0" justifyLastLine="0" shrinkToFit="0" readingOrder="0"/>
    </dxf>
    <dxf>
      <alignment horizontal="left" vertical="center"/>
    </dxf>
    <dxf>
      <alignment horizontal="left" vertical="center"/>
    </dxf>
    <dxf>
      <alignment horizontal="left" vertical="center" textRotation="0" wrapText="1" indent="0" justifyLastLine="0" shrinkToFit="0" readingOrder="0"/>
    </dxf>
    <dxf>
      <alignment horizontal="left" vertical="center"/>
    </dxf>
    <dxf>
      <alignment horizontal="left" vertical="center"/>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left" vertical="top"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left" vertical="top"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left" vertical="top"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left" vertical="top"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 formatCode="0"/>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left" vertical="top"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7620</xdr:colOff>
      <xdr:row>3</xdr:row>
      <xdr:rowOff>15240</xdr:rowOff>
    </xdr:from>
    <xdr:to>
      <xdr:col>6</xdr:col>
      <xdr:colOff>533400</xdr:colOff>
      <xdr:row>9</xdr:row>
      <xdr:rowOff>22860</xdr:rowOff>
    </xdr:to>
    <xdr:grpSp>
      <xdr:nvGrpSpPr>
        <xdr:cNvPr id="2" name="Group 1">
          <a:extLst>
            <a:ext uri="{FF2B5EF4-FFF2-40B4-BE49-F238E27FC236}">
              <a16:creationId xmlns:a16="http://schemas.microsoft.com/office/drawing/2014/main" id="{34C3EFCB-7496-4E58-B0C1-A13AA9DF18FC}"/>
            </a:ext>
          </a:extLst>
        </xdr:cNvPr>
        <xdr:cNvGrpSpPr/>
      </xdr:nvGrpSpPr>
      <xdr:grpSpPr>
        <a:xfrm>
          <a:off x="188595" y="815340"/>
          <a:ext cx="3430905" cy="1150620"/>
          <a:chOff x="4282440" y="929640"/>
          <a:chExt cx="3573780" cy="1104900"/>
        </a:xfrm>
      </xdr:grpSpPr>
      <xdr:sp macro="" textlink="">
        <xdr:nvSpPr>
          <xdr:cNvPr id="3" name="Rectangle 2">
            <a:extLst>
              <a:ext uri="{FF2B5EF4-FFF2-40B4-BE49-F238E27FC236}">
                <a16:creationId xmlns:a16="http://schemas.microsoft.com/office/drawing/2014/main" id="{D899DD57-670D-2C49-3F12-C9C47A536D42}"/>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4" name="Rectangle 3">
            <a:extLst>
              <a:ext uri="{FF2B5EF4-FFF2-40B4-BE49-F238E27FC236}">
                <a16:creationId xmlns:a16="http://schemas.microsoft.com/office/drawing/2014/main" id="{0CD2A129-3C42-DBD0-87F4-C3A61475DD7C}"/>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1</xdr:col>
      <xdr:colOff>15240</xdr:colOff>
      <xdr:row>11</xdr:row>
      <xdr:rowOff>7620</xdr:rowOff>
    </xdr:from>
    <xdr:to>
      <xdr:col>16</xdr:col>
      <xdr:colOff>0</xdr:colOff>
      <xdr:row>18</xdr:row>
      <xdr:rowOff>76200</xdr:rowOff>
    </xdr:to>
    <xdr:sp macro="" textlink="">
      <xdr:nvSpPr>
        <xdr:cNvPr id="5" name="Rectangle 4">
          <a:extLst>
            <a:ext uri="{FF2B5EF4-FFF2-40B4-BE49-F238E27FC236}">
              <a16:creationId xmlns:a16="http://schemas.microsoft.com/office/drawing/2014/main" id="{AE03C111-2D63-48A0-BE8E-3B7AE515F392}"/>
            </a:ext>
          </a:extLst>
        </xdr:cNvPr>
        <xdr:cNvSpPr/>
      </xdr:nvSpPr>
      <xdr:spPr>
        <a:xfrm>
          <a:off x="198120" y="2263140"/>
          <a:ext cx="9128760" cy="134874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u="sng">
              <a:solidFill>
                <a:sysClr val="windowText" lastClr="000000"/>
              </a:solidFill>
            </a:rPr>
            <a:t>Executive</a:t>
          </a:r>
          <a:r>
            <a:rPr lang="en-GB" sz="1100" b="1" u="sng" baseline="0">
              <a:solidFill>
                <a:sysClr val="windowText" lastClr="000000"/>
              </a:solidFill>
            </a:rPr>
            <a:t> summary</a:t>
          </a:r>
          <a:r>
            <a:rPr lang="en-GB" sz="1100" b="1" u="sng" baseline="0"/>
            <a:t> </a:t>
          </a:r>
        </a:p>
        <a:p>
          <a:pPr algn="l"/>
          <a:endParaRPr lang="en-GB" sz="1100">
            <a:solidFill>
              <a:sysClr val="windowText" lastClr="000000"/>
            </a:solidFill>
          </a:endParaRPr>
        </a:p>
        <a:p>
          <a:pPr algn="l"/>
          <a:r>
            <a:rPr lang="en-GB" sz="1100">
              <a:solidFill>
                <a:sysClr val="windowText" lastClr="000000"/>
              </a:solidFill>
            </a:rPr>
            <a:t>MWI</a:t>
          </a:r>
          <a:r>
            <a:rPr lang="en-GB" sz="1100" baseline="0">
              <a:solidFill>
                <a:sysClr val="windowText" lastClr="000000"/>
              </a:solidFill>
            </a:rPr>
            <a:t> is a prominent supplier of Veterinary Practice Management systems. We will capture the ROI market by regionalising the UK Merlin design, producing a system which reflects the localisations, regulations and legislations of ROI, while providing a connected wholesale offering. </a:t>
          </a:r>
        </a:p>
        <a:p>
          <a:pPr algn="l"/>
          <a:r>
            <a:rPr lang="en-GB" sz="1100">
              <a:solidFill>
                <a:sysClr val="windowText" lastClr="000000"/>
              </a:solidFill>
            </a:rPr>
            <a:t>This</a:t>
          </a:r>
          <a:r>
            <a:rPr lang="en-GB" sz="1100" baseline="0">
              <a:solidFill>
                <a:sysClr val="windowText" lastClr="000000"/>
              </a:solidFill>
            </a:rPr>
            <a:t> will enable us to go after the circa 700 independents, with the benefit of an increase in licenses fee revenue of £3 million (1) + (2) and providing the first step in a Merlin Geo product</a:t>
          </a:r>
          <a:endParaRPr lang="en-GB" sz="1100">
            <a:solidFill>
              <a:sysClr val="windowText" lastClr="000000"/>
            </a:solidFill>
          </a:endParaRPr>
        </a:p>
      </xdr:txBody>
    </xdr:sp>
    <xdr:clientData/>
  </xdr:twoCellAnchor>
  <xdr:twoCellAnchor>
    <xdr:from>
      <xdr:col>1</xdr:col>
      <xdr:colOff>7620</xdr:colOff>
      <xdr:row>0</xdr:row>
      <xdr:rowOff>167640</xdr:rowOff>
    </xdr:from>
    <xdr:to>
      <xdr:col>16</xdr:col>
      <xdr:colOff>0</xdr:colOff>
      <xdr:row>2</xdr:row>
      <xdr:rowOff>7620</xdr:rowOff>
    </xdr:to>
    <xdr:sp macro="" textlink="">
      <xdr:nvSpPr>
        <xdr:cNvPr id="7" name="Rectangle 6">
          <a:extLst>
            <a:ext uri="{FF2B5EF4-FFF2-40B4-BE49-F238E27FC236}">
              <a16:creationId xmlns:a16="http://schemas.microsoft.com/office/drawing/2014/main" id="{BD23B0D0-4AEB-4A07-9E7D-29104BED5E24}"/>
            </a:ext>
          </a:extLst>
        </xdr:cNvPr>
        <xdr:cNvSpPr/>
      </xdr:nvSpPr>
      <xdr:spPr>
        <a:xfrm>
          <a:off x="205740" y="167640"/>
          <a:ext cx="12786360" cy="44958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xdr:col>
      <xdr:colOff>0</xdr:colOff>
      <xdr:row>19</xdr:row>
      <xdr:rowOff>106680</xdr:rowOff>
    </xdr:from>
    <xdr:to>
      <xdr:col>16</xdr:col>
      <xdr:colOff>51435</xdr:colOff>
      <xdr:row>32</xdr:row>
      <xdr:rowOff>45720</xdr:rowOff>
    </xdr:to>
    <xdr:sp macro="" textlink="">
      <xdr:nvSpPr>
        <xdr:cNvPr id="10" name="Rectangle 7">
          <a:extLst>
            <a:ext uri="{FF2B5EF4-FFF2-40B4-BE49-F238E27FC236}">
              <a16:creationId xmlns:a16="http://schemas.microsoft.com/office/drawing/2014/main" id="{18448389-A36D-4AE4-8FB8-E41F3D8DD0C5}"/>
            </a:ext>
            <a:ext uri="{147F2762-F138-4A5C-976F-8EAC2B608ADB}">
              <a16:predDERef xmlns:a16="http://schemas.microsoft.com/office/drawing/2014/main" pred="{BD23B0D0-4AEB-4A07-9E7D-29104BED5E24}"/>
            </a:ext>
          </a:extLst>
        </xdr:cNvPr>
        <xdr:cNvSpPr/>
      </xdr:nvSpPr>
      <xdr:spPr>
        <a:xfrm>
          <a:off x="182880" y="3817620"/>
          <a:ext cx="9081135" cy="231648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u="sng">
              <a:solidFill>
                <a:sysClr val="windowText" lastClr="000000"/>
              </a:solidFill>
            </a:rPr>
            <a:t>Project background</a:t>
          </a:r>
          <a:endParaRPr lang="en-GB" sz="1100" b="1" u="sng" baseline="0"/>
        </a:p>
        <a:p>
          <a:pPr algn="l"/>
          <a:endParaRPr lang="en-GB"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a:solidFill>
                <a:sysClr val="windowText" lastClr="000000"/>
              </a:solidFill>
              <a:effectLst/>
              <a:latin typeface="+mn-lt"/>
              <a:ea typeface="+mn-ea"/>
              <a:cs typeface="+mn-cs"/>
            </a:rPr>
            <a:t>ABC identified that the MWI-UK Merlin product could be profitable in other regions. Currently this system has been designed, built and sold in the UK only, however with some alterations this system could be localised to a target country, following which this ‘new’ system can be demonstrated and potentially sold to veterinary practices within that country. </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a:solidFill>
                <a:sysClr val="windowText" lastClr="000000"/>
              </a:solidFill>
              <a:effectLst/>
              <a:latin typeface="+mn-lt"/>
              <a:ea typeface="+mn-ea"/>
              <a:cs typeface="+mn-cs"/>
            </a:rPr>
            <a:t>Work</a:t>
          </a:r>
          <a:r>
            <a:rPr lang="en-GB" sz="1100" baseline="0">
              <a:solidFill>
                <a:sysClr val="windowText" lastClr="000000"/>
              </a:solidFill>
              <a:effectLst/>
              <a:latin typeface="+mn-lt"/>
              <a:ea typeface="+mn-ea"/>
              <a:cs typeface="+mn-cs"/>
            </a:rPr>
            <a:t> has been progressed for a US version of Merlin, given the nature of the US sales taxation requirements the accounting capabilities were to be outsourced to a AP. Wholesale would be supported via an integration with an US wholesaler with an online store. An integration with AllyDVM has also created which utilised the data generated from the feed received from the APs. </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ysClr val="windowText" lastClr="000000"/>
              </a:solidFill>
              <a:effectLst/>
              <a:latin typeface="+mn-lt"/>
              <a:ea typeface="+mn-ea"/>
              <a:cs typeface="+mn-cs"/>
            </a:rPr>
            <a:t>Due to changes outside of the projects control the decision to build for the US was put on hold</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1100" baseline="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ysClr val="windowText" lastClr="000000"/>
              </a:solidFill>
              <a:effectLst/>
              <a:latin typeface="+mn-lt"/>
              <a:ea typeface="+mn-ea"/>
              <a:cs typeface="+mn-cs"/>
            </a:rPr>
            <a:t>Following this a decision has been made to investigate the possibility of using ROI as the target region</a:t>
          </a:r>
          <a:endParaRPr lang="en-GB"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22860</xdr:rowOff>
    </xdr:from>
    <xdr:to>
      <xdr:col>6</xdr:col>
      <xdr:colOff>525781</xdr:colOff>
      <xdr:row>9</xdr:row>
      <xdr:rowOff>30480</xdr:rowOff>
    </xdr:to>
    <xdr:grpSp>
      <xdr:nvGrpSpPr>
        <xdr:cNvPr id="4" name="Group 3">
          <a:extLst>
            <a:ext uri="{FF2B5EF4-FFF2-40B4-BE49-F238E27FC236}">
              <a16:creationId xmlns:a16="http://schemas.microsoft.com/office/drawing/2014/main" id="{9B1723F5-F532-220A-7BBB-36DE79302DA0}"/>
            </a:ext>
          </a:extLst>
        </xdr:cNvPr>
        <xdr:cNvGrpSpPr/>
      </xdr:nvGrpSpPr>
      <xdr:grpSpPr>
        <a:xfrm>
          <a:off x="180975" y="822960"/>
          <a:ext cx="3430906" cy="1150620"/>
          <a:chOff x="4282440" y="929640"/>
          <a:chExt cx="3573781" cy="1104900"/>
        </a:xfrm>
      </xdr:grpSpPr>
      <xdr:sp macro="" textlink="">
        <xdr:nvSpPr>
          <xdr:cNvPr id="2" name="Rectangle 1">
            <a:extLst>
              <a:ext uri="{FF2B5EF4-FFF2-40B4-BE49-F238E27FC236}">
                <a16:creationId xmlns:a16="http://schemas.microsoft.com/office/drawing/2014/main" id="{325AE03E-D052-91EF-5C1D-4CEA2F445543}"/>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3" name="Rectangle 2">
            <a:extLst>
              <a:ext uri="{FF2B5EF4-FFF2-40B4-BE49-F238E27FC236}">
                <a16:creationId xmlns:a16="http://schemas.microsoft.com/office/drawing/2014/main" id="{CE1C5EBE-67E3-4370-80C3-25EEE4700F3E}"/>
              </a:ext>
            </a:extLst>
          </xdr:cNvPr>
          <xdr:cNvSpPr/>
        </xdr:nvSpPr>
        <xdr:spPr>
          <a:xfrm>
            <a:off x="5440681"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 R.O.Ireland</a:t>
            </a: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0</xdr:col>
      <xdr:colOff>175260</xdr:colOff>
      <xdr:row>15</xdr:row>
      <xdr:rowOff>22010</xdr:rowOff>
    </xdr:from>
    <xdr:to>
      <xdr:col>15</xdr:col>
      <xdr:colOff>579120</xdr:colOff>
      <xdr:row>28</xdr:row>
      <xdr:rowOff>135464</xdr:rowOff>
    </xdr:to>
    <xdr:sp macro="" textlink="">
      <xdr:nvSpPr>
        <xdr:cNvPr id="243" name="Rectangle 4">
          <a:extLst>
            <a:ext uri="{FF2B5EF4-FFF2-40B4-BE49-F238E27FC236}">
              <a16:creationId xmlns:a16="http://schemas.microsoft.com/office/drawing/2014/main" id="{F80B8F5B-8053-4D9A-AA14-C8CC62906270}"/>
            </a:ext>
          </a:extLst>
        </xdr:cNvPr>
        <xdr:cNvSpPr/>
      </xdr:nvSpPr>
      <xdr:spPr>
        <a:xfrm>
          <a:off x="175260" y="3053077"/>
          <a:ext cx="8887460" cy="25349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u="sng" baseline="0">
              <a:solidFill>
                <a:sysClr val="windowText" lastClr="000000"/>
              </a:solidFill>
            </a:rPr>
            <a:t>In scope</a:t>
          </a:r>
          <a:endParaRPr lang="en-GB" sz="1100" b="1" u="sng" baseline="0"/>
        </a:p>
        <a:p>
          <a:pPr algn="l"/>
          <a:endParaRPr lang="en-GB" sz="1100">
            <a:solidFill>
              <a:sysClr val="windowText" lastClr="000000"/>
            </a:solidFill>
          </a:endParaRPr>
        </a:p>
        <a:p>
          <a:pPr algn="l"/>
          <a:r>
            <a:rPr lang="en-GB" sz="1100">
              <a:solidFill>
                <a:sysClr val="windowText" lastClr="000000"/>
              </a:solidFill>
            </a:rPr>
            <a:t>1)</a:t>
          </a:r>
          <a:r>
            <a:rPr lang="en-GB" sz="1100" baseline="0">
              <a:solidFill>
                <a:sysClr val="windowText" lastClr="000000"/>
              </a:solidFill>
            </a:rPr>
            <a:t> Multiple VAT sales codes</a:t>
          </a:r>
        </a:p>
        <a:p>
          <a:pPr algn="l"/>
          <a:r>
            <a:rPr lang="en-GB" sz="1100" baseline="0">
              <a:solidFill>
                <a:sysClr val="windowText" lastClr="000000"/>
              </a:solidFill>
            </a:rPr>
            <a:t>2) The ability to automatically calculate VAT inline with ROI VAT regulations, i.e. 2/3rd rule for invoices, estimates, pre-invoicing and, reoccurring invoices</a:t>
          </a:r>
        </a:p>
        <a:p>
          <a:pPr algn="l"/>
          <a:r>
            <a:rPr lang="en-GB" sz="1100" baseline="0">
              <a:solidFill>
                <a:sysClr val="windowText" lastClr="000000"/>
              </a:solidFill>
            </a:rPr>
            <a:t>3) The ability for the user to enable or disable ROI VAT processes, i.e. 2/3rds calculations</a:t>
          </a:r>
        </a:p>
        <a:p>
          <a:pPr algn="l"/>
          <a:r>
            <a:rPr lang="en-GB" sz="1100" baseline="0">
              <a:solidFill>
                <a:sysClr val="windowText" lastClr="000000"/>
              </a:solidFill>
            </a:rPr>
            <a:t>4) Additional reporting functionality to provide ad-hoc and regular VAT reports</a:t>
          </a:r>
        </a:p>
        <a:p>
          <a:pPr algn="l"/>
          <a:r>
            <a:rPr lang="en-GB" sz="1100" baseline="0">
              <a:solidFill>
                <a:sysClr val="windowText" lastClr="000000"/>
              </a:solidFill>
            </a:rPr>
            <a:t>5) Wholesale integrations via ftp files shares and APIs which can be updated quickly</a:t>
          </a:r>
        </a:p>
        <a:p>
          <a:pPr algn="l"/>
          <a:r>
            <a:rPr lang="en-GB" sz="1100">
              <a:solidFill>
                <a:sysClr val="windowText" lastClr="000000"/>
              </a:solidFill>
            </a:rPr>
            <a:t>6) Localisations - including</a:t>
          </a:r>
          <a:r>
            <a:rPr lang="en-GB" sz="1100" baseline="0">
              <a:solidFill>
                <a:sysClr val="windowText" lastClr="000000"/>
              </a:solidFill>
            </a:rPr>
            <a:t> formats and currencies </a:t>
          </a:r>
        </a:p>
        <a:p>
          <a:pPr algn="l"/>
          <a:r>
            <a:rPr lang="en-GB" sz="1100" baseline="0">
              <a:solidFill>
                <a:sysClr val="windowText" lastClr="000000"/>
              </a:solidFill>
            </a:rPr>
            <a:t>7) Integrations with NVPs </a:t>
          </a:r>
        </a:p>
        <a:p>
          <a:pPr algn="l"/>
          <a:r>
            <a:rPr lang="en-GB" sz="1100" baseline="0">
              <a:solidFill>
                <a:sysClr val="windowText" lastClr="000000"/>
              </a:solidFill>
            </a:rPr>
            <a:t>8) The ability to integrate with APs, though none are expected to be in place for day one </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ysClr val="windowText" lastClr="000000"/>
              </a:solidFill>
              <a:effectLst/>
              <a:latin typeface="+mn-lt"/>
              <a:ea typeface="+mn-ea"/>
              <a:cs typeface="+mn-cs"/>
            </a:rPr>
            <a:t>9) Existing UK Integrations  (where possible within the IE)</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ysClr val="windowText" lastClr="000000"/>
              </a:solidFill>
              <a:effectLst/>
              <a:latin typeface="+mn-lt"/>
              <a:ea typeface="+mn-ea"/>
              <a:cs typeface="+mn-cs"/>
            </a:rPr>
            <a:t>10) EU regulations, i.e. GDPR</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ysClr val="windowText" lastClr="000000"/>
              </a:solidFill>
              <a:effectLst/>
              <a:latin typeface="+mn-lt"/>
              <a:ea typeface="+mn-ea"/>
              <a:cs typeface="+mn-cs"/>
            </a:rPr>
            <a:t>11) Provide users with audit trail visibility </a:t>
          </a:r>
          <a:endParaRPr lang="en-GB">
            <a:solidFill>
              <a:sysClr val="windowText" lastClr="000000"/>
            </a:solidFill>
            <a:effectLst/>
          </a:endParaRPr>
        </a:p>
      </xdr:txBody>
    </xdr:sp>
    <xdr:clientData/>
  </xdr:twoCellAnchor>
  <xdr:twoCellAnchor>
    <xdr:from>
      <xdr:col>0</xdr:col>
      <xdr:colOff>160867</xdr:colOff>
      <xdr:row>29</xdr:row>
      <xdr:rowOff>22010</xdr:rowOff>
    </xdr:from>
    <xdr:to>
      <xdr:col>15</xdr:col>
      <xdr:colOff>564727</xdr:colOff>
      <xdr:row>41</xdr:row>
      <xdr:rowOff>29630</xdr:rowOff>
    </xdr:to>
    <xdr:sp macro="" textlink="">
      <xdr:nvSpPr>
        <xdr:cNvPr id="244" name="Rectangle 5">
          <a:extLst>
            <a:ext uri="{FF2B5EF4-FFF2-40B4-BE49-F238E27FC236}">
              <a16:creationId xmlns:a16="http://schemas.microsoft.com/office/drawing/2014/main" id="{2CFF4EE2-991D-41B2-94A8-5ED06D6944A9}"/>
            </a:ext>
          </a:extLst>
        </xdr:cNvPr>
        <xdr:cNvSpPr/>
      </xdr:nvSpPr>
      <xdr:spPr>
        <a:xfrm>
          <a:off x="160867" y="5660810"/>
          <a:ext cx="8887460" cy="2242820"/>
        </a:xfrm>
        <a:prstGeom prst="rect">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u="sng" baseline="0">
              <a:solidFill>
                <a:sysClr val="windowText" lastClr="000000"/>
              </a:solidFill>
            </a:rPr>
            <a:t>Out of scope</a:t>
          </a:r>
          <a:endParaRPr lang="en-GB" sz="1100" b="1" u="sng" baseline="0"/>
        </a:p>
        <a:p>
          <a:pPr algn="l"/>
          <a:endParaRPr lang="en-GB" sz="1100">
            <a:solidFill>
              <a:sysClr val="windowText" lastClr="000000"/>
            </a:solidFill>
          </a:endParaRPr>
        </a:p>
        <a:p>
          <a:pPr algn="l"/>
          <a:r>
            <a:rPr lang="en-GB" sz="1100">
              <a:solidFill>
                <a:sysClr val="windowText" lastClr="000000"/>
              </a:solidFill>
            </a:rPr>
            <a:t>1)</a:t>
          </a:r>
          <a:r>
            <a:rPr lang="en-GB" sz="1100" baseline="0">
              <a:solidFill>
                <a:sysClr val="windowText" lastClr="000000"/>
              </a:solidFill>
            </a:rPr>
            <a:t> Accounting functionality to be outsourced to a third party, i.e. invoicing, estimated are generated in Sage, any payments and or refunds to be passed to the AP to process and return updated account values </a:t>
          </a:r>
        </a:p>
        <a:p>
          <a:pPr algn="l"/>
          <a:r>
            <a:rPr lang="en-GB" sz="1100" baseline="0">
              <a:solidFill>
                <a:sysClr val="windowText" lastClr="000000"/>
              </a:solidFill>
            </a:rPr>
            <a:t>2) Alterations to the payment process prior to the delivery of the Payment projects. ROI will use the existing As Is payment processes </a:t>
          </a:r>
        </a:p>
        <a:p>
          <a:pPr algn="l"/>
          <a:r>
            <a:rPr lang="en-GB" sz="1100" baseline="0">
              <a:solidFill>
                <a:sysClr val="windowText" lastClr="000000"/>
              </a:solidFill>
            </a:rPr>
            <a:t>3) VAT purchasing codes</a:t>
          </a:r>
        </a:p>
        <a:p>
          <a:pPr algn="l"/>
          <a:r>
            <a:rPr lang="en-GB" sz="1100" baseline="0">
              <a:solidFill>
                <a:sysClr val="windowText" lastClr="000000"/>
              </a:solidFill>
            </a:rPr>
            <a:t>4) Localisations - Duel language</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aseline="0">
              <a:solidFill>
                <a:sysClr val="windowText" lastClr="000000"/>
              </a:solidFill>
            </a:rPr>
            <a:t>5)</a:t>
          </a:r>
          <a:r>
            <a:rPr lang="en-GB" sz="1100" baseline="0">
              <a:solidFill>
                <a:sysClr val="windowText" lastClr="000000"/>
              </a:solidFill>
              <a:effectLst/>
              <a:latin typeface="+mn-lt"/>
              <a:ea typeface="+mn-ea"/>
              <a:cs typeface="+mn-cs"/>
            </a:rPr>
            <a:t> The ability to integrate with AllyDVM</a:t>
          </a:r>
          <a:endParaRPr lang="en-GB" sz="1100" b="0" baseline="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ysClr val="windowText" lastClr="000000"/>
              </a:solidFill>
              <a:effectLst/>
              <a:latin typeface="+mn-lt"/>
              <a:ea typeface="+mn-ea"/>
              <a:cs typeface="+mn-cs"/>
            </a:rPr>
            <a:t>6) Changes to Merlin's processes and screens where there are no impacts from the regionalisation  </a:t>
          </a:r>
        </a:p>
        <a:p>
          <a:pPr marL="0" marR="0" lvl="0" indent="0" algn="l" defTabSz="914400" eaLnBrk="1" fontAlgn="auto" latinLnBrk="0" hangingPunct="1">
            <a:lnSpc>
              <a:spcPct val="100000"/>
            </a:lnSpc>
            <a:spcBef>
              <a:spcPts val="0"/>
            </a:spcBef>
            <a:spcAft>
              <a:spcPts val="0"/>
            </a:spcAft>
            <a:buClrTx/>
            <a:buSzTx/>
            <a:buFontTx/>
            <a:buNone/>
            <a:tabLst/>
            <a:defRPr/>
          </a:pPr>
          <a:r>
            <a:rPr lang="en-GB" sz="1100" b="0" baseline="0">
              <a:solidFill>
                <a:sysClr val="windowText" lastClr="000000"/>
              </a:solidFill>
              <a:effectLst/>
              <a:latin typeface="+mn-lt"/>
              <a:ea typeface="+mn-ea"/>
              <a:cs typeface="+mn-cs"/>
            </a:rPr>
            <a:t>7) </a:t>
          </a:r>
          <a:r>
            <a:rPr lang="en-GB" sz="1100" baseline="0">
              <a:solidFill>
                <a:sysClr val="windowText" lastClr="000000"/>
              </a:solidFill>
              <a:effectLst/>
              <a:latin typeface="+mn-lt"/>
              <a:ea typeface="+mn-ea"/>
              <a:cs typeface="+mn-cs"/>
            </a:rPr>
            <a:t>Integrations currently used by the VP that are not used in the UK. </a:t>
          </a:r>
          <a:endParaRPr lang="en-GB">
            <a:solidFill>
              <a:sysClr val="windowText" lastClr="000000"/>
            </a:solidFill>
            <a:effectLst/>
          </a:endParaRPr>
        </a:p>
      </xdr:txBody>
    </xdr:sp>
    <xdr:clientData/>
  </xdr:twoCellAnchor>
  <xdr:twoCellAnchor>
    <xdr:from>
      <xdr:col>1</xdr:col>
      <xdr:colOff>0</xdr:colOff>
      <xdr:row>1</xdr:row>
      <xdr:rowOff>0</xdr:rowOff>
    </xdr:from>
    <xdr:to>
      <xdr:col>16</xdr:col>
      <xdr:colOff>0</xdr:colOff>
      <xdr:row>2</xdr:row>
      <xdr:rowOff>22860</xdr:rowOff>
    </xdr:to>
    <xdr:sp macro="" textlink="">
      <xdr:nvSpPr>
        <xdr:cNvPr id="7" name="Rectangle 6">
          <a:extLst>
            <a:ext uri="{FF2B5EF4-FFF2-40B4-BE49-F238E27FC236}">
              <a16:creationId xmlns:a16="http://schemas.microsoft.com/office/drawing/2014/main" id="{12A5B068-6FFB-49D3-930B-FD1CB55256B2}"/>
            </a:ext>
          </a:extLst>
        </xdr:cNvPr>
        <xdr:cNvSpPr/>
      </xdr:nvSpPr>
      <xdr:spPr>
        <a:xfrm>
          <a:off x="213360" y="182880"/>
          <a:ext cx="12786360" cy="44958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0</xdr:col>
      <xdr:colOff>167640</xdr:colOff>
      <xdr:row>9</xdr:row>
      <xdr:rowOff>68580</xdr:rowOff>
    </xdr:from>
    <xdr:to>
      <xdr:col>16</xdr:col>
      <xdr:colOff>15240</xdr:colOff>
      <xdr:row>15</xdr:row>
      <xdr:rowOff>8466</xdr:rowOff>
    </xdr:to>
    <xdr:sp macro="" textlink="">
      <xdr:nvSpPr>
        <xdr:cNvPr id="160" name="Rectangle 8">
          <a:extLst>
            <a:ext uri="{FF2B5EF4-FFF2-40B4-BE49-F238E27FC236}">
              <a16:creationId xmlns:a16="http://schemas.microsoft.com/office/drawing/2014/main" id="{926458E3-3417-48A0-A11F-F2520FA9B6A3}"/>
            </a:ext>
          </a:extLst>
        </xdr:cNvPr>
        <xdr:cNvSpPr/>
      </xdr:nvSpPr>
      <xdr:spPr>
        <a:xfrm>
          <a:off x="167640" y="1982047"/>
          <a:ext cx="8923867" cy="1057486"/>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u="sng" baseline="0">
              <a:solidFill>
                <a:sysClr val="windowText" lastClr="000000"/>
              </a:solidFill>
            </a:rPr>
            <a:t>Problem statement / Project objective</a:t>
          </a:r>
          <a:r>
            <a:rPr lang="en-GB" sz="1100" b="1" u="sng" baseline="0"/>
            <a:t> </a:t>
          </a:r>
        </a:p>
        <a:p>
          <a:pPr algn="l"/>
          <a:endParaRPr lang="en-GB" sz="1100">
            <a:solidFill>
              <a:sysClr val="windowText" lastClr="000000"/>
            </a:solidFill>
          </a:endParaRPr>
        </a:p>
        <a:p>
          <a:pPr algn="l"/>
          <a:r>
            <a:rPr lang="en-GB" sz="1100" baseline="0">
              <a:solidFill>
                <a:sysClr val="windowText" lastClr="000000"/>
              </a:solidFill>
            </a:rPr>
            <a:t>Create a marketable version of  Merlin which can tap into ROI markets by providing a PMS system with ingratiation capabilities, particularly for Wholesale, is NVPS compliant, conforms to Irish VAT regulations and EU regulations. </a:t>
          </a:r>
          <a:endParaRPr lang="en-GB"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3</xdr:col>
      <xdr:colOff>4914900</xdr:colOff>
      <xdr:row>2</xdr:row>
      <xdr:rowOff>22860</xdr:rowOff>
    </xdr:to>
    <xdr:sp macro="" textlink="">
      <xdr:nvSpPr>
        <xdr:cNvPr id="2" name="Rectangle 1">
          <a:extLst>
            <a:ext uri="{FF2B5EF4-FFF2-40B4-BE49-F238E27FC236}">
              <a16:creationId xmlns:a16="http://schemas.microsoft.com/office/drawing/2014/main" id="{21A38B1C-0A62-4562-BBA5-456865829F04}"/>
            </a:ext>
          </a:extLst>
        </xdr:cNvPr>
        <xdr:cNvSpPr/>
      </xdr:nvSpPr>
      <xdr:spPr>
        <a:xfrm>
          <a:off x="190500" y="182880"/>
          <a:ext cx="12603480" cy="44196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xdr:col>
      <xdr:colOff>7620</xdr:colOff>
      <xdr:row>3</xdr:row>
      <xdr:rowOff>38100</xdr:rowOff>
    </xdr:from>
    <xdr:to>
      <xdr:col>2</xdr:col>
      <xdr:colOff>2042160</xdr:colOff>
      <xdr:row>9</xdr:row>
      <xdr:rowOff>30480</xdr:rowOff>
    </xdr:to>
    <xdr:grpSp>
      <xdr:nvGrpSpPr>
        <xdr:cNvPr id="6" name="Group 5">
          <a:extLst>
            <a:ext uri="{FF2B5EF4-FFF2-40B4-BE49-F238E27FC236}">
              <a16:creationId xmlns:a16="http://schemas.microsoft.com/office/drawing/2014/main" id="{E84C6F9B-FF80-4465-A884-C05550F8E72E}"/>
            </a:ext>
          </a:extLst>
        </xdr:cNvPr>
        <xdr:cNvGrpSpPr/>
      </xdr:nvGrpSpPr>
      <xdr:grpSpPr>
        <a:xfrm>
          <a:off x="188595" y="838200"/>
          <a:ext cx="3415665" cy="1135380"/>
          <a:chOff x="4282440" y="929640"/>
          <a:chExt cx="3573780" cy="1104900"/>
        </a:xfrm>
      </xdr:grpSpPr>
      <xdr:sp macro="" textlink="">
        <xdr:nvSpPr>
          <xdr:cNvPr id="7" name="Rectangle 6">
            <a:extLst>
              <a:ext uri="{FF2B5EF4-FFF2-40B4-BE49-F238E27FC236}">
                <a16:creationId xmlns:a16="http://schemas.microsoft.com/office/drawing/2014/main" id="{F0FC208A-2055-7BD0-4A7D-8509299F1B97}"/>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8" name="Rectangle 7">
            <a:extLst>
              <a:ext uri="{FF2B5EF4-FFF2-40B4-BE49-F238E27FC236}">
                <a16:creationId xmlns:a16="http://schemas.microsoft.com/office/drawing/2014/main" id="{25505DF2-A385-743A-A94C-4689916DE4FA}"/>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93345</xdr:colOff>
      <xdr:row>4</xdr:row>
      <xdr:rowOff>135255</xdr:rowOff>
    </xdr:from>
    <xdr:to>
      <xdr:col>3</xdr:col>
      <xdr:colOff>1830705</xdr:colOff>
      <xdr:row>10</xdr:row>
      <xdr:rowOff>142875</xdr:rowOff>
    </xdr:to>
    <xdr:grpSp>
      <xdr:nvGrpSpPr>
        <xdr:cNvPr id="2" name="Group 3">
          <a:extLst>
            <a:ext uri="{FF2B5EF4-FFF2-40B4-BE49-F238E27FC236}">
              <a16:creationId xmlns:a16="http://schemas.microsoft.com/office/drawing/2014/main" id="{2809639F-CC18-4D85-9EC1-5CA941C4F360}"/>
            </a:ext>
          </a:extLst>
        </xdr:cNvPr>
        <xdr:cNvGrpSpPr/>
      </xdr:nvGrpSpPr>
      <xdr:grpSpPr>
        <a:xfrm>
          <a:off x="274320" y="1125855"/>
          <a:ext cx="3042285" cy="1150620"/>
          <a:chOff x="4282440" y="929640"/>
          <a:chExt cx="3573780" cy="1104900"/>
        </a:xfrm>
      </xdr:grpSpPr>
      <xdr:sp macro="" textlink="">
        <xdr:nvSpPr>
          <xdr:cNvPr id="3" name="Rectangle 1">
            <a:extLst>
              <a:ext uri="{FF2B5EF4-FFF2-40B4-BE49-F238E27FC236}">
                <a16:creationId xmlns:a16="http://schemas.microsoft.com/office/drawing/2014/main" id="{5871FD06-F02D-1345-E6D1-1E1ECFF3EEDF}"/>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4" name="Rectangle 2">
            <a:extLst>
              <a:ext uri="{FF2B5EF4-FFF2-40B4-BE49-F238E27FC236}">
                <a16:creationId xmlns:a16="http://schemas.microsoft.com/office/drawing/2014/main" id="{96289247-D2C1-D8BA-6E24-88E4FB096D9D}"/>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1</xdr:col>
      <xdr:colOff>9525</xdr:colOff>
      <xdr:row>1</xdr:row>
      <xdr:rowOff>0</xdr:rowOff>
    </xdr:from>
    <xdr:to>
      <xdr:col>8</xdr:col>
      <xdr:colOff>0</xdr:colOff>
      <xdr:row>2</xdr:row>
      <xdr:rowOff>175260</xdr:rowOff>
    </xdr:to>
    <xdr:sp macro="" textlink="">
      <xdr:nvSpPr>
        <xdr:cNvPr id="5" name="Rectangle 4">
          <a:extLst>
            <a:ext uri="{FF2B5EF4-FFF2-40B4-BE49-F238E27FC236}">
              <a16:creationId xmlns:a16="http://schemas.microsoft.com/office/drawing/2014/main" id="{5C6660E0-7002-4EA3-AC46-FB4E7DE3A7FE}"/>
            </a:ext>
            <a:ext uri="{147F2762-F138-4A5C-976F-8EAC2B608ADB}">
              <a16:predDERef xmlns:a16="http://schemas.microsoft.com/office/drawing/2014/main" pred="{3935F7A6-A6D7-4760-B9F9-1760114C5F25}"/>
            </a:ext>
          </a:extLst>
        </xdr:cNvPr>
        <xdr:cNvSpPr/>
      </xdr:nvSpPr>
      <xdr:spPr>
        <a:xfrm>
          <a:off x="190500" y="190500"/>
          <a:ext cx="19259550" cy="59436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6</xdr:col>
      <xdr:colOff>0</xdr:colOff>
      <xdr:row>4</xdr:row>
      <xdr:rowOff>85725</xdr:rowOff>
    </xdr:from>
    <xdr:to>
      <xdr:col>11</xdr:col>
      <xdr:colOff>120015</xdr:colOff>
      <xdr:row>10</xdr:row>
      <xdr:rowOff>64250</xdr:rowOff>
    </xdr:to>
    <xdr:grpSp>
      <xdr:nvGrpSpPr>
        <xdr:cNvPr id="6" name="Group 9">
          <a:extLst>
            <a:ext uri="{FF2B5EF4-FFF2-40B4-BE49-F238E27FC236}">
              <a16:creationId xmlns:a16="http://schemas.microsoft.com/office/drawing/2014/main" id="{116F23F3-6014-4A30-ABA2-10831E1E22B4}"/>
            </a:ext>
          </a:extLst>
        </xdr:cNvPr>
        <xdr:cNvGrpSpPr/>
      </xdr:nvGrpSpPr>
      <xdr:grpSpPr>
        <a:xfrm>
          <a:off x="14020800" y="1076325"/>
          <a:ext cx="6473190" cy="1121525"/>
          <a:chOff x="7962901" y="806335"/>
          <a:chExt cx="4952999" cy="1075805"/>
        </a:xfrm>
      </xdr:grpSpPr>
      <xdr:sp macro="" textlink="">
        <xdr:nvSpPr>
          <xdr:cNvPr id="7" name="Rectangle 6">
            <a:extLst>
              <a:ext uri="{FF2B5EF4-FFF2-40B4-BE49-F238E27FC236}">
                <a16:creationId xmlns:a16="http://schemas.microsoft.com/office/drawing/2014/main" id="{577DCA17-495D-8608-6339-20D2BDB521D4}"/>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8" name="Rectangle 7">
            <a:extLst>
              <a:ext uri="{FF2B5EF4-FFF2-40B4-BE49-F238E27FC236}">
                <a16:creationId xmlns:a16="http://schemas.microsoft.com/office/drawing/2014/main" id="{E128E7E6-253D-D089-3BF7-BC175B82EA21}"/>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77378</xdr:colOff>
      <xdr:row>3</xdr:row>
      <xdr:rowOff>9683</xdr:rowOff>
    </xdr:from>
    <xdr:to>
      <xdr:col>6</xdr:col>
      <xdr:colOff>124521</xdr:colOff>
      <xdr:row>9</xdr:row>
      <xdr:rowOff>17303</xdr:rowOff>
    </xdr:to>
    <xdr:grpSp>
      <xdr:nvGrpSpPr>
        <xdr:cNvPr id="2" name="Group 1">
          <a:extLst>
            <a:ext uri="{FF2B5EF4-FFF2-40B4-BE49-F238E27FC236}">
              <a16:creationId xmlns:a16="http://schemas.microsoft.com/office/drawing/2014/main" id="{7E76CD02-903F-48E8-A749-804F6188EB7C}"/>
            </a:ext>
          </a:extLst>
        </xdr:cNvPr>
        <xdr:cNvGrpSpPr/>
      </xdr:nvGrpSpPr>
      <xdr:grpSpPr>
        <a:xfrm>
          <a:off x="258353" y="809783"/>
          <a:ext cx="3361843" cy="1150620"/>
          <a:chOff x="4282440" y="929640"/>
          <a:chExt cx="3573780" cy="1104900"/>
        </a:xfrm>
      </xdr:grpSpPr>
      <xdr:sp macro="" textlink="">
        <xdr:nvSpPr>
          <xdr:cNvPr id="3" name="Rectangle 2">
            <a:extLst>
              <a:ext uri="{FF2B5EF4-FFF2-40B4-BE49-F238E27FC236}">
                <a16:creationId xmlns:a16="http://schemas.microsoft.com/office/drawing/2014/main" id="{E04242E6-B11A-5B4D-FF90-C24EAD58099C}"/>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4" name="Rectangle 3">
            <a:extLst>
              <a:ext uri="{FF2B5EF4-FFF2-40B4-BE49-F238E27FC236}">
                <a16:creationId xmlns:a16="http://schemas.microsoft.com/office/drawing/2014/main" id="{4BED7EFD-2CF8-3EB6-C159-B30EA2778B1C}"/>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0</xdr:col>
      <xdr:colOff>167640</xdr:colOff>
      <xdr:row>1</xdr:row>
      <xdr:rowOff>25400</xdr:rowOff>
    </xdr:from>
    <xdr:to>
      <xdr:col>21</xdr:col>
      <xdr:colOff>731520</xdr:colOff>
      <xdr:row>2</xdr:row>
      <xdr:rowOff>33020</xdr:rowOff>
    </xdr:to>
    <xdr:sp macro="" textlink="">
      <xdr:nvSpPr>
        <xdr:cNvPr id="5" name="Rectangle 4">
          <a:extLst>
            <a:ext uri="{FF2B5EF4-FFF2-40B4-BE49-F238E27FC236}">
              <a16:creationId xmlns:a16="http://schemas.microsoft.com/office/drawing/2014/main" id="{B5674D71-94A6-4C37-A817-AB054640FF1F}"/>
            </a:ext>
          </a:extLst>
        </xdr:cNvPr>
        <xdr:cNvSpPr/>
      </xdr:nvSpPr>
      <xdr:spPr>
        <a:xfrm>
          <a:off x="167640" y="208280"/>
          <a:ext cx="26075640" cy="42672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7</xdr:col>
      <xdr:colOff>4791075</xdr:colOff>
      <xdr:row>3</xdr:row>
      <xdr:rowOff>24651</xdr:rowOff>
    </xdr:from>
    <xdr:to>
      <xdr:col>20</xdr:col>
      <xdr:colOff>112818</xdr:colOff>
      <xdr:row>9</xdr:row>
      <xdr:rowOff>3176</xdr:rowOff>
    </xdr:to>
    <xdr:grpSp>
      <xdr:nvGrpSpPr>
        <xdr:cNvPr id="18" name="Group 9">
          <a:extLst>
            <a:ext uri="{FF2B5EF4-FFF2-40B4-BE49-F238E27FC236}">
              <a16:creationId xmlns:a16="http://schemas.microsoft.com/office/drawing/2014/main" id="{1361788A-96C6-4274-9F98-5F5B98FCEEF4}"/>
            </a:ext>
            <a:ext uri="{147F2762-F138-4A5C-976F-8EAC2B608ADB}">
              <a16:predDERef xmlns:a16="http://schemas.microsoft.com/office/drawing/2014/main" pred="{B5674D71-94A6-4C37-A817-AB054640FF1F}"/>
            </a:ext>
          </a:extLst>
        </xdr:cNvPr>
        <xdr:cNvGrpSpPr/>
      </xdr:nvGrpSpPr>
      <xdr:grpSpPr>
        <a:xfrm>
          <a:off x="13020675" y="824751"/>
          <a:ext cx="6427893" cy="1121525"/>
          <a:chOff x="7962901" y="806335"/>
          <a:chExt cx="4952999" cy="1075805"/>
        </a:xfrm>
      </xdr:grpSpPr>
      <xdr:sp macro="" textlink="">
        <xdr:nvSpPr>
          <xdr:cNvPr id="19" name="Rectangle 6">
            <a:extLst>
              <a:ext uri="{FF2B5EF4-FFF2-40B4-BE49-F238E27FC236}">
                <a16:creationId xmlns:a16="http://schemas.microsoft.com/office/drawing/2014/main" id="{47EB5ABB-3827-18CE-C3FF-2E55BEBEEE9E}"/>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20" name="Rectangle 7">
            <a:extLst>
              <a:ext uri="{FF2B5EF4-FFF2-40B4-BE49-F238E27FC236}">
                <a16:creationId xmlns:a16="http://schemas.microsoft.com/office/drawing/2014/main" id="{6262F143-8FBD-79D3-DA70-F2DE5631230D}"/>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46897</xdr:colOff>
      <xdr:row>3</xdr:row>
      <xdr:rowOff>78263</xdr:rowOff>
    </xdr:from>
    <xdr:to>
      <xdr:col>7</xdr:col>
      <xdr:colOff>1303020</xdr:colOff>
      <xdr:row>9</xdr:row>
      <xdr:rowOff>85883</xdr:rowOff>
    </xdr:to>
    <xdr:sp macro="" textlink="">
      <xdr:nvSpPr>
        <xdr:cNvPr id="3" name="Rectangle 2">
          <a:extLst>
            <a:ext uri="{FF2B5EF4-FFF2-40B4-BE49-F238E27FC236}">
              <a16:creationId xmlns:a16="http://schemas.microsoft.com/office/drawing/2014/main" id="{3DDD37CE-D42B-50BD-9673-335ACE0A4965}"/>
            </a:ext>
          </a:extLst>
        </xdr:cNvPr>
        <xdr:cNvSpPr/>
      </xdr:nvSpPr>
      <xdr:spPr>
        <a:xfrm>
          <a:off x="4390297" y="863123"/>
          <a:ext cx="6125303"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NOTE.  </a:t>
          </a:r>
        </a:p>
        <a:p>
          <a:pPr algn="l"/>
          <a:r>
            <a:rPr lang="en-GB" sz="1100" baseline="0">
              <a:solidFill>
                <a:sysClr val="windowText" lastClr="000000"/>
              </a:solidFill>
            </a:rPr>
            <a:t>Three options to meet the NVPS requirement have been discussed so far</a:t>
          </a:r>
        </a:p>
        <a:p>
          <a:pPr algn="l"/>
          <a:r>
            <a:rPr lang="en-GB" sz="1100" baseline="0">
              <a:solidFill>
                <a:sysClr val="windowText" lastClr="000000"/>
              </a:solidFill>
            </a:rPr>
            <a:t>1) We send the data automatically via APIs</a:t>
          </a:r>
        </a:p>
        <a:p>
          <a:pPr algn="l"/>
          <a:r>
            <a:rPr lang="en-GB" sz="1100" baseline="0">
              <a:solidFill>
                <a:sysClr val="windowText" lastClr="000000"/>
              </a:solidFill>
            </a:rPr>
            <a:t>2) We send the data via APIs but the user makes the decision if this should be done or not</a:t>
          </a:r>
        </a:p>
        <a:p>
          <a:pPr algn="l"/>
          <a:r>
            <a:rPr lang="en-GB" sz="1100" baseline="0">
              <a:solidFill>
                <a:sysClr val="windowText" lastClr="000000"/>
              </a:solidFill>
            </a:rPr>
            <a:t>3) We do not send the data via APIs, instead we move the user to the NVPS portal</a:t>
          </a:r>
          <a:endParaRPr lang="en-GB" sz="1100">
            <a:solidFill>
              <a:sysClr val="windowText" lastClr="000000"/>
            </a:solidFill>
          </a:endParaRPr>
        </a:p>
      </xdr:txBody>
    </xdr:sp>
    <xdr:clientData/>
  </xdr:twoCellAnchor>
  <xdr:twoCellAnchor>
    <xdr:from>
      <xdr:col>0</xdr:col>
      <xdr:colOff>167640</xdr:colOff>
      <xdr:row>1</xdr:row>
      <xdr:rowOff>25400</xdr:rowOff>
    </xdr:from>
    <xdr:to>
      <xdr:col>21</xdr:col>
      <xdr:colOff>731520</xdr:colOff>
      <xdr:row>2</xdr:row>
      <xdr:rowOff>33020</xdr:rowOff>
    </xdr:to>
    <xdr:sp macro="" textlink="">
      <xdr:nvSpPr>
        <xdr:cNvPr id="5" name="Rectangle 4">
          <a:extLst>
            <a:ext uri="{FF2B5EF4-FFF2-40B4-BE49-F238E27FC236}">
              <a16:creationId xmlns:a16="http://schemas.microsoft.com/office/drawing/2014/main" id="{4771083A-993C-4BAD-9A36-FFD8AC704930}"/>
            </a:ext>
          </a:extLst>
        </xdr:cNvPr>
        <xdr:cNvSpPr/>
      </xdr:nvSpPr>
      <xdr:spPr>
        <a:xfrm>
          <a:off x="167640" y="208280"/>
          <a:ext cx="26075640" cy="42672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7</xdr:col>
      <xdr:colOff>4926753</xdr:colOff>
      <xdr:row>3</xdr:row>
      <xdr:rowOff>72276</xdr:rowOff>
    </xdr:from>
    <xdr:to>
      <xdr:col>17</xdr:col>
      <xdr:colOff>65193</xdr:colOff>
      <xdr:row>9</xdr:row>
      <xdr:rowOff>50801</xdr:rowOff>
    </xdr:to>
    <xdr:grpSp>
      <xdr:nvGrpSpPr>
        <xdr:cNvPr id="6" name="Group 9">
          <a:extLst>
            <a:ext uri="{FF2B5EF4-FFF2-40B4-BE49-F238E27FC236}">
              <a16:creationId xmlns:a16="http://schemas.microsoft.com/office/drawing/2014/main" id="{07FC3B0E-6748-4566-A84B-496B9CA1F9FA}"/>
            </a:ext>
          </a:extLst>
        </xdr:cNvPr>
        <xdr:cNvGrpSpPr/>
      </xdr:nvGrpSpPr>
      <xdr:grpSpPr>
        <a:xfrm>
          <a:off x="13794528" y="872376"/>
          <a:ext cx="6473190" cy="1121525"/>
          <a:chOff x="7962901" y="806335"/>
          <a:chExt cx="4952999" cy="1075805"/>
        </a:xfrm>
      </xdr:grpSpPr>
      <xdr:sp macro="" textlink="">
        <xdr:nvSpPr>
          <xdr:cNvPr id="7" name="Rectangle 6">
            <a:extLst>
              <a:ext uri="{FF2B5EF4-FFF2-40B4-BE49-F238E27FC236}">
                <a16:creationId xmlns:a16="http://schemas.microsoft.com/office/drawing/2014/main" id="{DD9B5AA1-9978-6A02-9DBD-E0A77FF009F3}"/>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8" name="Rectangle 7">
            <a:extLst>
              <a:ext uri="{FF2B5EF4-FFF2-40B4-BE49-F238E27FC236}">
                <a16:creationId xmlns:a16="http://schemas.microsoft.com/office/drawing/2014/main" id="{D071A296-6D25-CFBA-EC38-6E3358E893C7}"/>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twoCellAnchor>
    <xdr:from>
      <xdr:col>1</xdr:col>
      <xdr:colOff>229779</xdr:colOff>
      <xdr:row>3</xdr:row>
      <xdr:rowOff>162083</xdr:rowOff>
    </xdr:from>
    <xdr:to>
      <xdr:col>5</xdr:col>
      <xdr:colOff>586741</xdr:colOff>
      <xdr:row>9</xdr:row>
      <xdr:rowOff>169703</xdr:rowOff>
    </xdr:to>
    <xdr:grpSp>
      <xdr:nvGrpSpPr>
        <xdr:cNvPr id="9" name="Group 8">
          <a:extLst>
            <a:ext uri="{FF2B5EF4-FFF2-40B4-BE49-F238E27FC236}">
              <a16:creationId xmlns:a16="http://schemas.microsoft.com/office/drawing/2014/main" id="{558C85A9-34E4-42C5-AA98-6B52ED696799}"/>
            </a:ext>
          </a:extLst>
        </xdr:cNvPr>
        <xdr:cNvGrpSpPr/>
      </xdr:nvGrpSpPr>
      <xdr:grpSpPr>
        <a:xfrm>
          <a:off x="410754" y="962183"/>
          <a:ext cx="3671662" cy="1150620"/>
          <a:chOff x="4282440" y="929640"/>
          <a:chExt cx="3573780" cy="1104900"/>
        </a:xfrm>
      </xdr:grpSpPr>
      <xdr:sp macro="" textlink="">
        <xdr:nvSpPr>
          <xdr:cNvPr id="10" name="Rectangle 9">
            <a:extLst>
              <a:ext uri="{FF2B5EF4-FFF2-40B4-BE49-F238E27FC236}">
                <a16:creationId xmlns:a16="http://schemas.microsoft.com/office/drawing/2014/main" id="{A4E1A470-1AF8-D307-81EC-5D03D78FF411}"/>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11" name="Rectangle 10">
            <a:extLst>
              <a:ext uri="{FF2B5EF4-FFF2-40B4-BE49-F238E27FC236}">
                <a16:creationId xmlns:a16="http://schemas.microsoft.com/office/drawing/2014/main" id="{14BA2C5C-17F2-A1F2-F343-A03E896E603F}"/>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77378</xdr:colOff>
      <xdr:row>3</xdr:row>
      <xdr:rowOff>9683</xdr:rowOff>
    </xdr:from>
    <xdr:to>
      <xdr:col>6</xdr:col>
      <xdr:colOff>124521</xdr:colOff>
      <xdr:row>9</xdr:row>
      <xdr:rowOff>17303</xdr:rowOff>
    </xdr:to>
    <xdr:grpSp>
      <xdr:nvGrpSpPr>
        <xdr:cNvPr id="2" name="Group 1">
          <a:extLst>
            <a:ext uri="{FF2B5EF4-FFF2-40B4-BE49-F238E27FC236}">
              <a16:creationId xmlns:a16="http://schemas.microsoft.com/office/drawing/2014/main" id="{FE1953BF-1189-49EC-AE8B-37DEFA4EC439}"/>
            </a:ext>
          </a:extLst>
        </xdr:cNvPr>
        <xdr:cNvGrpSpPr/>
      </xdr:nvGrpSpPr>
      <xdr:grpSpPr>
        <a:xfrm>
          <a:off x="258353" y="809783"/>
          <a:ext cx="4095268" cy="1150620"/>
          <a:chOff x="4282440" y="929640"/>
          <a:chExt cx="3573780" cy="1104900"/>
        </a:xfrm>
      </xdr:grpSpPr>
      <xdr:sp macro="" textlink="">
        <xdr:nvSpPr>
          <xdr:cNvPr id="3" name="Rectangle 2">
            <a:extLst>
              <a:ext uri="{FF2B5EF4-FFF2-40B4-BE49-F238E27FC236}">
                <a16:creationId xmlns:a16="http://schemas.microsoft.com/office/drawing/2014/main" id="{C1056A07-79BA-FF90-B0BC-7E8FD30598EA}"/>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4" name="Rectangle 3">
            <a:extLst>
              <a:ext uri="{FF2B5EF4-FFF2-40B4-BE49-F238E27FC236}">
                <a16:creationId xmlns:a16="http://schemas.microsoft.com/office/drawing/2014/main" id="{09EC9C88-2A18-66AE-4960-5C27A761D1A9}"/>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0</xdr:col>
      <xdr:colOff>167640</xdr:colOff>
      <xdr:row>1</xdr:row>
      <xdr:rowOff>25400</xdr:rowOff>
    </xdr:from>
    <xdr:to>
      <xdr:col>21</xdr:col>
      <xdr:colOff>731520</xdr:colOff>
      <xdr:row>2</xdr:row>
      <xdr:rowOff>33020</xdr:rowOff>
    </xdr:to>
    <xdr:sp macro="" textlink="">
      <xdr:nvSpPr>
        <xdr:cNvPr id="5" name="Rectangle 4">
          <a:extLst>
            <a:ext uri="{FF2B5EF4-FFF2-40B4-BE49-F238E27FC236}">
              <a16:creationId xmlns:a16="http://schemas.microsoft.com/office/drawing/2014/main" id="{8D708DC2-6F72-4527-AE4E-7C308FA8DE80}"/>
            </a:ext>
          </a:extLst>
        </xdr:cNvPr>
        <xdr:cNvSpPr/>
      </xdr:nvSpPr>
      <xdr:spPr>
        <a:xfrm>
          <a:off x="167640" y="208280"/>
          <a:ext cx="26113740" cy="42672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7</xdr:col>
      <xdr:colOff>4926753</xdr:colOff>
      <xdr:row>3</xdr:row>
      <xdr:rowOff>72276</xdr:rowOff>
    </xdr:from>
    <xdr:to>
      <xdr:col>17</xdr:col>
      <xdr:colOff>65193</xdr:colOff>
      <xdr:row>9</xdr:row>
      <xdr:rowOff>50801</xdr:rowOff>
    </xdr:to>
    <xdr:grpSp>
      <xdr:nvGrpSpPr>
        <xdr:cNvPr id="6" name="Group 9">
          <a:extLst>
            <a:ext uri="{FF2B5EF4-FFF2-40B4-BE49-F238E27FC236}">
              <a16:creationId xmlns:a16="http://schemas.microsoft.com/office/drawing/2014/main" id="{838F0F61-9B07-437A-9D77-983773EF4137}"/>
            </a:ext>
          </a:extLst>
        </xdr:cNvPr>
        <xdr:cNvGrpSpPr/>
      </xdr:nvGrpSpPr>
      <xdr:grpSpPr>
        <a:xfrm>
          <a:off x="13794528" y="872376"/>
          <a:ext cx="6473190" cy="1121525"/>
          <a:chOff x="7962901" y="806335"/>
          <a:chExt cx="4952999" cy="1075805"/>
        </a:xfrm>
      </xdr:grpSpPr>
      <xdr:sp macro="" textlink="">
        <xdr:nvSpPr>
          <xdr:cNvPr id="7" name="Rectangle 6">
            <a:extLst>
              <a:ext uri="{FF2B5EF4-FFF2-40B4-BE49-F238E27FC236}">
                <a16:creationId xmlns:a16="http://schemas.microsoft.com/office/drawing/2014/main" id="{11F06A3F-8C46-80CD-AB00-B286F26A1FE4}"/>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8" name="Rectangle 7">
            <a:extLst>
              <a:ext uri="{FF2B5EF4-FFF2-40B4-BE49-F238E27FC236}">
                <a16:creationId xmlns:a16="http://schemas.microsoft.com/office/drawing/2014/main" id="{EC9A4573-4679-A08C-1853-E8B8DD50EF8A}"/>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77378</xdr:colOff>
      <xdr:row>3</xdr:row>
      <xdr:rowOff>9683</xdr:rowOff>
    </xdr:from>
    <xdr:to>
      <xdr:col>6</xdr:col>
      <xdr:colOff>124521</xdr:colOff>
      <xdr:row>9</xdr:row>
      <xdr:rowOff>17303</xdr:rowOff>
    </xdr:to>
    <xdr:grpSp>
      <xdr:nvGrpSpPr>
        <xdr:cNvPr id="2" name="Group 1">
          <a:extLst>
            <a:ext uri="{FF2B5EF4-FFF2-40B4-BE49-F238E27FC236}">
              <a16:creationId xmlns:a16="http://schemas.microsoft.com/office/drawing/2014/main" id="{34B5B6E9-77D1-4AE5-8F1D-F1AD0C80D955}"/>
            </a:ext>
          </a:extLst>
        </xdr:cNvPr>
        <xdr:cNvGrpSpPr/>
      </xdr:nvGrpSpPr>
      <xdr:grpSpPr>
        <a:xfrm>
          <a:off x="258353" y="809783"/>
          <a:ext cx="4095268" cy="1150620"/>
          <a:chOff x="4282440" y="929640"/>
          <a:chExt cx="3573780" cy="1104900"/>
        </a:xfrm>
      </xdr:grpSpPr>
      <xdr:sp macro="" textlink="">
        <xdr:nvSpPr>
          <xdr:cNvPr id="3" name="Rectangle 2">
            <a:extLst>
              <a:ext uri="{FF2B5EF4-FFF2-40B4-BE49-F238E27FC236}">
                <a16:creationId xmlns:a16="http://schemas.microsoft.com/office/drawing/2014/main" id="{188B83D7-D636-8BA3-8F48-403FEADC5137}"/>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4" name="Rectangle 3">
            <a:extLst>
              <a:ext uri="{FF2B5EF4-FFF2-40B4-BE49-F238E27FC236}">
                <a16:creationId xmlns:a16="http://schemas.microsoft.com/office/drawing/2014/main" id="{DA49C3D1-70A0-0B4A-A82A-01F458BA4663}"/>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0</xdr:col>
      <xdr:colOff>167640</xdr:colOff>
      <xdr:row>1</xdr:row>
      <xdr:rowOff>25400</xdr:rowOff>
    </xdr:from>
    <xdr:to>
      <xdr:col>21</xdr:col>
      <xdr:colOff>731520</xdr:colOff>
      <xdr:row>2</xdr:row>
      <xdr:rowOff>33020</xdr:rowOff>
    </xdr:to>
    <xdr:sp macro="" textlink="">
      <xdr:nvSpPr>
        <xdr:cNvPr id="5" name="Rectangle 4">
          <a:extLst>
            <a:ext uri="{FF2B5EF4-FFF2-40B4-BE49-F238E27FC236}">
              <a16:creationId xmlns:a16="http://schemas.microsoft.com/office/drawing/2014/main" id="{1B6DFC56-A120-4C91-A04C-E9E169AEFDD4}"/>
            </a:ext>
          </a:extLst>
        </xdr:cNvPr>
        <xdr:cNvSpPr/>
      </xdr:nvSpPr>
      <xdr:spPr>
        <a:xfrm>
          <a:off x="167640" y="208280"/>
          <a:ext cx="26113740" cy="42672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7</xdr:col>
      <xdr:colOff>4926753</xdr:colOff>
      <xdr:row>3</xdr:row>
      <xdr:rowOff>72276</xdr:rowOff>
    </xdr:from>
    <xdr:to>
      <xdr:col>17</xdr:col>
      <xdr:colOff>65193</xdr:colOff>
      <xdr:row>9</xdr:row>
      <xdr:rowOff>50801</xdr:rowOff>
    </xdr:to>
    <xdr:grpSp>
      <xdr:nvGrpSpPr>
        <xdr:cNvPr id="6" name="Group 9">
          <a:extLst>
            <a:ext uri="{FF2B5EF4-FFF2-40B4-BE49-F238E27FC236}">
              <a16:creationId xmlns:a16="http://schemas.microsoft.com/office/drawing/2014/main" id="{F3D7F688-2DBA-4839-BAE1-EC37DB69AD23}"/>
            </a:ext>
          </a:extLst>
        </xdr:cNvPr>
        <xdr:cNvGrpSpPr/>
      </xdr:nvGrpSpPr>
      <xdr:grpSpPr>
        <a:xfrm>
          <a:off x="13794528" y="872376"/>
          <a:ext cx="6482715" cy="1121525"/>
          <a:chOff x="7962901" y="806335"/>
          <a:chExt cx="4952999" cy="1075805"/>
        </a:xfrm>
      </xdr:grpSpPr>
      <xdr:sp macro="" textlink="">
        <xdr:nvSpPr>
          <xdr:cNvPr id="7" name="Rectangle 6">
            <a:extLst>
              <a:ext uri="{FF2B5EF4-FFF2-40B4-BE49-F238E27FC236}">
                <a16:creationId xmlns:a16="http://schemas.microsoft.com/office/drawing/2014/main" id="{0B3DB281-0882-4C88-0D77-904440E959F6}"/>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8" name="Rectangle 7">
            <a:extLst>
              <a:ext uri="{FF2B5EF4-FFF2-40B4-BE49-F238E27FC236}">
                <a16:creationId xmlns:a16="http://schemas.microsoft.com/office/drawing/2014/main" id="{A14AE641-4A6B-67F1-EC1A-78558AAE4050}"/>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77378</xdr:colOff>
      <xdr:row>3</xdr:row>
      <xdr:rowOff>9683</xdr:rowOff>
    </xdr:from>
    <xdr:to>
      <xdr:col>6</xdr:col>
      <xdr:colOff>124521</xdr:colOff>
      <xdr:row>9</xdr:row>
      <xdr:rowOff>17303</xdr:rowOff>
    </xdr:to>
    <xdr:grpSp>
      <xdr:nvGrpSpPr>
        <xdr:cNvPr id="33" name="Group 1">
          <a:extLst>
            <a:ext uri="{FF2B5EF4-FFF2-40B4-BE49-F238E27FC236}">
              <a16:creationId xmlns:a16="http://schemas.microsoft.com/office/drawing/2014/main" id="{38C7B556-29E7-4B40-860D-39E1D17EE496}"/>
            </a:ext>
          </a:extLst>
        </xdr:cNvPr>
        <xdr:cNvGrpSpPr/>
      </xdr:nvGrpSpPr>
      <xdr:grpSpPr>
        <a:xfrm>
          <a:off x="258353" y="809783"/>
          <a:ext cx="4095268" cy="1150620"/>
          <a:chOff x="4282440" y="929640"/>
          <a:chExt cx="3573780" cy="1104900"/>
        </a:xfrm>
      </xdr:grpSpPr>
      <xdr:sp macro="" textlink="">
        <xdr:nvSpPr>
          <xdr:cNvPr id="34" name="Rectangle 2">
            <a:extLst>
              <a:ext uri="{FF2B5EF4-FFF2-40B4-BE49-F238E27FC236}">
                <a16:creationId xmlns:a16="http://schemas.microsoft.com/office/drawing/2014/main" id="{E3CC627E-D02E-04DB-3D59-E6F080B6FAE4}"/>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35" name="Rectangle 3">
            <a:extLst>
              <a:ext uri="{FF2B5EF4-FFF2-40B4-BE49-F238E27FC236}">
                <a16:creationId xmlns:a16="http://schemas.microsoft.com/office/drawing/2014/main" id="{EF26B2F1-7419-DA18-E051-AC20D0AF560B}"/>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0</xdr:col>
      <xdr:colOff>167640</xdr:colOff>
      <xdr:row>1</xdr:row>
      <xdr:rowOff>25400</xdr:rowOff>
    </xdr:from>
    <xdr:to>
      <xdr:col>21</xdr:col>
      <xdr:colOff>731520</xdr:colOff>
      <xdr:row>2</xdr:row>
      <xdr:rowOff>33020</xdr:rowOff>
    </xdr:to>
    <xdr:sp macro="" textlink="">
      <xdr:nvSpPr>
        <xdr:cNvPr id="15" name="Rectangle 4">
          <a:extLst>
            <a:ext uri="{FF2B5EF4-FFF2-40B4-BE49-F238E27FC236}">
              <a16:creationId xmlns:a16="http://schemas.microsoft.com/office/drawing/2014/main" id="{B0627A98-A7D8-420F-A10F-24A480770679}"/>
            </a:ext>
          </a:extLst>
        </xdr:cNvPr>
        <xdr:cNvSpPr/>
      </xdr:nvSpPr>
      <xdr:spPr>
        <a:xfrm>
          <a:off x="167640" y="211667"/>
          <a:ext cx="23356147" cy="430953"/>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7</xdr:col>
      <xdr:colOff>4926753</xdr:colOff>
      <xdr:row>3</xdr:row>
      <xdr:rowOff>72276</xdr:rowOff>
    </xdr:from>
    <xdr:to>
      <xdr:col>17</xdr:col>
      <xdr:colOff>65193</xdr:colOff>
      <xdr:row>9</xdr:row>
      <xdr:rowOff>50801</xdr:rowOff>
    </xdr:to>
    <xdr:grpSp>
      <xdr:nvGrpSpPr>
        <xdr:cNvPr id="27" name="Group 9">
          <a:extLst>
            <a:ext uri="{FF2B5EF4-FFF2-40B4-BE49-F238E27FC236}">
              <a16:creationId xmlns:a16="http://schemas.microsoft.com/office/drawing/2014/main" id="{6824F2FB-36A8-EE9B-9C63-C0F898E3AE86}"/>
            </a:ext>
          </a:extLst>
        </xdr:cNvPr>
        <xdr:cNvGrpSpPr/>
      </xdr:nvGrpSpPr>
      <xdr:grpSpPr>
        <a:xfrm>
          <a:off x="13794528" y="872376"/>
          <a:ext cx="6473190" cy="1121525"/>
          <a:chOff x="7962901" y="806335"/>
          <a:chExt cx="4952999" cy="1075805"/>
        </a:xfrm>
      </xdr:grpSpPr>
      <xdr:sp macro="" textlink="">
        <xdr:nvSpPr>
          <xdr:cNvPr id="28" name="Rectangle 6">
            <a:extLst>
              <a:ext uri="{FF2B5EF4-FFF2-40B4-BE49-F238E27FC236}">
                <a16:creationId xmlns:a16="http://schemas.microsoft.com/office/drawing/2014/main" id="{49740D0D-C4AB-9852-D574-27B8F6BB936E}"/>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29" name="Rectangle 7">
            <a:extLst>
              <a:ext uri="{FF2B5EF4-FFF2-40B4-BE49-F238E27FC236}">
                <a16:creationId xmlns:a16="http://schemas.microsoft.com/office/drawing/2014/main" id="{C80CDEFD-FE87-C93F-F163-0F132933B155}"/>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30480</xdr:colOff>
      <xdr:row>3</xdr:row>
      <xdr:rowOff>7620</xdr:rowOff>
    </xdr:from>
    <xdr:to>
      <xdr:col>3</xdr:col>
      <xdr:colOff>876300</xdr:colOff>
      <xdr:row>9</xdr:row>
      <xdr:rowOff>15240</xdr:rowOff>
    </xdr:to>
    <xdr:grpSp>
      <xdr:nvGrpSpPr>
        <xdr:cNvPr id="2" name="Group 1">
          <a:extLst>
            <a:ext uri="{FF2B5EF4-FFF2-40B4-BE49-F238E27FC236}">
              <a16:creationId xmlns:a16="http://schemas.microsoft.com/office/drawing/2014/main" id="{3464AD4E-EC95-4934-B679-2FE8F75D52FD}"/>
            </a:ext>
          </a:extLst>
        </xdr:cNvPr>
        <xdr:cNvGrpSpPr/>
      </xdr:nvGrpSpPr>
      <xdr:grpSpPr>
        <a:xfrm>
          <a:off x="211455" y="807720"/>
          <a:ext cx="3741420" cy="1150620"/>
          <a:chOff x="4282440" y="929640"/>
          <a:chExt cx="3573780" cy="1104900"/>
        </a:xfrm>
      </xdr:grpSpPr>
      <xdr:sp macro="" textlink="">
        <xdr:nvSpPr>
          <xdr:cNvPr id="3" name="Rectangle 2">
            <a:extLst>
              <a:ext uri="{FF2B5EF4-FFF2-40B4-BE49-F238E27FC236}">
                <a16:creationId xmlns:a16="http://schemas.microsoft.com/office/drawing/2014/main" id="{C15A314D-2F47-4288-4F9C-2CDC050B0813}"/>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4" name="Rectangle 3">
            <a:extLst>
              <a:ext uri="{FF2B5EF4-FFF2-40B4-BE49-F238E27FC236}">
                <a16:creationId xmlns:a16="http://schemas.microsoft.com/office/drawing/2014/main" id="{C2B4A4DB-5DEE-5EFA-3618-C70702DC8D82}"/>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1</xdr:col>
      <xdr:colOff>0</xdr:colOff>
      <xdr:row>1</xdr:row>
      <xdr:rowOff>0</xdr:rowOff>
    </xdr:from>
    <xdr:to>
      <xdr:col>11</xdr:col>
      <xdr:colOff>0</xdr:colOff>
      <xdr:row>2</xdr:row>
      <xdr:rowOff>22860</xdr:rowOff>
    </xdr:to>
    <xdr:sp macro="" textlink="">
      <xdr:nvSpPr>
        <xdr:cNvPr id="5" name="Rectangle 4">
          <a:extLst>
            <a:ext uri="{FF2B5EF4-FFF2-40B4-BE49-F238E27FC236}">
              <a16:creationId xmlns:a16="http://schemas.microsoft.com/office/drawing/2014/main" id="{45A2B0F4-4590-44CD-BCF3-365C62E459D4}"/>
            </a:ext>
          </a:extLst>
        </xdr:cNvPr>
        <xdr:cNvSpPr/>
      </xdr:nvSpPr>
      <xdr:spPr>
        <a:xfrm>
          <a:off x="190500" y="182880"/>
          <a:ext cx="13060680" cy="44958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12</xdr:col>
      <xdr:colOff>289560</xdr:colOff>
      <xdr:row>1</xdr:row>
      <xdr:rowOff>30480</xdr:rowOff>
    </xdr:from>
    <xdr:to>
      <xdr:col>22</xdr:col>
      <xdr:colOff>259080</xdr:colOff>
      <xdr:row>5</xdr:row>
      <xdr:rowOff>160020</xdr:rowOff>
    </xdr:to>
    <xdr:sp macro="" textlink="">
      <xdr:nvSpPr>
        <xdr:cNvPr id="9" name="Rectangle 8">
          <a:extLst>
            <a:ext uri="{FF2B5EF4-FFF2-40B4-BE49-F238E27FC236}">
              <a16:creationId xmlns:a16="http://schemas.microsoft.com/office/drawing/2014/main" id="{21E04A0D-9F3C-41FF-94DA-0591F7357E11}"/>
            </a:ext>
          </a:extLst>
        </xdr:cNvPr>
        <xdr:cNvSpPr/>
      </xdr:nvSpPr>
      <xdr:spPr>
        <a:xfrm>
          <a:off x="7459980" y="213360"/>
          <a:ext cx="606552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u="sng" baseline="0">
              <a:solidFill>
                <a:sysClr val="windowText" lastClr="000000"/>
              </a:solidFill>
            </a:rPr>
            <a:t>Questions on this page.</a:t>
          </a:r>
        </a:p>
        <a:p>
          <a:pPr algn="l"/>
          <a:endParaRPr lang="en-GB" sz="1100" b="1" u="sng" baseline="0">
            <a:solidFill>
              <a:sysClr val="windowText" lastClr="000000"/>
            </a:solidFill>
          </a:endParaRPr>
        </a:p>
        <a:p>
          <a:pPr algn="l"/>
          <a:r>
            <a:rPr lang="en-GB" sz="1100" b="0" u="none" baseline="0">
              <a:solidFill>
                <a:sysClr val="windowText" lastClr="000000"/>
              </a:solidFill>
            </a:rPr>
            <a:t>1) if VAT codes are removed but they have been used in a previous transaction, what happens?</a:t>
          </a:r>
        </a:p>
      </xdr:txBody>
    </xdr:sp>
    <xdr:clientData/>
  </xdr:twoCellAnchor>
  <xdr:twoCellAnchor>
    <xdr:from>
      <xdr:col>7</xdr:col>
      <xdr:colOff>594360</xdr:colOff>
      <xdr:row>3</xdr:row>
      <xdr:rowOff>91440</xdr:rowOff>
    </xdr:from>
    <xdr:to>
      <xdr:col>10</xdr:col>
      <xdr:colOff>1417319</xdr:colOff>
      <xdr:row>9</xdr:row>
      <xdr:rowOff>69965</xdr:rowOff>
    </xdr:to>
    <xdr:grpSp>
      <xdr:nvGrpSpPr>
        <xdr:cNvPr id="10" name="Group 9">
          <a:extLst>
            <a:ext uri="{FF2B5EF4-FFF2-40B4-BE49-F238E27FC236}">
              <a16:creationId xmlns:a16="http://schemas.microsoft.com/office/drawing/2014/main" id="{62964EDA-A4CD-4EAA-8106-7B2867535023}"/>
            </a:ext>
          </a:extLst>
        </xdr:cNvPr>
        <xdr:cNvGrpSpPr/>
      </xdr:nvGrpSpPr>
      <xdr:grpSpPr>
        <a:xfrm>
          <a:off x="9462135" y="891540"/>
          <a:ext cx="5166359" cy="1121525"/>
          <a:chOff x="7962901" y="806335"/>
          <a:chExt cx="4952999" cy="1075805"/>
        </a:xfrm>
      </xdr:grpSpPr>
      <xdr:sp macro="" textlink="">
        <xdr:nvSpPr>
          <xdr:cNvPr id="11" name="Rectangle 10">
            <a:extLst>
              <a:ext uri="{FF2B5EF4-FFF2-40B4-BE49-F238E27FC236}">
                <a16:creationId xmlns:a16="http://schemas.microsoft.com/office/drawing/2014/main" id="{D27029FE-5702-D9EA-F6F1-6A80B8063F27}"/>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12" name="Rectangle 11">
            <a:extLst>
              <a:ext uri="{FF2B5EF4-FFF2-40B4-BE49-F238E27FC236}">
                <a16:creationId xmlns:a16="http://schemas.microsoft.com/office/drawing/2014/main" id="{D907630A-CDCB-BAFA-B044-8CD8AD8C5B50}"/>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twoCellAnchor>
    <xdr:from>
      <xdr:col>4</xdr:col>
      <xdr:colOff>182880</xdr:colOff>
      <xdr:row>3</xdr:row>
      <xdr:rowOff>114300</xdr:rowOff>
    </xdr:from>
    <xdr:to>
      <xdr:col>6</xdr:col>
      <xdr:colOff>152400</xdr:colOff>
      <xdr:row>10</xdr:row>
      <xdr:rowOff>0</xdr:rowOff>
    </xdr:to>
    <xdr:sp macro="" textlink="">
      <xdr:nvSpPr>
        <xdr:cNvPr id="6" name="Rectangle 5">
          <a:extLst>
            <a:ext uri="{FF2B5EF4-FFF2-40B4-BE49-F238E27FC236}">
              <a16:creationId xmlns:a16="http://schemas.microsoft.com/office/drawing/2014/main" id="{4BBCDC73-1BAC-EFBB-74DA-6436ED7BC786}"/>
            </a:ext>
          </a:extLst>
        </xdr:cNvPr>
        <xdr:cNvSpPr/>
      </xdr:nvSpPr>
      <xdr:spPr>
        <a:xfrm>
          <a:off x="4853940" y="906780"/>
          <a:ext cx="2956560" cy="11658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These</a:t>
          </a:r>
          <a:r>
            <a:rPr lang="en-GB" sz="1100" baseline="0"/>
            <a:t> are not Dev ready User Stories. At this phase of the BRD these take a requirement and translate it in to a US to ensure that the details has been considered, and stress test the Requirement i.e. pick up on details or nuances which may affect the solution design</a:t>
          </a:r>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38100</xdr:colOff>
      <xdr:row>2</xdr:row>
      <xdr:rowOff>19050</xdr:rowOff>
    </xdr:to>
    <xdr:sp macro="" textlink="">
      <xdr:nvSpPr>
        <xdr:cNvPr id="2" name="Rectangle 1">
          <a:extLst>
            <a:ext uri="{FF2B5EF4-FFF2-40B4-BE49-F238E27FC236}">
              <a16:creationId xmlns:a16="http://schemas.microsoft.com/office/drawing/2014/main" id="{5E27FFD0-147F-4057-8D85-9493EFE3CFAE}"/>
            </a:ext>
          </a:extLst>
        </xdr:cNvPr>
        <xdr:cNvSpPr/>
      </xdr:nvSpPr>
      <xdr:spPr>
        <a:xfrm>
          <a:off x="180975" y="180975"/>
          <a:ext cx="9848850" cy="43815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0</xdr:col>
      <xdr:colOff>144780</xdr:colOff>
      <xdr:row>2</xdr:row>
      <xdr:rowOff>160020</xdr:rowOff>
    </xdr:from>
    <xdr:to>
      <xdr:col>3</xdr:col>
      <xdr:colOff>891540</xdr:colOff>
      <xdr:row>8</xdr:row>
      <xdr:rowOff>152400</xdr:rowOff>
    </xdr:to>
    <xdr:grpSp>
      <xdr:nvGrpSpPr>
        <xdr:cNvPr id="3" name="Group 2">
          <a:extLst>
            <a:ext uri="{FF2B5EF4-FFF2-40B4-BE49-F238E27FC236}">
              <a16:creationId xmlns:a16="http://schemas.microsoft.com/office/drawing/2014/main" id="{2E6754E0-3405-4F6F-8D25-D78756839D12}"/>
            </a:ext>
          </a:extLst>
        </xdr:cNvPr>
        <xdr:cNvGrpSpPr/>
      </xdr:nvGrpSpPr>
      <xdr:grpSpPr>
        <a:xfrm>
          <a:off x="144780" y="769620"/>
          <a:ext cx="3394710" cy="1135380"/>
          <a:chOff x="4282440" y="929640"/>
          <a:chExt cx="3573780" cy="1104900"/>
        </a:xfrm>
      </xdr:grpSpPr>
      <xdr:sp macro="" textlink="">
        <xdr:nvSpPr>
          <xdr:cNvPr id="4" name="Rectangle 3">
            <a:extLst>
              <a:ext uri="{FF2B5EF4-FFF2-40B4-BE49-F238E27FC236}">
                <a16:creationId xmlns:a16="http://schemas.microsoft.com/office/drawing/2014/main" id="{3F85D7D0-79CE-F950-1F98-62415E807D12}"/>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5" name="Rectangle 4">
            <a:extLst>
              <a:ext uri="{FF2B5EF4-FFF2-40B4-BE49-F238E27FC236}">
                <a16:creationId xmlns:a16="http://schemas.microsoft.com/office/drawing/2014/main" id="{EA35630F-0C53-431B-AA30-E60566619199}"/>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7</xdr:col>
      <xdr:colOff>291465</xdr:colOff>
      <xdr:row>1</xdr:row>
      <xdr:rowOff>106680</xdr:rowOff>
    </xdr:from>
    <xdr:to>
      <xdr:col>17</xdr:col>
      <xdr:colOff>238125</xdr:colOff>
      <xdr:row>10</xdr:row>
      <xdr:rowOff>38100</xdr:rowOff>
    </xdr:to>
    <xdr:sp macro="" textlink="">
      <xdr:nvSpPr>
        <xdr:cNvPr id="6" name="Rectangle 5">
          <a:extLst>
            <a:ext uri="{FF2B5EF4-FFF2-40B4-BE49-F238E27FC236}">
              <a16:creationId xmlns:a16="http://schemas.microsoft.com/office/drawing/2014/main" id="{50301C04-970A-4768-B9B4-36333C3BE76E}"/>
            </a:ext>
            <a:ext uri="{147F2762-F138-4A5C-976F-8EAC2B608ADB}">
              <a16:predDERef xmlns:a16="http://schemas.microsoft.com/office/drawing/2014/main" pred="{2E6754E0-3405-4F6F-8D25-D78756839D12}"/>
            </a:ext>
          </a:extLst>
        </xdr:cNvPr>
        <xdr:cNvSpPr/>
      </xdr:nvSpPr>
      <xdr:spPr>
        <a:xfrm>
          <a:off x="10283190" y="287655"/>
          <a:ext cx="6042660" cy="17983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u="sng" baseline="0">
              <a:solidFill>
                <a:sysClr val="windowText" lastClr="000000"/>
              </a:solidFill>
            </a:rPr>
            <a:t>Questions on this page.</a:t>
          </a:r>
        </a:p>
        <a:p>
          <a:pPr algn="l"/>
          <a:endParaRPr lang="en-GB" sz="1100" b="1" u="sng" baseline="0">
            <a:solidFill>
              <a:sysClr val="windowText" lastClr="000000"/>
            </a:solidFill>
          </a:endParaRPr>
        </a:p>
        <a:p>
          <a:pPr algn="l"/>
          <a:r>
            <a:rPr lang="en-GB" sz="1100" b="0" u="none" baseline="0">
              <a:solidFill>
                <a:sysClr val="windowText" lastClr="000000"/>
              </a:solidFill>
            </a:rPr>
            <a:t>Rough state </a:t>
          </a:r>
        </a:p>
        <a:p>
          <a:pPr algn="l"/>
          <a:r>
            <a:rPr lang="en-GB" sz="1100" b="0" u="none" baseline="0">
              <a:solidFill>
                <a:sysClr val="windowText" lastClr="000000"/>
              </a:solidFill>
            </a:rPr>
            <a:t>- review each req group and sub-group and update general questions</a:t>
          </a:r>
        </a:p>
        <a:p>
          <a:pPr algn="l"/>
          <a:r>
            <a:rPr lang="en-GB" sz="1100" b="0" u="none" baseline="0">
              <a:solidFill>
                <a:sysClr val="windowText" lastClr="000000"/>
              </a:solidFill>
            </a:rPr>
            <a:t>- need to create questionnaires for elicitation, add to the SharePoint page</a:t>
          </a:r>
        </a:p>
        <a:p>
          <a:pPr algn="l"/>
          <a:r>
            <a:rPr lang="en-GB" sz="1100" b="0" u="none" baseline="0">
              <a:solidFill>
                <a:sysClr val="windowText" lastClr="000000"/>
              </a:solidFill>
            </a:rPr>
            <a:t>- capture audience types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39278</xdr:colOff>
      <xdr:row>3</xdr:row>
      <xdr:rowOff>9683</xdr:rowOff>
    </xdr:from>
    <xdr:to>
      <xdr:col>5</xdr:col>
      <xdr:colOff>840801</xdr:colOff>
      <xdr:row>9</xdr:row>
      <xdr:rowOff>17303</xdr:rowOff>
    </xdr:to>
    <xdr:grpSp>
      <xdr:nvGrpSpPr>
        <xdr:cNvPr id="2" name="Group 1">
          <a:extLst>
            <a:ext uri="{FF2B5EF4-FFF2-40B4-BE49-F238E27FC236}">
              <a16:creationId xmlns:a16="http://schemas.microsoft.com/office/drawing/2014/main" id="{61FFC008-B6CF-4E27-BC7F-966BA0B2F848}"/>
            </a:ext>
          </a:extLst>
        </xdr:cNvPr>
        <xdr:cNvGrpSpPr/>
      </xdr:nvGrpSpPr>
      <xdr:grpSpPr>
        <a:xfrm>
          <a:off x="220253" y="809783"/>
          <a:ext cx="4116223" cy="1150620"/>
          <a:chOff x="4282440" y="929640"/>
          <a:chExt cx="3573780" cy="1104900"/>
        </a:xfrm>
      </xdr:grpSpPr>
      <xdr:sp macro="" textlink="">
        <xdr:nvSpPr>
          <xdr:cNvPr id="3" name="Rectangle 2">
            <a:extLst>
              <a:ext uri="{FF2B5EF4-FFF2-40B4-BE49-F238E27FC236}">
                <a16:creationId xmlns:a16="http://schemas.microsoft.com/office/drawing/2014/main" id="{BAE11FDB-8E23-0ED9-A38C-D5652C465F6E}"/>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4" name="Rectangle 3">
            <a:extLst>
              <a:ext uri="{FF2B5EF4-FFF2-40B4-BE49-F238E27FC236}">
                <a16:creationId xmlns:a16="http://schemas.microsoft.com/office/drawing/2014/main" id="{078E27B4-FAD2-16D2-2109-131123AC9C78}"/>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0</xdr:col>
      <xdr:colOff>167640</xdr:colOff>
      <xdr:row>1</xdr:row>
      <xdr:rowOff>0</xdr:rowOff>
    </xdr:from>
    <xdr:to>
      <xdr:col>11</xdr:col>
      <xdr:colOff>731520</xdr:colOff>
      <xdr:row>2</xdr:row>
      <xdr:rowOff>7620</xdr:rowOff>
    </xdr:to>
    <xdr:sp macro="" textlink="">
      <xdr:nvSpPr>
        <xdr:cNvPr id="5" name="Rectangle 4">
          <a:extLst>
            <a:ext uri="{FF2B5EF4-FFF2-40B4-BE49-F238E27FC236}">
              <a16:creationId xmlns:a16="http://schemas.microsoft.com/office/drawing/2014/main" id="{44907965-35DA-475E-916F-5F63A3C43026}"/>
            </a:ext>
          </a:extLst>
        </xdr:cNvPr>
        <xdr:cNvSpPr/>
      </xdr:nvSpPr>
      <xdr:spPr>
        <a:xfrm>
          <a:off x="167640" y="182880"/>
          <a:ext cx="17907000" cy="43434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7</xdr:col>
      <xdr:colOff>114300</xdr:colOff>
      <xdr:row>3</xdr:row>
      <xdr:rowOff>120535</xdr:rowOff>
    </xdr:from>
    <xdr:to>
      <xdr:col>11</xdr:col>
      <xdr:colOff>693421</xdr:colOff>
      <xdr:row>9</xdr:row>
      <xdr:rowOff>99060</xdr:rowOff>
    </xdr:to>
    <xdr:grpSp>
      <xdr:nvGrpSpPr>
        <xdr:cNvPr id="6" name="Group 5">
          <a:extLst>
            <a:ext uri="{FF2B5EF4-FFF2-40B4-BE49-F238E27FC236}">
              <a16:creationId xmlns:a16="http://schemas.microsoft.com/office/drawing/2014/main" id="{AB4EC40A-6FEE-4C5B-BD13-50B94A20A5D1}"/>
            </a:ext>
          </a:extLst>
        </xdr:cNvPr>
        <xdr:cNvGrpSpPr/>
      </xdr:nvGrpSpPr>
      <xdr:grpSpPr>
        <a:xfrm>
          <a:off x="11991975" y="920635"/>
          <a:ext cx="5522596" cy="1121525"/>
          <a:chOff x="7962901" y="806335"/>
          <a:chExt cx="4952999" cy="1075805"/>
        </a:xfrm>
      </xdr:grpSpPr>
      <xdr:sp macro="" textlink="">
        <xdr:nvSpPr>
          <xdr:cNvPr id="7" name="Rectangle 6">
            <a:extLst>
              <a:ext uri="{FF2B5EF4-FFF2-40B4-BE49-F238E27FC236}">
                <a16:creationId xmlns:a16="http://schemas.microsoft.com/office/drawing/2014/main" id="{98F59F04-FE08-3508-0622-2D2ACA567E0C}"/>
              </a:ext>
            </a:extLst>
          </xdr:cNvPr>
          <xdr:cNvSpPr/>
        </xdr:nvSpPr>
        <xdr:spPr>
          <a:xfrm>
            <a:off x="7962901" y="806335"/>
            <a:ext cx="1066800" cy="1007225"/>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chemeClr val="tx1"/>
                </a:solidFill>
              </a:rPr>
              <a:t>Critical</a:t>
            </a:r>
          </a:p>
          <a:p>
            <a:pPr algn="l"/>
            <a:r>
              <a:rPr lang="en-GB" sz="1100">
                <a:solidFill>
                  <a:schemeClr val="tx1"/>
                </a:solidFill>
              </a:rPr>
              <a:t>High</a:t>
            </a:r>
          </a:p>
          <a:p>
            <a:pPr algn="l"/>
            <a:r>
              <a:rPr lang="en-GB" sz="1100">
                <a:solidFill>
                  <a:schemeClr val="tx1"/>
                </a:solidFill>
              </a:rPr>
              <a:t>Medium</a:t>
            </a:r>
          </a:p>
          <a:p>
            <a:pPr algn="l"/>
            <a:r>
              <a:rPr lang="en-GB" sz="1100">
                <a:solidFill>
                  <a:schemeClr val="tx1"/>
                </a:solidFill>
              </a:rPr>
              <a:t>Low</a:t>
            </a:r>
          </a:p>
          <a:p>
            <a:pPr algn="l"/>
            <a:r>
              <a:rPr lang="en-GB" sz="1100">
                <a:solidFill>
                  <a:schemeClr val="tx1"/>
                </a:solidFill>
              </a:rPr>
              <a:t>Not</a:t>
            </a:r>
            <a:r>
              <a:rPr lang="en-GB" sz="1100" baseline="0">
                <a:solidFill>
                  <a:schemeClr val="tx1"/>
                </a:solidFill>
              </a:rPr>
              <a:t> required</a:t>
            </a:r>
            <a:endParaRPr lang="en-GB" sz="1100">
              <a:solidFill>
                <a:sysClr val="windowText" lastClr="000000"/>
              </a:solidFill>
            </a:endParaRPr>
          </a:p>
        </xdr:txBody>
      </xdr:sp>
      <xdr:sp macro="" textlink="">
        <xdr:nvSpPr>
          <xdr:cNvPr id="8" name="Rectangle 7">
            <a:extLst>
              <a:ext uri="{FF2B5EF4-FFF2-40B4-BE49-F238E27FC236}">
                <a16:creationId xmlns:a16="http://schemas.microsoft.com/office/drawing/2014/main" id="{36F967AD-508B-491A-D6E3-D176F1C37993}"/>
              </a:ext>
            </a:extLst>
          </xdr:cNvPr>
          <xdr:cNvSpPr/>
        </xdr:nvSpPr>
        <xdr:spPr>
          <a:xfrm>
            <a:off x="8991600" y="807720"/>
            <a:ext cx="3924300" cy="107442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solidFill>
                  <a:sysClr val="windowText" lastClr="000000"/>
                </a:solidFill>
              </a:rPr>
              <a:t>The system can not function without</a:t>
            </a:r>
            <a:r>
              <a:rPr lang="en-GB" sz="1100" baseline="0">
                <a:solidFill>
                  <a:sysClr val="windowText" lastClr="000000"/>
                </a:solidFill>
              </a:rPr>
              <a:t> this</a:t>
            </a:r>
            <a:endParaRPr lang="en-GB" sz="1100">
              <a:solidFill>
                <a:sysClr val="windowText" lastClr="000000"/>
              </a:solidFill>
            </a:endParaRPr>
          </a:p>
          <a:p>
            <a:pPr algn="l"/>
            <a:r>
              <a:rPr lang="en-GB" sz="1100">
                <a:solidFill>
                  <a:sysClr val="windowText" lastClr="000000"/>
                </a:solidFill>
              </a:rPr>
              <a:t>Significantly</a:t>
            </a:r>
            <a:r>
              <a:rPr lang="en-GB" sz="1100" baseline="0">
                <a:solidFill>
                  <a:sysClr val="windowText" lastClr="000000"/>
                </a:solidFill>
              </a:rPr>
              <a:t> improves the projects chances of success / Users delight </a:t>
            </a:r>
            <a:endParaRPr lang="en-GB" sz="1100">
              <a:solidFill>
                <a:sysClr val="windowText" lastClr="000000"/>
              </a:solidFill>
            </a:endParaRPr>
          </a:p>
          <a:p>
            <a:pPr algn="l"/>
            <a:r>
              <a:rPr lang="en-GB" sz="1100">
                <a:solidFill>
                  <a:sysClr val="windowText" lastClr="000000"/>
                </a:solidFill>
              </a:rPr>
              <a:t>Generally</a:t>
            </a:r>
            <a:r>
              <a:rPr lang="en-GB" sz="1100" baseline="0">
                <a:solidFill>
                  <a:sysClr val="windowText" lastClr="000000"/>
                </a:solidFill>
              </a:rPr>
              <a:t> improves the projects chances of success / User delight</a:t>
            </a:r>
            <a:endParaRPr lang="en-GB" sz="1100">
              <a:solidFill>
                <a:sysClr val="windowText" lastClr="000000"/>
              </a:solidFill>
            </a:endParaRPr>
          </a:p>
          <a:p>
            <a:pPr algn="l"/>
            <a:r>
              <a:rPr lang="en-GB" sz="1100">
                <a:solidFill>
                  <a:sysClr val="windowText" lastClr="000000"/>
                </a:solidFill>
              </a:rPr>
              <a:t>Little impact on</a:t>
            </a:r>
            <a:r>
              <a:rPr lang="en-GB" sz="1100" baseline="0">
                <a:solidFill>
                  <a:sysClr val="windowText" lastClr="000000"/>
                </a:solidFill>
              </a:rPr>
              <a:t> the project / User</a:t>
            </a:r>
            <a:endParaRPr lang="en-GB" sz="1100">
              <a:solidFill>
                <a:sysClr val="windowText" lastClr="000000"/>
              </a:solidFill>
            </a:endParaRPr>
          </a:p>
          <a:p>
            <a:pPr algn="l"/>
            <a:r>
              <a:rPr lang="en-GB" sz="1100">
                <a:solidFill>
                  <a:sysClr val="windowText" lastClr="000000"/>
                </a:solidFill>
              </a:rPr>
              <a:t>Not needed</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160020</xdr:colOff>
      <xdr:row>3</xdr:row>
      <xdr:rowOff>144780</xdr:rowOff>
    </xdr:from>
    <xdr:to>
      <xdr:col>2</xdr:col>
      <xdr:colOff>1897380</xdr:colOff>
      <xdr:row>9</xdr:row>
      <xdr:rowOff>152400</xdr:rowOff>
    </xdr:to>
    <xdr:grpSp>
      <xdr:nvGrpSpPr>
        <xdr:cNvPr id="21" name="Group 3">
          <a:extLst>
            <a:ext uri="{FF2B5EF4-FFF2-40B4-BE49-F238E27FC236}">
              <a16:creationId xmlns:a16="http://schemas.microsoft.com/office/drawing/2014/main" id="{C4F0EE8A-E1FE-4A71-9186-49ABAE11D4B1}"/>
            </a:ext>
          </a:extLst>
        </xdr:cNvPr>
        <xdr:cNvGrpSpPr/>
      </xdr:nvGrpSpPr>
      <xdr:grpSpPr>
        <a:xfrm>
          <a:off x="160020" y="944880"/>
          <a:ext cx="3528060" cy="1150620"/>
          <a:chOff x="4282440" y="929640"/>
          <a:chExt cx="3573780" cy="1104900"/>
        </a:xfrm>
      </xdr:grpSpPr>
      <xdr:sp macro="" textlink="">
        <xdr:nvSpPr>
          <xdr:cNvPr id="22" name="Rectangle 1">
            <a:extLst>
              <a:ext uri="{FF2B5EF4-FFF2-40B4-BE49-F238E27FC236}">
                <a16:creationId xmlns:a16="http://schemas.microsoft.com/office/drawing/2014/main" id="{4AE65B32-BF8B-17DD-EBCB-051D19387545}"/>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23" name="Rectangle 2">
            <a:extLst>
              <a:ext uri="{FF2B5EF4-FFF2-40B4-BE49-F238E27FC236}">
                <a16:creationId xmlns:a16="http://schemas.microsoft.com/office/drawing/2014/main" id="{9292EE95-2425-503D-343E-1C704C36BB04}"/>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xdr:from>
      <xdr:col>1</xdr:col>
      <xdr:colOff>0</xdr:colOff>
      <xdr:row>1</xdr:row>
      <xdr:rowOff>0</xdr:rowOff>
    </xdr:from>
    <xdr:to>
      <xdr:col>6</xdr:col>
      <xdr:colOff>0</xdr:colOff>
      <xdr:row>2</xdr:row>
      <xdr:rowOff>175260</xdr:rowOff>
    </xdr:to>
    <xdr:sp macro="" textlink="">
      <xdr:nvSpPr>
        <xdr:cNvPr id="7" name="Rectangle 6">
          <a:extLst>
            <a:ext uri="{FF2B5EF4-FFF2-40B4-BE49-F238E27FC236}">
              <a16:creationId xmlns:a16="http://schemas.microsoft.com/office/drawing/2014/main" id="{66C2639D-C522-4B2C-804A-2789306D351F}"/>
            </a:ext>
            <a:ext uri="{147F2762-F138-4A5C-976F-8EAC2B608ADB}">
              <a16:predDERef xmlns:a16="http://schemas.microsoft.com/office/drawing/2014/main" pred="{3935F7A6-A6D7-4760-B9F9-1760114C5F25}"/>
            </a:ext>
          </a:extLst>
        </xdr:cNvPr>
        <xdr:cNvSpPr/>
      </xdr:nvSpPr>
      <xdr:spPr>
        <a:xfrm>
          <a:off x="182880" y="182880"/>
          <a:ext cx="3070860" cy="60198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160020</xdr:colOff>
      <xdr:row>1</xdr:row>
      <xdr:rowOff>15240</xdr:rowOff>
    </xdr:from>
    <xdr:to>
      <xdr:col>7</xdr:col>
      <xdr:colOff>15240</xdr:colOff>
      <xdr:row>2</xdr:row>
      <xdr:rowOff>83820</xdr:rowOff>
    </xdr:to>
    <xdr:sp macro="" textlink="">
      <xdr:nvSpPr>
        <xdr:cNvPr id="2" name="Rectangle 1">
          <a:extLst>
            <a:ext uri="{FF2B5EF4-FFF2-40B4-BE49-F238E27FC236}">
              <a16:creationId xmlns:a16="http://schemas.microsoft.com/office/drawing/2014/main" id="{E0B613AD-9F9C-4C52-9348-B7CE4DA1FBE5}"/>
            </a:ext>
          </a:extLst>
        </xdr:cNvPr>
        <xdr:cNvSpPr/>
      </xdr:nvSpPr>
      <xdr:spPr>
        <a:xfrm>
          <a:off x="160020" y="198120"/>
          <a:ext cx="12649200" cy="49530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xdr:col>
      <xdr:colOff>53340</xdr:colOff>
      <xdr:row>3</xdr:row>
      <xdr:rowOff>76200</xdr:rowOff>
    </xdr:from>
    <xdr:to>
      <xdr:col>2</xdr:col>
      <xdr:colOff>2971800</xdr:colOff>
      <xdr:row>9</xdr:row>
      <xdr:rowOff>129540</xdr:rowOff>
    </xdr:to>
    <xdr:grpSp>
      <xdr:nvGrpSpPr>
        <xdr:cNvPr id="21" name="Group 2">
          <a:extLst>
            <a:ext uri="{FF2B5EF4-FFF2-40B4-BE49-F238E27FC236}">
              <a16:creationId xmlns:a16="http://schemas.microsoft.com/office/drawing/2014/main" id="{FF5B1066-AF17-494A-8AA5-DE00FD050582}"/>
            </a:ext>
          </a:extLst>
        </xdr:cNvPr>
        <xdr:cNvGrpSpPr/>
      </xdr:nvGrpSpPr>
      <xdr:grpSpPr>
        <a:xfrm>
          <a:off x="234315" y="847725"/>
          <a:ext cx="3547110" cy="1110615"/>
          <a:chOff x="4282440" y="929640"/>
          <a:chExt cx="3573780" cy="1104900"/>
        </a:xfrm>
      </xdr:grpSpPr>
      <xdr:sp macro="" textlink="">
        <xdr:nvSpPr>
          <xdr:cNvPr id="22" name="Rectangle 3">
            <a:extLst>
              <a:ext uri="{FF2B5EF4-FFF2-40B4-BE49-F238E27FC236}">
                <a16:creationId xmlns:a16="http://schemas.microsoft.com/office/drawing/2014/main" id="{8DFAE64D-56E1-F0C2-36E5-851780844FE3}"/>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23" name="Rectangle 4">
            <a:extLst>
              <a:ext uri="{FF2B5EF4-FFF2-40B4-BE49-F238E27FC236}">
                <a16:creationId xmlns:a16="http://schemas.microsoft.com/office/drawing/2014/main" id="{5F57533E-2479-7A3D-5BAD-9117DE69CBCE}"/>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xdr:row>
      <xdr:rowOff>0</xdr:rowOff>
    </xdr:from>
    <xdr:to>
      <xdr:col>11</xdr:col>
      <xdr:colOff>30480</xdr:colOff>
      <xdr:row>1</xdr:row>
      <xdr:rowOff>388620</xdr:rowOff>
    </xdr:to>
    <xdr:sp macro="" textlink="">
      <xdr:nvSpPr>
        <xdr:cNvPr id="2" name="Rectangle 1">
          <a:extLst>
            <a:ext uri="{FF2B5EF4-FFF2-40B4-BE49-F238E27FC236}">
              <a16:creationId xmlns:a16="http://schemas.microsoft.com/office/drawing/2014/main" id="{C4760B4D-049A-4C02-BB85-A2034C04DE60}"/>
            </a:ext>
          </a:extLst>
        </xdr:cNvPr>
        <xdr:cNvSpPr/>
      </xdr:nvSpPr>
      <xdr:spPr>
        <a:xfrm>
          <a:off x="190500" y="182880"/>
          <a:ext cx="7444740" cy="38862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xdr:col>
      <xdr:colOff>92825</xdr:colOff>
      <xdr:row>2</xdr:row>
      <xdr:rowOff>146166</xdr:rowOff>
    </xdr:from>
    <xdr:to>
      <xdr:col>2</xdr:col>
      <xdr:colOff>2227118</xdr:colOff>
      <xdr:row>8</xdr:row>
      <xdr:rowOff>153785</xdr:rowOff>
    </xdr:to>
    <xdr:grpSp>
      <xdr:nvGrpSpPr>
        <xdr:cNvPr id="21" name="Group 2">
          <a:extLst>
            <a:ext uri="{FF2B5EF4-FFF2-40B4-BE49-F238E27FC236}">
              <a16:creationId xmlns:a16="http://schemas.microsoft.com/office/drawing/2014/main" id="{4DA81E4F-918E-40D1-894A-CB0A6F8DDE51}"/>
            </a:ext>
          </a:extLst>
        </xdr:cNvPr>
        <xdr:cNvGrpSpPr/>
      </xdr:nvGrpSpPr>
      <xdr:grpSpPr>
        <a:xfrm>
          <a:off x="273800" y="755766"/>
          <a:ext cx="3648768" cy="1150619"/>
          <a:chOff x="4282440" y="929640"/>
          <a:chExt cx="3573780" cy="1104900"/>
        </a:xfrm>
      </xdr:grpSpPr>
      <xdr:sp macro="" textlink="">
        <xdr:nvSpPr>
          <xdr:cNvPr id="22" name="Rectangle 3">
            <a:extLst>
              <a:ext uri="{FF2B5EF4-FFF2-40B4-BE49-F238E27FC236}">
                <a16:creationId xmlns:a16="http://schemas.microsoft.com/office/drawing/2014/main" id="{69AB0C86-C009-4157-CF19-CFD69A81800B}"/>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23" name="Rectangle 4">
            <a:extLst>
              <a:ext uri="{FF2B5EF4-FFF2-40B4-BE49-F238E27FC236}">
                <a16:creationId xmlns:a16="http://schemas.microsoft.com/office/drawing/2014/main" id="{11971BC9-7A4D-E348-B1F6-3DD2C021B74D}"/>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0</xdr:colOff>
      <xdr:row>1</xdr:row>
      <xdr:rowOff>0</xdr:rowOff>
    </xdr:from>
    <xdr:to>
      <xdr:col>5</xdr:col>
      <xdr:colOff>0</xdr:colOff>
      <xdr:row>2</xdr:row>
      <xdr:rowOff>45720</xdr:rowOff>
    </xdr:to>
    <xdr:sp macro="" textlink="">
      <xdr:nvSpPr>
        <xdr:cNvPr id="2" name="Rectangle 1">
          <a:extLst>
            <a:ext uri="{FF2B5EF4-FFF2-40B4-BE49-F238E27FC236}">
              <a16:creationId xmlns:a16="http://schemas.microsoft.com/office/drawing/2014/main" id="{2F25DC32-2155-4CAB-8F76-3217A48D79CB}"/>
            </a:ext>
          </a:extLst>
        </xdr:cNvPr>
        <xdr:cNvSpPr/>
      </xdr:nvSpPr>
      <xdr:spPr>
        <a:xfrm>
          <a:off x="190500" y="182880"/>
          <a:ext cx="8382000" cy="47244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xdr:col>
      <xdr:colOff>0</xdr:colOff>
      <xdr:row>3</xdr:row>
      <xdr:rowOff>0</xdr:rowOff>
    </xdr:from>
    <xdr:to>
      <xdr:col>2</xdr:col>
      <xdr:colOff>1577340</xdr:colOff>
      <xdr:row>9</xdr:row>
      <xdr:rowOff>7620</xdr:rowOff>
    </xdr:to>
    <xdr:grpSp>
      <xdr:nvGrpSpPr>
        <xdr:cNvPr id="22" name="Group 2">
          <a:extLst>
            <a:ext uri="{FF2B5EF4-FFF2-40B4-BE49-F238E27FC236}">
              <a16:creationId xmlns:a16="http://schemas.microsoft.com/office/drawing/2014/main" id="{85390788-2A36-4CED-8B5C-06A93A8177F1}"/>
            </a:ext>
          </a:extLst>
        </xdr:cNvPr>
        <xdr:cNvGrpSpPr/>
      </xdr:nvGrpSpPr>
      <xdr:grpSpPr>
        <a:xfrm>
          <a:off x="180975" y="800100"/>
          <a:ext cx="3606165" cy="1150620"/>
          <a:chOff x="4282440" y="929640"/>
          <a:chExt cx="3573780" cy="1104900"/>
        </a:xfrm>
      </xdr:grpSpPr>
      <xdr:sp macro="" textlink="">
        <xdr:nvSpPr>
          <xdr:cNvPr id="23" name="Rectangle 3">
            <a:extLst>
              <a:ext uri="{FF2B5EF4-FFF2-40B4-BE49-F238E27FC236}">
                <a16:creationId xmlns:a16="http://schemas.microsoft.com/office/drawing/2014/main" id="{185F1115-4B21-5B6E-F22A-464D7A4B9B70}"/>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24" name="Rectangle 4">
            <a:extLst>
              <a:ext uri="{FF2B5EF4-FFF2-40B4-BE49-F238E27FC236}">
                <a16:creationId xmlns:a16="http://schemas.microsoft.com/office/drawing/2014/main" id="{945105EE-0C78-491F-CAED-7B0B7C2405FF}"/>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twoCellAnchor editAs="oneCell">
    <xdr:from>
      <xdr:col>1</xdr:col>
      <xdr:colOff>0</xdr:colOff>
      <xdr:row>19</xdr:row>
      <xdr:rowOff>0</xdr:rowOff>
    </xdr:from>
    <xdr:to>
      <xdr:col>3</xdr:col>
      <xdr:colOff>495300</xdr:colOff>
      <xdr:row>31</xdr:row>
      <xdr:rowOff>19050</xdr:rowOff>
    </xdr:to>
    <xdr:pic>
      <xdr:nvPicPr>
        <xdr:cNvPr id="6" name="Picture 5">
          <a:extLst>
            <a:ext uri="{FF2B5EF4-FFF2-40B4-BE49-F238E27FC236}">
              <a16:creationId xmlns:a16="http://schemas.microsoft.com/office/drawing/2014/main" id="{5BD6A440-93FF-E9F0-D159-05FA415CE468}"/>
            </a:ext>
            <a:ext uri="{147F2762-F138-4A5C-976F-8EAC2B608ADB}">
              <a16:predDERef xmlns:a16="http://schemas.microsoft.com/office/drawing/2014/main" pred="{85390788-2A36-4CED-8B5C-06A93A8177F1}"/>
            </a:ext>
          </a:extLst>
        </xdr:cNvPr>
        <xdr:cNvPicPr>
          <a:picLocks noChangeAspect="1"/>
        </xdr:cNvPicPr>
      </xdr:nvPicPr>
      <xdr:blipFill>
        <a:blip xmlns:r="http://schemas.openxmlformats.org/officeDocument/2006/relationships" r:embed="rId1"/>
        <a:stretch>
          <a:fillRect/>
        </a:stretch>
      </xdr:blipFill>
      <xdr:spPr>
        <a:xfrm>
          <a:off x="180975" y="3676650"/>
          <a:ext cx="4572000" cy="2200275"/>
        </a:xfrm>
        <a:prstGeom prst="rect">
          <a:avLst/>
        </a:prstGeom>
      </xdr:spPr>
    </xdr:pic>
    <xdr:clientData/>
  </xdr:twoCellAnchor>
  <xdr:twoCellAnchor editAs="oneCell">
    <xdr:from>
      <xdr:col>1</xdr:col>
      <xdr:colOff>0</xdr:colOff>
      <xdr:row>31</xdr:row>
      <xdr:rowOff>19050</xdr:rowOff>
    </xdr:from>
    <xdr:to>
      <xdr:col>3</xdr:col>
      <xdr:colOff>495300</xdr:colOff>
      <xdr:row>46</xdr:row>
      <xdr:rowOff>93345</xdr:rowOff>
    </xdr:to>
    <xdr:pic>
      <xdr:nvPicPr>
        <xdr:cNvPr id="7" name="Picture 6">
          <a:extLst>
            <a:ext uri="{FF2B5EF4-FFF2-40B4-BE49-F238E27FC236}">
              <a16:creationId xmlns:a16="http://schemas.microsoft.com/office/drawing/2014/main" id="{35022CF6-8512-8103-C922-49EA109BE930}"/>
            </a:ext>
            <a:ext uri="{147F2762-F138-4A5C-976F-8EAC2B608ADB}">
              <a16:predDERef xmlns:a16="http://schemas.microsoft.com/office/drawing/2014/main" pred="{5BD6A440-93FF-E9F0-D159-05FA415CE468}"/>
            </a:ext>
          </a:extLst>
        </xdr:cNvPr>
        <xdr:cNvPicPr>
          <a:picLocks noChangeAspect="1"/>
        </xdr:cNvPicPr>
      </xdr:nvPicPr>
      <xdr:blipFill>
        <a:blip xmlns:r="http://schemas.openxmlformats.org/officeDocument/2006/relationships" r:embed="rId2"/>
        <a:stretch>
          <a:fillRect/>
        </a:stretch>
      </xdr:blipFill>
      <xdr:spPr>
        <a:xfrm>
          <a:off x="180975" y="5876925"/>
          <a:ext cx="4572000" cy="2828925"/>
        </a:xfrm>
        <a:prstGeom prst="rect">
          <a:avLst/>
        </a:prstGeom>
      </xdr:spPr>
    </xdr:pic>
    <xdr:clientData/>
  </xdr:twoCellAnchor>
  <xdr:twoCellAnchor editAs="oneCell">
    <xdr:from>
      <xdr:col>0</xdr:col>
      <xdr:colOff>161925</xdr:colOff>
      <xdr:row>46</xdr:row>
      <xdr:rowOff>161925</xdr:rowOff>
    </xdr:from>
    <xdr:to>
      <xdr:col>3</xdr:col>
      <xdr:colOff>476250</xdr:colOff>
      <xdr:row>61</xdr:row>
      <xdr:rowOff>133350</xdr:rowOff>
    </xdr:to>
    <xdr:pic>
      <xdr:nvPicPr>
        <xdr:cNvPr id="8" name="Picture 7">
          <a:extLst>
            <a:ext uri="{FF2B5EF4-FFF2-40B4-BE49-F238E27FC236}">
              <a16:creationId xmlns:a16="http://schemas.microsoft.com/office/drawing/2014/main" id="{77F0D383-F8AC-11F1-4251-A9BABE090D83}"/>
            </a:ext>
            <a:ext uri="{147F2762-F138-4A5C-976F-8EAC2B608ADB}">
              <a16:predDERef xmlns:a16="http://schemas.microsoft.com/office/drawing/2014/main" pred="{35022CF6-8512-8103-C922-49EA109BE930}"/>
            </a:ext>
          </a:extLst>
        </xdr:cNvPr>
        <xdr:cNvPicPr>
          <a:picLocks noChangeAspect="1"/>
        </xdr:cNvPicPr>
      </xdr:nvPicPr>
      <xdr:blipFill>
        <a:blip xmlns:r="http://schemas.openxmlformats.org/officeDocument/2006/relationships" r:embed="rId3"/>
        <a:stretch>
          <a:fillRect/>
        </a:stretch>
      </xdr:blipFill>
      <xdr:spPr>
        <a:xfrm>
          <a:off x="161925" y="8734425"/>
          <a:ext cx="4572000" cy="2676525"/>
        </a:xfrm>
        <a:prstGeom prst="rect">
          <a:avLst/>
        </a:prstGeom>
      </xdr:spPr>
    </xdr:pic>
    <xdr:clientData/>
  </xdr:twoCellAnchor>
  <xdr:twoCellAnchor editAs="oneCell">
    <xdr:from>
      <xdr:col>0</xdr:col>
      <xdr:colOff>123825</xdr:colOff>
      <xdr:row>62</xdr:row>
      <xdr:rowOff>9525</xdr:rowOff>
    </xdr:from>
    <xdr:to>
      <xdr:col>3</xdr:col>
      <xdr:colOff>438150</xdr:colOff>
      <xdr:row>75</xdr:row>
      <xdr:rowOff>133350</xdr:rowOff>
    </xdr:to>
    <xdr:pic>
      <xdr:nvPicPr>
        <xdr:cNvPr id="9" name="Picture 8">
          <a:extLst>
            <a:ext uri="{FF2B5EF4-FFF2-40B4-BE49-F238E27FC236}">
              <a16:creationId xmlns:a16="http://schemas.microsoft.com/office/drawing/2014/main" id="{159BC2EF-4A8D-1372-E426-397A56DD0FC0}"/>
            </a:ext>
            <a:ext uri="{147F2762-F138-4A5C-976F-8EAC2B608ADB}">
              <a16:predDERef xmlns:a16="http://schemas.microsoft.com/office/drawing/2014/main" pred="{77F0D383-F8AC-11F1-4251-A9BABE090D83}"/>
            </a:ext>
          </a:extLst>
        </xdr:cNvPr>
        <xdr:cNvPicPr>
          <a:picLocks noChangeAspect="1"/>
        </xdr:cNvPicPr>
      </xdr:nvPicPr>
      <xdr:blipFill>
        <a:blip xmlns:r="http://schemas.openxmlformats.org/officeDocument/2006/relationships" r:embed="rId4"/>
        <a:stretch>
          <a:fillRect/>
        </a:stretch>
      </xdr:blipFill>
      <xdr:spPr>
        <a:xfrm>
          <a:off x="123825" y="11477625"/>
          <a:ext cx="4572000" cy="2476500"/>
        </a:xfrm>
        <a:prstGeom prst="rect">
          <a:avLst/>
        </a:prstGeom>
      </xdr:spPr>
    </xdr:pic>
    <xdr:clientData/>
  </xdr:twoCellAnchor>
  <xdr:twoCellAnchor editAs="oneCell">
    <xdr:from>
      <xdr:col>0</xdr:col>
      <xdr:colOff>142875</xdr:colOff>
      <xdr:row>75</xdr:row>
      <xdr:rowOff>171450</xdr:rowOff>
    </xdr:from>
    <xdr:to>
      <xdr:col>3</xdr:col>
      <xdr:colOff>436245</xdr:colOff>
      <xdr:row>87</xdr:row>
      <xdr:rowOff>38100</xdr:rowOff>
    </xdr:to>
    <xdr:pic>
      <xdr:nvPicPr>
        <xdr:cNvPr id="10" name="Picture 9">
          <a:extLst>
            <a:ext uri="{FF2B5EF4-FFF2-40B4-BE49-F238E27FC236}">
              <a16:creationId xmlns:a16="http://schemas.microsoft.com/office/drawing/2014/main" id="{1054AEB5-8BE9-5487-5375-71F407CF3659}"/>
            </a:ext>
            <a:ext uri="{147F2762-F138-4A5C-976F-8EAC2B608ADB}">
              <a16:predDERef xmlns:a16="http://schemas.microsoft.com/office/drawing/2014/main" pred="{159BC2EF-4A8D-1372-E426-397A56DD0FC0}"/>
            </a:ext>
          </a:extLst>
        </xdr:cNvPr>
        <xdr:cNvPicPr>
          <a:picLocks noChangeAspect="1"/>
        </xdr:cNvPicPr>
      </xdr:nvPicPr>
      <xdr:blipFill>
        <a:blip xmlns:r="http://schemas.openxmlformats.org/officeDocument/2006/relationships" r:embed="rId5"/>
        <a:stretch>
          <a:fillRect/>
        </a:stretch>
      </xdr:blipFill>
      <xdr:spPr>
        <a:xfrm>
          <a:off x="142875" y="13992225"/>
          <a:ext cx="4562475" cy="2038350"/>
        </a:xfrm>
        <a:prstGeom prst="rect">
          <a:avLst/>
        </a:prstGeom>
      </xdr:spPr>
    </xdr:pic>
    <xdr:clientData/>
  </xdr:twoCellAnchor>
  <xdr:twoCellAnchor editAs="oneCell">
    <xdr:from>
      <xdr:col>4</xdr:col>
      <xdr:colOff>0</xdr:colOff>
      <xdr:row>20</xdr:row>
      <xdr:rowOff>0</xdr:rowOff>
    </xdr:from>
    <xdr:to>
      <xdr:col>6</xdr:col>
      <xdr:colOff>1219200</xdr:colOff>
      <xdr:row>31</xdr:row>
      <xdr:rowOff>0</xdr:rowOff>
    </xdr:to>
    <xdr:pic>
      <xdr:nvPicPr>
        <xdr:cNvPr id="11" name="Picture 10">
          <a:extLst>
            <a:ext uri="{FF2B5EF4-FFF2-40B4-BE49-F238E27FC236}">
              <a16:creationId xmlns:a16="http://schemas.microsoft.com/office/drawing/2014/main" id="{1577AF75-430C-9F3C-9BB3-D20501492A21}"/>
            </a:ext>
            <a:ext uri="{147F2762-F138-4A5C-976F-8EAC2B608ADB}">
              <a16:predDERef xmlns:a16="http://schemas.microsoft.com/office/drawing/2014/main" pred="{1054AEB5-8BE9-5487-5375-71F407CF3659}"/>
            </a:ext>
          </a:extLst>
        </xdr:cNvPr>
        <xdr:cNvPicPr>
          <a:picLocks noChangeAspect="1"/>
        </xdr:cNvPicPr>
      </xdr:nvPicPr>
      <xdr:blipFill>
        <a:blip xmlns:r="http://schemas.openxmlformats.org/officeDocument/2006/relationships" r:embed="rId6"/>
        <a:stretch>
          <a:fillRect/>
        </a:stretch>
      </xdr:blipFill>
      <xdr:spPr>
        <a:xfrm>
          <a:off x="6276975" y="3867150"/>
          <a:ext cx="4572000" cy="1990725"/>
        </a:xfrm>
        <a:prstGeom prst="rect">
          <a:avLst/>
        </a:prstGeom>
      </xdr:spPr>
    </xdr:pic>
    <xdr:clientData/>
  </xdr:twoCellAnchor>
  <xdr:twoCellAnchor editAs="oneCell">
    <xdr:from>
      <xdr:col>4</xdr:col>
      <xdr:colOff>0</xdr:colOff>
      <xdr:row>42</xdr:row>
      <xdr:rowOff>0</xdr:rowOff>
    </xdr:from>
    <xdr:to>
      <xdr:col>6</xdr:col>
      <xdr:colOff>1219200</xdr:colOff>
      <xdr:row>53</xdr:row>
      <xdr:rowOff>0</xdr:rowOff>
    </xdr:to>
    <xdr:pic>
      <xdr:nvPicPr>
        <xdr:cNvPr id="12" name="Picture 11">
          <a:extLst>
            <a:ext uri="{FF2B5EF4-FFF2-40B4-BE49-F238E27FC236}">
              <a16:creationId xmlns:a16="http://schemas.microsoft.com/office/drawing/2014/main" id="{44CDE1E0-7808-29B4-6E57-359150C80FDB}"/>
            </a:ext>
            <a:ext uri="{147F2762-F138-4A5C-976F-8EAC2B608ADB}">
              <a16:predDERef xmlns:a16="http://schemas.microsoft.com/office/drawing/2014/main" pred="{1577AF75-430C-9F3C-9BB3-D20501492A21}"/>
            </a:ext>
          </a:extLst>
        </xdr:cNvPr>
        <xdr:cNvPicPr>
          <a:picLocks noChangeAspect="1"/>
        </xdr:cNvPicPr>
      </xdr:nvPicPr>
      <xdr:blipFill>
        <a:blip xmlns:r="http://schemas.openxmlformats.org/officeDocument/2006/relationships" r:embed="rId7"/>
        <a:stretch>
          <a:fillRect/>
        </a:stretch>
      </xdr:blipFill>
      <xdr:spPr>
        <a:xfrm>
          <a:off x="6276975" y="7877175"/>
          <a:ext cx="4572000" cy="19907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1</xdr:row>
      <xdr:rowOff>0</xdr:rowOff>
    </xdr:from>
    <xdr:to>
      <xdr:col>5</xdr:col>
      <xdr:colOff>0</xdr:colOff>
      <xdr:row>2</xdr:row>
      <xdr:rowOff>45720</xdr:rowOff>
    </xdr:to>
    <xdr:sp macro="" textlink="">
      <xdr:nvSpPr>
        <xdr:cNvPr id="2" name="Rectangle 1">
          <a:extLst>
            <a:ext uri="{FF2B5EF4-FFF2-40B4-BE49-F238E27FC236}">
              <a16:creationId xmlns:a16="http://schemas.microsoft.com/office/drawing/2014/main" id="{9FDA2768-7A78-4210-B09A-BEB022F1E5AB}"/>
            </a:ext>
          </a:extLst>
        </xdr:cNvPr>
        <xdr:cNvSpPr/>
      </xdr:nvSpPr>
      <xdr:spPr>
        <a:xfrm>
          <a:off x="182880" y="182880"/>
          <a:ext cx="7978140" cy="46482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xdr:col>
      <xdr:colOff>0</xdr:colOff>
      <xdr:row>3</xdr:row>
      <xdr:rowOff>0</xdr:rowOff>
    </xdr:from>
    <xdr:to>
      <xdr:col>2</xdr:col>
      <xdr:colOff>1577340</xdr:colOff>
      <xdr:row>9</xdr:row>
      <xdr:rowOff>0</xdr:rowOff>
    </xdr:to>
    <xdr:grpSp>
      <xdr:nvGrpSpPr>
        <xdr:cNvPr id="3" name="Group 2">
          <a:extLst>
            <a:ext uri="{FF2B5EF4-FFF2-40B4-BE49-F238E27FC236}">
              <a16:creationId xmlns:a16="http://schemas.microsoft.com/office/drawing/2014/main" id="{789AE31C-EB89-4190-ADF7-56742B455193}"/>
            </a:ext>
          </a:extLst>
        </xdr:cNvPr>
        <xdr:cNvGrpSpPr/>
      </xdr:nvGrpSpPr>
      <xdr:grpSpPr>
        <a:xfrm>
          <a:off x="180975" y="800100"/>
          <a:ext cx="3606165" cy="1143000"/>
          <a:chOff x="4282440" y="929640"/>
          <a:chExt cx="3573780" cy="1104900"/>
        </a:xfrm>
      </xdr:grpSpPr>
      <xdr:sp macro="" textlink="">
        <xdr:nvSpPr>
          <xdr:cNvPr id="4" name="Rectangle 3">
            <a:extLst>
              <a:ext uri="{FF2B5EF4-FFF2-40B4-BE49-F238E27FC236}">
                <a16:creationId xmlns:a16="http://schemas.microsoft.com/office/drawing/2014/main" id="{25BE6CCC-2120-B87B-3669-96DD5A865407}"/>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5" name="Rectangle 4">
            <a:extLst>
              <a:ext uri="{FF2B5EF4-FFF2-40B4-BE49-F238E27FC236}">
                <a16:creationId xmlns:a16="http://schemas.microsoft.com/office/drawing/2014/main" id="{53FA2F9D-AE20-52ED-835C-250B4A156376}"/>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1</xdr:row>
      <xdr:rowOff>0</xdr:rowOff>
    </xdr:from>
    <xdr:to>
      <xdr:col>6</xdr:col>
      <xdr:colOff>0</xdr:colOff>
      <xdr:row>2</xdr:row>
      <xdr:rowOff>22860</xdr:rowOff>
    </xdr:to>
    <xdr:sp macro="" textlink="">
      <xdr:nvSpPr>
        <xdr:cNvPr id="2" name="Rectangle 1">
          <a:extLst>
            <a:ext uri="{FF2B5EF4-FFF2-40B4-BE49-F238E27FC236}">
              <a16:creationId xmlns:a16="http://schemas.microsoft.com/office/drawing/2014/main" id="{C884C55F-A7BF-4EDF-8570-B58B0589D613}"/>
            </a:ext>
          </a:extLst>
        </xdr:cNvPr>
        <xdr:cNvSpPr/>
      </xdr:nvSpPr>
      <xdr:spPr>
        <a:xfrm>
          <a:off x="190500" y="182880"/>
          <a:ext cx="12801600" cy="449580"/>
        </a:xfrm>
        <a:prstGeom prst="rect">
          <a:avLst/>
        </a:prstGeom>
        <a:solidFill>
          <a:schemeClr val="accent6">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a:solidFill>
                <a:sysClr val="windowText" lastClr="000000"/>
              </a:solidFill>
              <a:latin typeface="Arial" panose="020B0604020202020204" pitchFamily="34" charset="0"/>
              <a:cs typeface="Arial" panose="020B0604020202020204" pitchFamily="34" charset="0"/>
            </a:rPr>
            <a:t>Business Requirement Document</a:t>
          </a:r>
          <a:r>
            <a:rPr lang="en-GB" sz="1100">
              <a:solidFill>
                <a:sysClr val="windowText" lastClr="000000"/>
              </a:solidFill>
            </a:rPr>
            <a:t> </a:t>
          </a:r>
        </a:p>
      </xdr:txBody>
    </xdr:sp>
    <xdr:clientData/>
  </xdr:twoCellAnchor>
  <xdr:twoCellAnchor>
    <xdr:from>
      <xdr:col>1</xdr:col>
      <xdr:colOff>0</xdr:colOff>
      <xdr:row>3</xdr:row>
      <xdr:rowOff>0</xdr:rowOff>
    </xdr:from>
    <xdr:to>
      <xdr:col>2</xdr:col>
      <xdr:colOff>1577340</xdr:colOff>
      <xdr:row>9</xdr:row>
      <xdr:rowOff>7620</xdr:rowOff>
    </xdr:to>
    <xdr:grpSp>
      <xdr:nvGrpSpPr>
        <xdr:cNvPr id="16" name="Group 2">
          <a:extLst>
            <a:ext uri="{FF2B5EF4-FFF2-40B4-BE49-F238E27FC236}">
              <a16:creationId xmlns:a16="http://schemas.microsoft.com/office/drawing/2014/main" id="{A561A849-4475-4B46-B064-A8DD9D3DC5E2}"/>
            </a:ext>
          </a:extLst>
        </xdr:cNvPr>
        <xdr:cNvGrpSpPr/>
      </xdr:nvGrpSpPr>
      <xdr:grpSpPr>
        <a:xfrm>
          <a:off x="180975" y="800100"/>
          <a:ext cx="3606165" cy="1150620"/>
          <a:chOff x="4282440" y="929640"/>
          <a:chExt cx="3573780" cy="1104900"/>
        </a:xfrm>
      </xdr:grpSpPr>
      <xdr:sp macro="" textlink="">
        <xdr:nvSpPr>
          <xdr:cNvPr id="17" name="Rectangle 3">
            <a:extLst>
              <a:ext uri="{FF2B5EF4-FFF2-40B4-BE49-F238E27FC236}">
                <a16:creationId xmlns:a16="http://schemas.microsoft.com/office/drawing/2014/main" id="{3FAA1FBD-25D1-6CA0-DC1D-24537A1086A1}"/>
              </a:ext>
            </a:extLst>
          </xdr:cNvPr>
          <xdr:cNvSpPr/>
        </xdr:nvSpPr>
        <xdr:spPr>
          <a:xfrm>
            <a:off x="4282440" y="929640"/>
            <a:ext cx="11963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Project Name</a:t>
            </a:r>
          </a:p>
          <a:p>
            <a:pPr algn="l"/>
            <a:r>
              <a:rPr lang="en-GB" sz="1100">
                <a:solidFill>
                  <a:schemeClr val="tx1"/>
                </a:solidFill>
              </a:rPr>
              <a:t>Project Manager</a:t>
            </a:r>
          </a:p>
          <a:p>
            <a:pPr algn="l"/>
            <a:endParaRPr lang="en-GB" sz="1100">
              <a:solidFill>
                <a:schemeClr val="tx1"/>
              </a:solidFill>
            </a:endParaRPr>
          </a:p>
          <a:p>
            <a:pPr algn="l"/>
            <a:r>
              <a:rPr lang="en-GB" sz="1100">
                <a:solidFill>
                  <a:schemeClr val="tx1"/>
                </a:solidFill>
              </a:rPr>
              <a:t>Document</a:t>
            </a:r>
            <a:r>
              <a:rPr lang="en-GB" sz="1100" baseline="0">
                <a:solidFill>
                  <a:schemeClr val="tx1"/>
                </a:solidFill>
              </a:rPr>
              <a:t> status </a:t>
            </a:r>
            <a:endParaRPr lang="en-GB" sz="1100">
              <a:solidFill>
                <a:schemeClr val="tx1"/>
              </a:solidFill>
            </a:endParaRPr>
          </a:p>
        </xdr:txBody>
      </xdr:sp>
      <xdr:sp macro="" textlink="">
        <xdr:nvSpPr>
          <xdr:cNvPr id="18" name="Rectangle 4">
            <a:extLst>
              <a:ext uri="{FF2B5EF4-FFF2-40B4-BE49-F238E27FC236}">
                <a16:creationId xmlns:a16="http://schemas.microsoft.com/office/drawing/2014/main" id="{8E00B4A1-4611-4B47-BE36-3B8A6713BDB0}"/>
              </a:ext>
            </a:extLst>
          </xdr:cNvPr>
          <xdr:cNvSpPr/>
        </xdr:nvSpPr>
        <xdr:spPr>
          <a:xfrm>
            <a:off x="5440680" y="929640"/>
            <a:ext cx="2415540" cy="1104900"/>
          </a:xfrm>
          <a:prstGeom prst="rect">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a:p>
            <a:pPr algn="l"/>
            <a:r>
              <a:rPr lang="en-GB" sz="1100">
                <a:solidFill>
                  <a:schemeClr val="tx1"/>
                </a:solidFill>
              </a:rPr>
              <a:t>Geo expansion -</a:t>
            </a:r>
            <a:r>
              <a:rPr lang="en-GB" sz="1100" baseline="0">
                <a:solidFill>
                  <a:schemeClr val="tx1"/>
                </a:solidFill>
              </a:rPr>
              <a:t> R.O.Ireland</a:t>
            </a:r>
            <a:endParaRPr lang="en-GB" sz="1100">
              <a:solidFill>
                <a:schemeClr val="tx1"/>
              </a:solidFill>
            </a:endParaRPr>
          </a:p>
          <a:p>
            <a:pPr algn="l"/>
            <a:r>
              <a:rPr lang="en-GB" sz="1100">
                <a:solidFill>
                  <a:schemeClr val="tx1"/>
                </a:solidFill>
              </a:rPr>
              <a:t>Jay</a:t>
            </a:r>
            <a:r>
              <a:rPr lang="en-GB" sz="1100" baseline="0">
                <a:solidFill>
                  <a:schemeClr val="tx1"/>
                </a:solidFill>
              </a:rPr>
              <a:t> Jones</a:t>
            </a:r>
            <a:endParaRPr lang="en-GB" sz="1100">
              <a:solidFill>
                <a:schemeClr val="tx1"/>
              </a:solidFill>
            </a:endParaRPr>
          </a:p>
          <a:p>
            <a:pPr algn="l"/>
            <a:endParaRPr lang="en-GB" sz="1100">
              <a:solidFill>
                <a:schemeClr val="tx1"/>
              </a:solidFill>
            </a:endParaRPr>
          </a:p>
          <a:p>
            <a:pPr algn="l"/>
            <a:r>
              <a:rPr lang="en-GB" sz="1100">
                <a:solidFill>
                  <a:schemeClr val="tx1"/>
                </a:solidFill>
              </a:rPr>
              <a:t>Draft</a:t>
            </a:r>
          </a:p>
        </xdr:txBody>
      </xdr:sp>
    </xdr:grpSp>
    <xdr:clientData/>
  </xdr:twoCellAnchor>
</xdr:wsDr>
</file>

<file path=xl/persons/person.xml><?xml version="1.0" encoding="utf-8"?>
<personList xmlns="http://schemas.microsoft.com/office/spreadsheetml/2018/threadedcomments" xmlns:x="http://schemas.openxmlformats.org/spreadsheetml/2006/main">
  <person displayName="Gower, Heather" id="{279BBBE7-0BA8-F54A-A771-3A3691471668}" userId="S::v563626@amerisourcebergen.com::3849576c-22db-4f15-9261-d233cf11cbb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FBECFF-368B-4E68-A235-856FADB9C46C}" name="Table2" displayName="Table2" ref="B11:D76" totalsRowShown="0" headerRowDxfId="196" dataDxfId="195">
  <autoFilter ref="B11:D76" xr:uid="{4AFBECFF-368B-4E68-A235-856FADB9C46C}"/>
  <tableColumns count="3">
    <tableColumn id="1" xr3:uid="{19E79030-042E-470D-A908-88EDFED313A2}" name="Term" dataDxfId="194"/>
    <tableColumn id="2" xr3:uid="{167CBCF3-1BF6-4560-964E-C4B5504D232D}" name="Meaning" dataDxfId="193"/>
    <tableColumn id="3" xr3:uid="{F4F15EA7-6637-4DE8-8535-0917488F9FD0}" name="Additional information" dataDxfId="19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134D9EE-91CC-4E5E-ABCD-592694E39F35}" name="Table115" displayName="Table115" ref="B12:V36" totalsRowShown="0" headerRowDxfId="191" dataDxfId="190">
  <autoFilter ref="B12:V36" xr:uid="{34F5220E-BD46-4C49-9A81-93CFD26CE401}"/>
  <tableColumns count="21">
    <tableColumn id="1" xr3:uid="{0B9E321E-3ACD-4921-AB90-5B8C09EFDFFD}" name="ID" dataDxfId="189"/>
    <tableColumn id="2" xr3:uid="{21D8722F-548E-4CD1-8A0D-321594B6B015}" name="Group" dataDxfId="188"/>
    <tableColumn id="10" xr3:uid="{6F63C7B0-26EC-40F9-AAA1-28D6823EDC8F}" name="sub group" dataDxfId="187"/>
    <tableColumn id="9" xr3:uid="{295F6AC1-00E0-4A08-BE1D-617099F1C52F}" name="Type" dataDxfId="186"/>
    <tableColumn id="21" xr3:uid="{3ADFFFA6-D986-44CE-9FE2-7EF9923635F3}" name="X" dataDxfId="185"/>
    <tableColumn id="3" xr3:uid="{D10B491B-E557-45B6-BA92-ACE0D7511153}" name="Requirement" dataDxfId="184"/>
    <tableColumn id="4" xr3:uid="{9E7CE551-D8FF-4B9D-9F87-8388FC179485}" name="Rational" dataDxfId="183"/>
    <tableColumn id="5" xr3:uid="{8CEF83C2-B384-43AC-8FCE-4CF19594C152}" name="Overall Priority" dataDxfId="182"/>
    <tableColumn id="20" xr3:uid="{7CA0EAC4-1709-4EAB-B0AB-1536CDF270C9}" name="Average Score" dataDxfId="181">
      <calculatedColumnFormula array="1">IFERROR(ROUND((_xlfn.SWITCH(K13,0,0,"N/A",0,"C",5,"H",4,"M",3,"L",2)+(_xlfn.SWITCH(L13,0,0,"N/A",0,"C",5,"H",4,"M",3,"L",2)+(_xlfn.SWITCH(M13,0,0,"N/A",0,"C",5,"H",4,"M",3,"L",2)+(_xlfn.SWITCH(N13,0,0,"N/A",0,"C",5,"H",4,"M",3,"L",2)+(_xlfn.SWITCH(O13,0,0,"N/A",0,"C",5,"H",4,"M",3,"L",2)+(_xlfn.SWITCH(P13,0,0,"N/A",0,"C",5,"H",4,"M",3,"L",2)))))))/(COUNTA(Table115[[#This Row],[Craig]:[Micheal]])),0),0)</calculatedColumnFormula>
    </tableColumn>
    <tableColumn id="16" xr3:uid="{D3E0F4EF-BC06-4517-B7AA-A3A73421F15F}" name="Craig" dataDxfId="180"/>
    <tableColumn id="17" xr3:uid="{0EDE394A-A1C6-4E77-8DFF-F568C2236D75}" name="Ryan" dataDxfId="179"/>
    <tableColumn id="18" xr3:uid="{E537AFB2-8A43-4130-A6F5-A25932FF36AB}" name="Rob" dataDxfId="178"/>
    <tableColumn id="19" xr3:uid="{597028C0-D81F-4C26-9A82-2F41AB2AC9F1}" name="Duncan" dataDxfId="177"/>
    <tableColumn id="14" xr3:uid="{1A5170CE-EF16-4601-9FDA-FD69A7D5A5A3}" name="Jon" dataDxfId="176"/>
    <tableColumn id="15" xr3:uid="{ECB59F7C-CA2C-41DF-9FD5-A29541D01AB6}" name="Micheal" dataDxfId="175"/>
    <tableColumn id="13" xr3:uid="{AF7E04C1-181B-42E9-8966-8AF7C80DDFF7}" name="Solution A" dataDxfId="174"/>
    <tableColumn id="12" xr3:uid="{88BF30CA-5288-428E-8C5C-8C108D500BE5}" name="Solution B" dataDxfId="173"/>
    <tableColumn id="6" xr3:uid="{7E875B50-1274-437D-8E35-2387AFAC3477}" name="Supports" dataDxfId="172"/>
    <tableColumn id="7" xr3:uid="{25CFD09A-1871-415E-A84A-E905AE272141}" name="Agreed?" dataDxfId="171"/>
    <tableColumn id="11" xr3:uid="{93F51D86-F446-494D-8118-7C7093BFCA07}" name="Measure" dataDxfId="170"/>
    <tableColumn id="8" xr3:uid="{7C754D56-BF81-4299-ACE4-A32DDEA8E67A}" name="Link to User story" dataDxfId="16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D75E85B-EC71-42B2-B05F-E7021C327175}" name="Table116" displayName="Table116" ref="B12:V33" totalsRowShown="0" headerRowDxfId="168" dataDxfId="167">
  <autoFilter ref="B12:V33" xr:uid="{34F5220E-BD46-4C49-9A81-93CFD26CE401}"/>
  <tableColumns count="21">
    <tableColumn id="1" xr3:uid="{9F303B2C-0145-46A4-8A47-64EE1C839EB0}" name="ID" dataDxfId="166"/>
    <tableColumn id="2" xr3:uid="{E36B8EF4-8AB9-4045-BDC5-F0B51CDFC083}" name="Group" dataDxfId="165"/>
    <tableColumn id="10" xr3:uid="{689BCB41-5464-48FB-9C13-EF1898623E81}" name="sub group" dataDxfId="164"/>
    <tableColumn id="9" xr3:uid="{5E46DABA-494F-4008-84DA-71859DC9ECE6}" name="Type" dataDxfId="163"/>
    <tableColumn id="21" xr3:uid="{13E94A62-7BBC-4271-B6AC-1BCF9853BAB5}" name="X" dataDxfId="162"/>
    <tableColumn id="3" xr3:uid="{1A20B2B8-71A5-45EA-B370-FA1F505FA2C8}" name="Requirement" dataDxfId="161"/>
    <tableColumn id="4" xr3:uid="{C175438C-9180-4340-9792-4E41DB8834F6}" name="Rational" dataDxfId="160"/>
    <tableColumn id="5" xr3:uid="{BC41B982-34B3-48F4-A3A9-67E7474C56E7}" name="Overall Priority" dataDxfId="159"/>
    <tableColumn id="20" xr3:uid="{FDAB4FD9-0EA7-4154-A05E-A4AC6CF0AF14}" name="Average Score" dataDxfId="158">
      <calculatedColumnFormula array="1">IFERROR(ROUND((_xlfn.SWITCH(K13,"?",0,0,0,"N/A",0,"C",5,"H",4,"M",3,"L",2)+(_xlfn.SWITCH(L13,"?",0,0,0,"N/A",0,"C",5,"H",4,"M",3,"L",2)+(_xlfn.SWITCH(M13,"?",0,0,0,"N/A",0,"C",5,"H",4,"M",3,"L",2)+(_xlfn.SWITCH(N13,"?",0,0,0,"N/A",0,"C",5,"H",4,"M",3,"L",2)+(_xlfn.SWITCH(O13,"?",0,0,0,"N/A",0,"C",5,"H",4,"M",3,"L",2)+(_xlfn.SWITCH(P13,"?",0,0,0,"N/A",0,"C",5,"H",4,"M",3,"L",2)))))))/(COUNTA(Table116[[#This Row],[Craig]:[Micheal]])),0),0)</calculatedColumnFormula>
    </tableColumn>
    <tableColumn id="16" xr3:uid="{0A82CB77-54D7-4A11-8370-719CE5D022E7}" name="Craig" dataDxfId="157"/>
    <tableColumn id="17" xr3:uid="{7E4D14ED-1597-4578-8C5E-071CFE91574F}" name="Ryan" dataDxfId="156"/>
    <tableColumn id="18" xr3:uid="{EBB791DC-A5B1-4792-A30D-555A0F0B44C1}" name="Rob" dataDxfId="155"/>
    <tableColumn id="19" xr3:uid="{680398E8-4664-41DC-B4E4-F1DFABBCEA7F}" name="Duncan" dataDxfId="154"/>
    <tableColumn id="14" xr3:uid="{DAA12265-48E6-462C-BA6D-0C914C308BC2}" name="Jon" dataDxfId="153"/>
    <tableColumn id="15" xr3:uid="{93860759-4FCA-4FD0-804A-4AC3DC1125E7}" name="Micheal" dataDxfId="152"/>
    <tableColumn id="13" xr3:uid="{1638050E-EEEA-4BDF-A727-D6A621BD1497}" name="Solution A" dataDxfId="151"/>
    <tableColumn id="12" xr3:uid="{76E8CEC7-56D8-4A76-B829-617C4A9363BD}" name="Solution B" dataDxfId="150"/>
    <tableColumn id="6" xr3:uid="{32413D97-03A2-4015-BD7F-1D7AB5056FA7}" name="Supports" dataDxfId="149"/>
    <tableColumn id="7" xr3:uid="{4FBEAA94-1C45-4D7C-9DFA-CC622BED6A34}" name="Agreed?" dataDxfId="148"/>
    <tableColumn id="11" xr3:uid="{A0DC6419-FE5D-448F-BF36-B439A812324C}" name="Measure" dataDxfId="147"/>
    <tableColumn id="8" xr3:uid="{084FB5F3-0786-4378-8C5D-BF7F7DD67958}" name="Link to User story" dataDxfId="1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31FDE5E5-665A-486D-93C0-A3EF0B213A14}" name="Table118" displayName="Table118" ref="B12:V43" totalsRowShown="0" headerRowDxfId="145" dataDxfId="144">
  <autoFilter ref="B12:V43" xr:uid="{34F5220E-BD46-4C49-9A81-93CFD26CE401}"/>
  <tableColumns count="21">
    <tableColumn id="1" xr3:uid="{ED79C629-4206-44B2-ADB4-881516F77BC0}" name="ID" dataDxfId="143"/>
    <tableColumn id="2" xr3:uid="{0E585720-5C79-4B1A-9D6D-3602999DC820}" name="Group" dataDxfId="142"/>
    <tableColumn id="10" xr3:uid="{10392615-72B6-40B6-BCE2-B7DC1766ECD1}" name="sub group" dataDxfId="141"/>
    <tableColumn id="9" xr3:uid="{FC27B2E2-7158-45D6-96CF-B9F9CD32DE4C}" name="Type" dataDxfId="140"/>
    <tableColumn id="21" xr3:uid="{67B7442F-DE83-4646-A3CA-259C85D35F56}" name="X" dataDxfId="139"/>
    <tableColumn id="3" xr3:uid="{D9567CE5-DC49-45BA-B1D4-FFDD8E9644CB}" name="Requirement" dataDxfId="138"/>
    <tableColumn id="4" xr3:uid="{40A99D29-92D0-4ADF-9479-975F30111949}" name="Rational" dataDxfId="137"/>
    <tableColumn id="5" xr3:uid="{EA578EA9-FFB8-4BD0-9603-1F658BF5D1CC}" name="Overall Priority" dataDxfId="136"/>
    <tableColumn id="20" xr3:uid="{624FAA78-23BC-4579-B2AB-2B5424CF8FB7}" name="Average Score" dataDxfId="135">
      <calculatedColumnFormula array="1">IFERROR(ROUND((_xlfn.SWITCH(K13,"?",0,0,0,"N/A",0,"C",5,"H",4,"M",3,"L",2)+(_xlfn.SWITCH(L13,"?",0,0,0,"N/A",0,"C",5,"H",4,"M",3,"L",2)+(_xlfn.SWITCH(M13,"?",0,0,0,"N/A",0,"C",5,"H",4,"M",3,"L",2)+(_xlfn.SWITCH(N13,"?",0,0,0,"N/A",0,"C",5,"H",4,"M",3,"L",2)+(_xlfn.SWITCH(O13,"?",0,0,0,"N/A",0,"C",5,"H",4,"M",3,"L",2)+(_xlfn.SWITCH(P13,"?",0,0,0,"N/A",0,"C",5,"H",4,"M",3,"L",2)))))))/(COUNTA(Table117[[#This Row],[Craig]:[Micheal]])),0),0)</calculatedColumnFormula>
    </tableColumn>
    <tableColumn id="16" xr3:uid="{724BBA04-6C19-4B41-A91A-CC1A69A5D8F5}" name="Craig" dataDxfId="134"/>
    <tableColumn id="17" xr3:uid="{4BFE9A83-A498-4365-9586-78FB201D6A11}" name="Ryan" dataDxfId="133"/>
    <tableColumn id="18" xr3:uid="{7DDA14E0-8865-448E-9F53-A1B6B42A7059}" name="Rob" dataDxfId="132"/>
    <tableColumn id="19" xr3:uid="{86B4C177-6722-44ED-8494-D4CDDC180B66}" name="Duncan" dataDxfId="131"/>
    <tableColumn id="14" xr3:uid="{E2CB7285-884F-43F0-85B4-CFBFA4F66B83}" name="Jon" dataDxfId="130"/>
    <tableColumn id="15" xr3:uid="{FEA9A97C-FEDE-46CD-A5AF-E7495FBDDCF7}" name="Micheal" dataDxfId="129"/>
    <tableColumn id="13" xr3:uid="{36A15529-7990-4F24-B51D-A85FC3814140}" name="Solution A" dataDxfId="128"/>
    <tableColumn id="12" xr3:uid="{D681F27A-CD2A-4139-9AE3-814EBBB1928F}" name="Solution B" dataDxfId="127"/>
    <tableColumn id="6" xr3:uid="{36186EF4-1339-4D9E-A1EC-028B6532626D}" name="Supports" dataDxfId="126"/>
    <tableColumn id="7" xr3:uid="{6551F805-28F5-4816-B07A-9A8DC492D77F}" name="Agreed?" dataDxfId="125"/>
    <tableColumn id="11" xr3:uid="{AF3389F9-B130-4D01-B765-B02FF7D427FD}" name="Measure" dataDxfId="124"/>
    <tableColumn id="8" xr3:uid="{78720663-C00C-4F17-8A69-39E584815C72}" name="Link to User story" dataDxfId="1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6211164-87C6-46D5-A8AC-068E631E87CC}" name="Table117" displayName="Table117" ref="B12:V19" totalsRowShown="0" headerRowDxfId="122" dataDxfId="121">
  <autoFilter ref="B12:V19" xr:uid="{34F5220E-BD46-4C49-9A81-93CFD26CE401}"/>
  <tableColumns count="21">
    <tableColumn id="1" xr3:uid="{59B7D105-E68B-4BBF-BF23-FAF0FA293876}" name="ID" dataDxfId="120"/>
    <tableColumn id="2" xr3:uid="{333D1424-67E4-4E9F-8721-4F2FAA6B53CE}" name="Group" dataDxfId="119"/>
    <tableColumn id="10" xr3:uid="{B12A1D8E-A480-4DE8-ACC1-81188578F1A4}" name="sub group" dataDxfId="118"/>
    <tableColumn id="9" xr3:uid="{E9DD532A-1AEB-4091-AEDA-4A00C3854EF0}" name="Type" dataDxfId="117"/>
    <tableColumn id="21" xr3:uid="{7740AF5F-1001-4B20-8101-17014F0E64D4}" name="X" dataDxfId="116"/>
    <tableColumn id="3" xr3:uid="{C6C4010B-B18E-4793-93A9-89CA58AFFB7A}" name="Requirement" dataDxfId="115"/>
    <tableColumn id="4" xr3:uid="{A4F17BD6-8803-412D-887E-8A7BAA23E2BF}" name="Rational" dataDxfId="114"/>
    <tableColumn id="5" xr3:uid="{D90C86CB-AEE2-40CF-BAEC-1A877AF6A31F}" name="Overall Priority" dataDxfId="113"/>
    <tableColumn id="20" xr3:uid="{4E0F0D6C-6F55-4D93-9117-8DA0B0ED3339}" name="Average Score" dataDxfId="112">
      <calculatedColumnFormula array="1">IFERROR(ROUND((_xlfn.SWITCH(K13,"?",0,0,0,"N/A",0,"C",5,"H",4,"M",3,"L",2)+(_xlfn.SWITCH(L13,"?",0,0,0,"N/A",0,"C",5,"H",4,"M",3,"L",2)+(_xlfn.SWITCH(M13,"?",0,0,0,"N/A",0,"C",5,"H",4,"M",3,"L",2)+(_xlfn.SWITCH(N13,"?",0,0,0,"N/A",0,"C",5,"H",4,"M",3,"L",2)+(_xlfn.SWITCH(O13,"?",0,0,0,"N/A",0,"C",5,"H",4,"M",3,"L",2)+(_xlfn.SWITCH(P13,"?",0,0,0,"N/A",0,"C",5,"H",4,"M",3,"L",2)))))))/(COUNTA(Table117[[#This Row],[Craig]:[Micheal]])),0),0)</calculatedColumnFormula>
    </tableColumn>
    <tableColumn id="16" xr3:uid="{30790F1B-0831-45B5-A598-175C6C8D4D29}" name="Craig" dataDxfId="111"/>
    <tableColumn id="17" xr3:uid="{D82D3C01-8D3A-4CB4-A571-61E5B446DFD7}" name="Ryan" dataDxfId="110"/>
    <tableColumn id="18" xr3:uid="{76D5D6A0-45D4-4A9A-8251-B019BCE66B58}" name="Rob" dataDxfId="109"/>
    <tableColumn id="19" xr3:uid="{D316CA5D-EFAD-4BB0-92D4-9E2D8808EB0A}" name="Duncan" dataDxfId="108"/>
    <tableColumn id="14" xr3:uid="{A4656D01-C86D-487C-9DC4-C5929415DB55}" name="Jon" dataDxfId="107"/>
    <tableColumn id="15" xr3:uid="{BAEAE4C5-ADA6-4F04-B041-4E1234C61D64}" name="Micheal" dataDxfId="106"/>
    <tableColumn id="13" xr3:uid="{A64F07F6-0A6C-4C34-986A-E1CAD7255241}" name="Solution A" dataDxfId="105"/>
    <tableColumn id="12" xr3:uid="{F477C401-F972-40A5-A3BC-E914DFFF8344}" name="Solution B" dataDxfId="104"/>
    <tableColumn id="6" xr3:uid="{A8E77B0C-CF38-4FE9-B32D-1BB65BD50C18}" name="Supports" dataDxfId="103"/>
    <tableColumn id="7" xr3:uid="{F212B9A1-CCF7-4D29-B32B-2A7DCB708ABE}" name="Agreed?" dataDxfId="102"/>
    <tableColumn id="11" xr3:uid="{3FBA4DDA-82DE-4E1F-AE69-0D16740A4FA5}" name="Measure" dataDxfId="101"/>
    <tableColumn id="8" xr3:uid="{37354F65-00B2-469B-B6E0-595C5D71EDB2}" name="Link to User story" dataDxfId="10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5220E-BD46-4C49-9A81-93CFD26CE401}" name="Table1" displayName="Table1" ref="B12:V22" totalsRowShown="0" headerRowDxfId="99" dataDxfId="98">
  <autoFilter ref="B12:V22" xr:uid="{34F5220E-BD46-4C49-9A81-93CFD26CE401}"/>
  <tableColumns count="21">
    <tableColumn id="1" xr3:uid="{931DA49C-3238-47EB-B36A-4BEA8E867D08}" name="ID" dataDxfId="97"/>
    <tableColumn id="2" xr3:uid="{95A8D591-6A03-4212-B913-61AE1A8A1ABB}" name="Group" dataDxfId="96"/>
    <tableColumn id="10" xr3:uid="{BA2A6E7B-EE43-4A5F-8D33-793D4B8DA30D}" name="sub group" dataDxfId="95"/>
    <tableColumn id="9" xr3:uid="{239B06C3-D30A-46E3-BBB9-582DC9D20A9D}" name="Type" dataDxfId="94"/>
    <tableColumn id="21" xr3:uid="{FA039C4C-3B73-433D-9C6A-B42604CF706D}" name="X" dataDxfId="93"/>
    <tableColumn id="3" xr3:uid="{98F5CF24-4115-4FB3-93FB-E8C33996B87B}" name="Requirement" dataDxfId="92"/>
    <tableColumn id="4" xr3:uid="{EB46AE73-E277-443E-96C2-130647A2625A}" name="Rational" dataDxfId="91"/>
    <tableColumn id="5" xr3:uid="{D68C1D67-09B9-4306-9B1B-D2EBCFB79662}" name="Overall Priority" dataDxfId="90"/>
    <tableColumn id="20" xr3:uid="{6CBCCEDA-991B-4AAF-A36C-24AC82F3674C}" name="Average Score" dataDxfId="89">
      <calculatedColumnFormula array="1">ROUND((_xlfn.SWITCH(K13,0,0,"N/A",0,"C",5,"H",4,"M",3,"L",2)+(_xlfn.SWITCH(L13,0,0,"N/A",0,"C",5,"H",4,"M",3,"L",2)+(_xlfn.SWITCH(M13,0,0,"N/A",0,"C",5,"H",4,"M",3,"L",2)+(_xlfn.SWITCH(N13,0,0,"N/A",0,"C",5,"H",4,"M",3,"L",2)+(_xlfn.SWITCH(O13,0,0,"N/A",0,"C",5,"H",4,"M",3,"L",2)+(_xlfn.SWITCH(P13,0,0,"N/A",0,"C",5,"H",4,"M",3,"L",2)))))))/(COUNTA(Table1[[#This Row],[Craig]:[Micheal]])),0)</calculatedColumnFormula>
    </tableColumn>
    <tableColumn id="16" xr3:uid="{CBC32641-CFEC-46A6-9956-8AC7CDBDB0BE}" name="Craig" dataDxfId="88"/>
    <tableColumn id="17" xr3:uid="{34374680-20B2-4668-B298-09C33D2E278B}" name="Ryan" dataDxfId="87"/>
    <tableColumn id="18" xr3:uid="{14E6A0ED-6A9A-4E2D-9E12-4B451CB151BB}" name="Rob" dataDxfId="86"/>
    <tableColumn id="19" xr3:uid="{0B9E4F39-1AE0-4B95-B002-2A8D0C9F5AB4}" name="Duncan" dataDxfId="85"/>
    <tableColumn id="14" xr3:uid="{D311AEA1-D241-4D3F-9E3C-D318E736A24E}" name="Jon" dataDxfId="84"/>
    <tableColumn id="15" xr3:uid="{DF9CAC48-4124-45EC-9B7B-73DCD6F3B3B1}" name="Micheal" dataDxfId="83"/>
    <tableColumn id="13" xr3:uid="{612CFCF5-4095-459B-806E-D89E572DE3FA}" name="Solution A" dataDxfId="82"/>
    <tableColumn id="12" xr3:uid="{73CFE722-9B07-4C47-9DB9-DC99D9740CA4}" name="Solution B" dataDxfId="81"/>
    <tableColumn id="6" xr3:uid="{56404437-980D-41AE-A2E2-C1AD482D192C}" name="Supports" dataDxfId="80"/>
    <tableColumn id="7" xr3:uid="{891E8663-94C8-43B5-8F79-F43909923654}" name="Agreed?" dataDxfId="79"/>
    <tableColumn id="11" xr3:uid="{F33138FA-6280-434E-98B6-0C8E67DE48B7}" name="Measure" dataDxfId="78"/>
    <tableColumn id="8" xr3:uid="{73E1680D-093B-4F70-A548-D79DBA97859F}" name="Link to User story" dataDxfId="7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0302ED-8633-45FE-BEC7-5918D8E6D7A7}" name="Table19" displayName="Table19" ref="B12:K25" totalsRowShown="0" dataDxfId="76">
  <autoFilter ref="B12:K25" xr:uid="{34F5220E-BD46-4C49-9A81-93CFD26CE401}"/>
  <tableColumns count="10">
    <tableColumn id="1" xr3:uid="{B7CF5782-753F-45D4-8C7E-CF87AE0A2159}" name="ID" dataDxfId="75"/>
    <tableColumn id="2" xr3:uid="{81618E53-D4A0-4F97-B331-FB0FC2F33D2E}" name="Parent" dataDxfId="74"/>
    <tableColumn id="3" xr3:uid="{F1DA8125-7DBD-4DF3-9D8F-A98B98E6817A}" name="As A" dataDxfId="73"/>
    <tableColumn id="4" xr3:uid="{5D4DAC07-0ABA-4297-A422-87F1B16846A2}" name="I want" dataDxfId="72"/>
    <tableColumn id="5" xr3:uid="{34A38A33-276B-4837-BDC3-7E8D0080E967}" name="So that" dataDxfId="71"/>
    <tableColumn id="6" xr3:uid="{17881646-C68E-4A63-933A-C1AE15608F67}" name="Given" dataDxfId="70"/>
    <tableColumn id="7" xr3:uid="{8D52496C-0114-4F3F-91F5-106610901464}" name="When" dataDxfId="69"/>
    <tableColumn id="8" xr3:uid="{24A220B3-28CE-484A-ACF0-E2012327D34B}" name="Then" dataDxfId="68"/>
    <tableColumn id="9" xr3:uid="{32FB8FCA-E1A6-48EC-8241-ABF2D99FC2FA}" name="Priority" dataDxfId="67"/>
    <tableColumn id="10" xr3:uid="{24C13CF0-D26C-4E7B-9B05-019A1A1AFD93}" name="Link back" dataDxfId="6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B9B091A-8D98-4A7F-92AE-15DDF4AACD18}" name="Table9" displayName="Table9" ref="B12:G81" totalsRowShown="0" headerRowDxfId="65" dataDxfId="64">
  <autoFilter ref="B12:G81" xr:uid="{BB9B091A-8D98-4A7F-92AE-15DDF4AACD18}"/>
  <tableColumns count="6">
    <tableColumn id="1" xr3:uid="{00C742F2-09DA-46DC-A5FB-44505D1D26F0}" name="Group" dataDxfId="63"/>
    <tableColumn id="2" xr3:uid="{35438CE4-232B-4668-B956-FD0028768126}" name="Sub Group" dataDxfId="62"/>
    <tableColumn id="3" xr3:uid="{039148C5-142C-4846-82F3-C779CF7628BA}" name="Question" dataDxfId="61"/>
    <tableColumn id="4" xr3:uid="{75584B8C-53AD-416C-B1C2-FC6E6B3B9200}" name="Audience" dataDxfId="60"/>
    <tableColumn id="5" xr3:uid="{B26D2BE6-034B-4EEB-922D-9D8467682F52}" name="queried?" dataDxfId="59"/>
    <tableColumn id="6" xr3:uid="{F43E84D6-0493-45FA-838F-51457335FFBF}" name="Notes" dataDxfId="5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73EC70D-1A5F-456F-9598-8C7017A9AC84}" name="Table113" displayName="Table113" ref="B12:L101" totalsRowShown="0" headerRowDxfId="57" dataDxfId="56">
  <autoFilter ref="B12:L101" xr:uid="{34F5220E-BD46-4C49-9A81-93CFD26CE401}"/>
  <tableColumns count="11">
    <tableColumn id="1" xr3:uid="{23D66D82-8D67-4D7A-B9A2-9855A00CF8BC}" name="ID" dataDxfId="55"/>
    <tableColumn id="2" xr3:uid="{FE486ECB-7BEC-4DC2-9BCF-71FAB619667F}" name="Group" dataDxfId="54"/>
    <tableColumn id="10" xr3:uid="{403D6930-5153-4395-B5B0-DC24A2186EAE}" name="sub group" dataDxfId="53"/>
    <tableColumn id="9" xr3:uid="{091FA5A4-52C0-4BB7-A6C6-A8D6FB5F3545}" name="Type" dataDxfId="52"/>
    <tableColumn id="3" xr3:uid="{08654638-0787-4079-8ED6-37D8F13C5BD3}" name="Requirement" dataDxfId="51"/>
    <tableColumn id="4" xr3:uid="{2DEA32A3-D5ED-4012-B0FB-073B54D3BD4B}" name="Rational" dataDxfId="50"/>
    <tableColumn id="5" xr3:uid="{9CE31BFF-A3AD-4F5B-BE8C-C1902331B502}" name="Priority" dataDxfId="49"/>
    <tableColumn id="6" xr3:uid="{94178F06-39B4-4625-BC3A-08ACB97ED5D6}" name="Supports" dataDxfId="48"/>
    <tableColumn id="7" xr3:uid="{1748691C-D63E-4B7C-B2DB-AAEAE1191397}" name="Agreed?" dataDxfId="47"/>
    <tableColumn id="11" xr3:uid="{30134C38-C098-418A-A6C5-63CA1AFAFB91}" name="Measure" dataDxfId="46"/>
    <tableColumn id="8" xr3:uid="{28E7B6C7-A930-475A-9BF7-EDA2F32780AA}" name="Link to User story" dataDxfId="4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AB15802-8CFD-4CFC-866B-D73AED56774C}" name="Table13" displayName="Table13" ref="B13:F23" totalsRowShown="0" dataDxfId="44">
  <autoFilter ref="B13:F23" xr:uid="{CAB15802-8CFD-4CFC-866B-D73AED56774C}"/>
  <tableColumns count="5">
    <tableColumn id="1" xr3:uid="{EFBCA90C-B672-4D18-AD9B-FA68AD264426}" name="Area" dataDxfId="43"/>
    <tableColumn id="2" xr3:uid="{6AE0DC74-90CF-4433-851B-AD7F39B3BFD3}" name="High level summary" dataDxfId="42"/>
    <tableColumn id="5" xr3:uid="{70CB1259-B8F7-43BA-90A7-1863C0703998}" name="Decisions over time" dataDxfId="41"/>
    <tableColumn id="4" xr3:uid="{F8DD7D4B-2766-431B-AB88-56A96C9394D8}" name="Recommendations / actions" dataDxfId="40"/>
    <tableColumn id="3" xr3:uid="{F6586ACE-960B-4B7D-859C-B0FFD3FCE731}" name="Questions/Notes" dataDxfId="3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682ADC7-7F5D-4643-81A5-085D6BAED512}" name="Table3" displayName="Table3" ref="B13:G28" totalsRowShown="0" dataDxfId="38">
  <autoFilter ref="B13:G28" xr:uid="{4682ADC7-7F5D-4643-81A5-085D6BAED512}"/>
  <tableColumns count="6">
    <tableColumn id="1" xr3:uid="{5AF75A3F-7FF7-4FB0-A8E7-68366BE7CD38}" name="ID" dataDxfId="37"/>
    <tableColumn id="2" xr3:uid="{EED65BBC-B990-4F1A-BC7B-1E12A440AFD1}" name="Description" dataDxfId="36"/>
    <tableColumn id="3" xr3:uid="{E6A79CC6-4F0C-4B4F-82F4-F222F4A3F9EA}" name="Probability" dataDxfId="35"/>
    <tableColumn id="4" xr3:uid="{59E2BC33-D591-4E63-B003-85F4F5CA90A7}" name="Impact" dataDxfId="34"/>
    <tableColumn id="6" xr3:uid="{4E485A46-EE5A-453B-8C98-2F8A2FAFA794}" name="Status" dataDxfId="33"/>
    <tableColumn id="5" xr3:uid="{85693D6C-D31C-4F1E-A59D-D2E9B83EEF95}" name="Suggested mitigations" dataDxfId="3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52A99A-F5FD-4DDB-9E7A-B82261DFB415}" name="Table35" displayName="Table35" ref="B31:G35" totalsRowShown="0">
  <autoFilter ref="B31:G35" xr:uid="{2152A99A-F5FD-4DDB-9E7A-B82261DFB415}"/>
  <tableColumns count="6">
    <tableColumn id="1" xr3:uid="{010AE731-E41D-4503-A96A-E42BAC03E34A}" name="ID" dataDxfId="31"/>
    <tableColumn id="2" xr3:uid="{F9779F28-D250-4154-AA14-9890D9B4DDA2}" name="Description" dataDxfId="30"/>
    <tableColumn id="3" xr3:uid="{4B70BB5A-35CC-4773-A7B8-9EE8C1C9E814}" name="Probability" dataDxfId="29"/>
    <tableColumn id="4" xr3:uid="{759C2428-8529-4061-B615-93A5DB3DA167}" name="Impact"/>
    <tableColumn id="5" xr3:uid="{4653E0FC-D009-41EE-B25F-BC5A452ECE09}" name="Status"/>
    <tableColumn id="6" xr3:uid="{76C05778-46F3-4936-BFA7-5FBA7BB5DD88}" name="Suggested mitigation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D37110-3996-425D-8389-B76B75A7B777}" name="Table356" displayName="Table356" ref="B38:F54" totalsRowShown="0" dataDxfId="28">
  <autoFilter ref="B38:F54" xr:uid="{7DD37110-3996-425D-8389-B76B75A7B777}"/>
  <tableColumns count="5">
    <tableColumn id="1" xr3:uid="{2654D96B-ED23-4AF7-9492-19FB8C2E25B5}" name="ID" dataDxfId="27"/>
    <tableColumn id="2" xr3:uid="{6184D325-760C-4B9A-93DD-2CD2384DE37E}" name="Description" dataDxfId="26"/>
    <tableColumn id="3" xr3:uid="{DC459140-6CD9-4393-8299-51F15DD24914}" name="Notes" dataDxfId="25"/>
    <tableColumn id="4" xr3:uid="{3C4B03D3-CB19-4A3B-A147-389DF6A4CD93}" name="Outcomes" dataDxfId="24"/>
    <tableColumn id="5" xr3:uid="{7E345141-27CA-43DE-9699-8909B01D0132}" name="Status" dataDxfId="2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53BC7A8-3908-4BBF-938C-A27A626DA586}" name="Table357" displayName="Table357" ref="B57:F61" totalsRowShown="0">
  <autoFilter ref="B57:F61" xr:uid="{953BC7A8-3908-4BBF-938C-A27A626DA586}"/>
  <tableColumns count="5">
    <tableColumn id="1" xr3:uid="{6DE0A607-B31A-46B2-9E48-479B0CB35D1A}" name="ID"/>
    <tableColumn id="2" xr3:uid="{FCDB3992-67DB-4DAA-97B7-07F4B8FBCD87}" name="Description" dataDxfId="22"/>
    <tableColumn id="3" xr3:uid="{1BB99C11-1842-4032-8C30-3E85247B10E3}" name="Notes" dataDxfId="21"/>
    <tableColumn id="4" xr3:uid="{F6C41FEC-F5AB-4763-AAA9-6A33B3B11C72}" name="Outcome"/>
    <tableColumn id="5" xr3:uid="{7131AB0C-1874-4577-979F-1CB6F18C5F0B}" name="Status"/>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2563339-5310-4419-B007-83E167768ACE}" name="Table3578" displayName="Table3578" ref="B64:F68" totalsRowShown="0">
  <autoFilter ref="B64:F68" xr:uid="{32563339-5310-4419-B007-83E167768ACE}"/>
  <tableColumns count="5">
    <tableColumn id="1" xr3:uid="{1BE24414-04A2-4CD9-8B02-A3AC2A34661B}" name="ID" dataDxfId="20"/>
    <tableColumn id="2" xr3:uid="{7D57C8CA-57B2-49FA-B5F4-86BE329685AD}" name="Description" dataDxfId="19"/>
    <tableColumn id="3" xr3:uid="{E5FF6FB2-D41E-4AAC-94F4-2A1E4C4BDC29}" name="Notes" dataDxfId="18"/>
    <tableColumn id="4" xr3:uid="{2D45F7F7-ED00-422B-B0D9-BC9F7D601020}" name="Outcome"/>
    <tableColumn id="5" xr3:uid="{3F03F6F4-B831-4E64-97D0-93FDCDD2E5F3}" name="Status"/>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4818D0-8256-47A2-82F5-4CCD5706C212}" name="Table10" displayName="Table10" ref="B12:K32" totalsRowShown="0">
  <autoFilter ref="B12:K32" xr:uid="{BA4818D0-8256-47A2-82F5-4CCD5706C212}"/>
  <sortState xmlns:xlrd2="http://schemas.microsoft.com/office/spreadsheetml/2017/richdata2" ref="B13:K32">
    <sortCondition ref="B12:B32"/>
  </sortState>
  <tableColumns count="10">
    <tableColumn id="1" xr3:uid="{12125DBA-685E-44EF-BD98-703E65B3CE9E}" name="Stakeholder" dataDxfId="17"/>
    <tableColumn id="2" xr3:uid="{5C02A26F-8078-4C12-BFD0-0E14C07840A9}" name="Role" dataDxfId="16"/>
    <tableColumn id="3" xr3:uid="{087CEC0B-8A7F-49C8-BEC3-B27DD63511E6}" name="Email" dataDxfId="15"/>
    <tableColumn id="6" xr3:uid="{E22DC9F8-C31C-4F46-ADC2-A0699E62AC64}" name="SME?"/>
    <tableColumn id="7" xr3:uid="{8F2A6635-3462-4842-8244-72D5DFD271DB}" name="Decision maker?" dataDxfId="14"/>
    <tableColumn id="8" xr3:uid="{52A3AB92-7344-4438-998C-3C456D017780}" name="BRD reviewed" dataDxfId="13"/>
    <tableColumn id="9" xr3:uid="{928CF48A-763D-420D-8462-784C04D2F8C7}" name="BRD sign off required" dataDxfId="12"/>
    <tableColumn id="10" xr3:uid="{2074985B-AB2B-4800-AA34-A4DBADC1C275}" name="BRD signed off?" dataDxfId="11"/>
    <tableColumn id="11" xr3:uid="{6924D109-6EBC-4B63-95CF-A1ABBB55FD3B}" name="Date of sign off"/>
    <tableColumn id="12" xr3:uid="{A0463E81-F9B8-40B5-8107-468565585CA3}" name="Notes"/>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5A59D20-4982-4FAA-86E4-63FD9FEF2B58}" name="Table1820" displayName="Table1820" ref="B12:K118" totalsRowShown="0" dataDxfId="10">
  <autoFilter ref="B12:K118" xr:uid="{7C8EDDBB-A135-4E04-9D04-31F5F75F6BBF}"/>
  <tableColumns count="10">
    <tableColumn id="1" xr3:uid="{B2F77C59-A370-45F4-A8F3-23916D760D24}" name="Data model" dataDxfId="9"/>
    <tableColumn id="2" xr3:uid="{BE9334C6-D991-4F88-9816-CD02AAB052D2}" name="Data field" dataDxfId="8"/>
    <tableColumn id="5" xr3:uid="{5C5EA21B-107A-47EA-882F-19C86B441D45}" name="Data field2" dataDxfId="7"/>
    <tableColumn id="3" xr3:uid="{95C31E2E-0E04-4574-BFCA-6D8260CA46F0}" name="Description" dataDxfId="6"/>
    <tableColumn id="4" xr3:uid="{DF7DCDDB-AC87-4814-A803-5F2338332389}" name="Rules" dataDxfId="5"/>
    <tableColumn id="6" xr3:uid="{672F178D-C674-4CAE-B8EE-97A7057ADA91}" name="Mandatory?" dataDxfId="4"/>
    <tableColumn id="7" xr3:uid="{46521FB8-CE27-4CCA-8CEC-289E276B0CEB}" name="In Merlin?" dataDxfId="3"/>
    <tableColumn id="10" xr3:uid="{DC9E14D8-EEBC-7145-A084-5D2A552629F0}" name="Mandatory" dataDxfId="2"/>
    <tableColumn id="8" xr3:uid="{DBCBCD8F-5B03-4734-A6BC-4FEDFD13D1FE}" name="Field name" dataDxfId="1"/>
    <tableColumn id="9" xr3:uid="{3FAE60D7-2637-41BF-BFEC-8523A39D629F}" name="Notes" dataDxfId="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A38983F-ED93-468C-A628-6E90EF86A6E2}" name="Table11" displayName="Table11" ref="B12:F21" totalsRowShown="0">
  <autoFilter ref="B12:F21" xr:uid="{4A38983F-ED93-468C-A628-6E90EF86A6E2}"/>
  <tableColumns count="5">
    <tableColumn id="1" xr3:uid="{B5A9C0E7-8E4F-46EB-9DE3-DFE8EB7B7ED5}" name="Version number"/>
    <tableColumn id="2" xr3:uid="{308292C8-5DAD-44FC-B026-EBB787A51AAA}" name="Date"/>
    <tableColumn id="3" xr3:uid="{E4CDD358-D511-4D6C-BD98-00982B8F7DFD}" name="Changes made by"/>
    <tableColumn id="4" xr3:uid="{F1A66176-1C45-4FC6-9C2D-8D9C9A87BDAD}" name="Notes"/>
    <tableColumn id="5" xr3:uid="{553C2E16-63B2-48B1-9AC0-877DFA20E09B}" name="N.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N14" dT="2024-11-18T14:19:59.05" personId="{279BBBE7-0BA8-F54A-A771-3A3691471668}" id="{572A8F95-91DD-4C90-9D94-356E0D140810}">
    <text xml:space="preserve">(only as takes pressure off the data team) </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agriculture.gov.ie/animalhealthwelfare/animalwelfare/registrationofpremisesanimals/registrationofhorsepremises/" TargetMode="External"/><Relationship Id="rId13" Type="http://schemas.openxmlformats.org/officeDocument/2006/relationships/hyperlink" Target="https://www.gov.ie/en/publication/0411e-national-sheep-identification-system-nsis/" TargetMode="External"/><Relationship Id="rId18" Type="http://schemas.openxmlformats.org/officeDocument/2006/relationships/hyperlink" Target="https://www.ema.europa.eu/en/veterinary-regulatory-overview/buying-veterinary-medicines-online" TargetMode="External"/><Relationship Id="rId26" Type="http://schemas.openxmlformats.org/officeDocument/2006/relationships/hyperlink" Target="https://www.revenue.ie/en/companies-and-charities/charities-and-sports-bodies/vat-compensation-scheme/vat-compensation-scheme-for-charities/what-is-qualifying-expenditure-and-qualifying-tax.aspx" TargetMode="External"/><Relationship Id="rId3" Type="http://schemas.openxmlformats.org/officeDocument/2006/relationships/hyperlink" Target="https://www.revenue.ie/en/vat/vat-on-services/when-is-vat-charged-on-services/what-is-a-service-for-vat.aspx" TargetMode="External"/><Relationship Id="rId21" Type="http://schemas.openxmlformats.org/officeDocument/2006/relationships/hyperlink" Target="https://food.ec.europa.eu/animals/animal-health/vet-meds-med-feed_en" TargetMode="External"/><Relationship Id="rId7" Type="http://schemas.openxmlformats.org/officeDocument/2006/relationships/hyperlink" Target="https://www.dataprotection.ie/en/faqs/access-and-rectification/subject-access-request-what-are-they-and-how-can-i-make-one" TargetMode="External"/><Relationship Id="rId12" Type="http://schemas.openxmlformats.org/officeDocument/2006/relationships/hyperlink" Target="https://www.gov.ie/en/publication/467e3-cattle-aim/" TargetMode="External"/><Relationship Id="rId17" Type="http://schemas.openxmlformats.org/officeDocument/2006/relationships/hyperlink" Target="https://www.ema.europa.eu/en/veterinary-regulatory-overview" TargetMode="External"/><Relationship Id="rId25" Type="http://schemas.openxmlformats.org/officeDocument/2006/relationships/hyperlink" Target="https://www.rcvs.org.uk/setting-standards/advice-and-guidance/code-of-professional-conduct-for-veterinary-surgeons/supporting-guidance/veterinary-medicines/" TargetMode="External"/><Relationship Id="rId2" Type="http://schemas.openxmlformats.org/officeDocument/2006/relationships/hyperlink" Target="https://www.revenue.ie/en/vat/vat-on-goods/when-is-vat-charged-on-goods/what-is-a-supply-of-goods.aspx" TargetMode="External"/><Relationship Id="rId16" Type="http://schemas.openxmlformats.org/officeDocument/2006/relationships/hyperlink" Target="https://www.ema.europa.eu/en/veterinary-regulatory-overview/veterinary-medicinal-products-regulation/union-product-database" TargetMode="External"/><Relationship Id="rId20" Type="http://schemas.openxmlformats.org/officeDocument/2006/relationships/hyperlink" Target="https://food.ec.europa.eu/animals/animal-health/vet-meds-med-feed_en" TargetMode="External"/><Relationship Id="rId29" Type="http://schemas.openxmlformats.org/officeDocument/2006/relationships/table" Target="../tables/table1.xml"/><Relationship Id="rId1" Type="http://schemas.openxmlformats.org/officeDocument/2006/relationships/hyperlink" Target="https://www.revenue.ie/en/vat/what-is-vat/index.aspx" TargetMode="External"/><Relationship Id="rId6" Type="http://schemas.openxmlformats.org/officeDocument/2006/relationships/hyperlink" Target="https://www.gov.uk/guidance/animal-products-import-and-export" TargetMode="External"/><Relationship Id="rId11" Type="http://schemas.openxmlformats.org/officeDocument/2006/relationships/hyperlink" Target="https://www.gov.ie/en/service/fc1b6-register-as-a-pig-herd-owner/" TargetMode="External"/><Relationship Id="rId24" Type="http://schemas.openxmlformats.org/officeDocument/2006/relationships/hyperlink" Target="https://www.rcvs.org.uk/setting-standards/advice-and-guidance/code-of-professional-conduct-for-veterinary-surgeons/supporting-guidance/veterinary-medicines/" TargetMode="External"/><Relationship Id="rId5" Type="http://schemas.openxmlformats.org/officeDocument/2006/relationships/hyperlink" Target="https://www.revenue.ie/en/vat/reclaiming-vat/who-can-reclaim-vat.aspx" TargetMode="External"/><Relationship Id="rId15" Type="http://schemas.openxmlformats.org/officeDocument/2006/relationships/hyperlink" Target="https://food.ec.europa.eu/horizontal-topics/traces_en" TargetMode="External"/><Relationship Id="rId23" Type="http://schemas.openxmlformats.org/officeDocument/2006/relationships/hyperlink" Target="https://www.hpra.ie/" TargetMode="External"/><Relationship Id="rId28" Type="http://schemas.openxmlformats.org/officeDocument/2006/relationships/drawing" Target="../drawings/drawing3.xml"/><Relationship Id="rId10" Type="http://schemas.openxmlformats.org/officeDocument/2006/relationships/hyperlink" Target="https://www.gov.ie/en/publication/68686-animal-identification-movement-aim/" TargetMode="External"/><Relationship Id="rId19" Type="http://schemas.openxmlformats.org/officeDocument/2006/relationships/hyperlink" Target="https://www.gov.ie/en/publication/467e3-cattle-aim/" TargetMode="External"/><Relationship Id="rId4" Type="http://schemas.openxmlformats.org/officeDocument/2006/relationships/hyperlink" Target="https://www.revenue.ie/en/vat/vat-on-services/two-thirds-rule/index.aspx" TargetMode="External"/><Relationship Id="rId9" Type="http://schemas.openxmlformats.org/officeDocument/2006/relationships/hyperlink" Target="https://gdpr-info.eu/art-17-gdpr/" TargetMode="External"/><Relationship Id="rId14" Type="http://schemas.openxmlformats.org/officeDocument/2006/relationships/hyperlink" Target="https://www.gov.ie/en/publication/0f3b4-national-goat-identification-system-ngis/" TargetMode="External"/><Relationship Id="rId22" Type="http://schemas.openxmlformats.org/officeDocument/2006/relationships/hyperlink" Target="https://www.hpra.ie/homepage/veterinary/special-topics/classification-of-veterinary-medicines-in-ireland" TargetMode="External"/><Relationship Id="rId27" Type="http://schemas.openxmlformats.org/officeDocument/2006/relationships/hyperlink" Target="https://www.eircode.i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www.ema.europa.eu/en/veterinary-regulatory-overview/buying-veterinary-medicines-online"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14.xml"/><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hyperlink" Target="mailto:hgower@mwiah.co.uk" TargetMode="External"/><Relationship Id="rId2" Type="http://schemas.openxmlformats.org/officeDocument/2006/relationships/hyperlink" Target="mailto:nvps@agriculture.gov.ie" TargetMode="External"/><Relationship Id="rId1" Type="http://schemas.openxmlformats.org/officeDocument/2006/relationships/hyperlink" Target="mailto:jholloway@mwiah.co.uk" TargetMode="External"/><Relationship Id="rId5" Type="http://schemas.openxmlformats.org/officeDocument/2006/relationships/table" Target="../tables/table16.xm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hyperlink" Target="https://www.gov.ie/pdf/?file=https://assets.gov.ie/291258/5e513afe-4872-408f-9d45-47bb76042bd7.pdf" TargetMode="External"/><Relationship Id="rId2" Type="http://schemas.openxmlformats.org/officeDocument/2006/relationships/hyperlink" Target="https://lucid.app/lucidchart/4080ff98-ab7b-49c7-beca-1c14db516d10/edit?viewport_loc=-1002%2C-1656%2C8264%2C4160%2C0_0&amp;invitationId=inv_509c9820-28be-4d53-af26-1360db4be19b" TargetMode="External"/><Relationship Id="rId1" Type="http://schemas.openxmlformats.org/officeDocument/2006/relationships/hyperlink" Target="../../../../../:f:/r/sites/Ireland-Analysis/Shared%20Documents/Appendix%20data?csf=1&amp;web=1&amp;e=0idbvM" TargetMode="External"/><Relationship Id="rId5" Type="http://schemas.openxmlformats.org/officeDocument/2006/relationships/drawing" Target="../drawings/drawing16.xml"/><Relationship Id="rId4" Type="http://schemas.openxmlformats.org/officeDocument/2006/relationships/hyperlink" Target="https://www.gov.ie/en/service/d93ee-national-veterinary-prescription-system"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B2E79-4E74-420F-8E7B-4F8BFC6EB081}">
  <dimension ref="N2:N8"/>
  <sheetViews>
    <sheetView showGridLines="0" topLeftCell="A5" zoomScaleNormal="100" workbookViewId="0">
      <selection activeCell="K9" sqref="K9"/>
    </sheetView>
  </sheetViews>
  <sheetFormatPr defaultColWidth="8.7109375" defaultRowHeight="15"/>
  <cols>
    <col min="1" max="1" width="2.7109375" customWidth="1"/>
    <col min="2" max="3" width="8.7109375" customWidth="1"/>
    <col min="17" max="17" width="3.28515625" customWidth="1"/>
  </cols>
  <sheetData>
    <row r="2" spans="14:14" ht="33.6" customHeight="1"/>
    <row r="8" spans="14:14">
      <c r="N8"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A9227-A5EB-443D-8984-2776423A0C95}">
  <dimension ref="N2:N8"/>
  <sheetViews>
    <sheetView showGridLines="0" topLeftCell="A8" zoomScale="90" zoomScaleNormal="90" workbookViewId="0">
      <selection activeCell="D21" sqref="D21"/>
    </sheetView>
  </sheetViews>
  <sheetFormatPr defaultColWidth="8.7109375" defaultRowHeight="15"/>
  <cols>
    <col min="1" max="1" width="2.7109375" customWidth="1"/>
    <col min="2" max="2" width="8.7109375" customWidth="1"/>
    <col min="17" max="17" width="3.7109375" customWidth="1"/>
  </cols>
  <sheetData>
    <row r="2" spans="14:14" ht="33.6" customHeight="1"/>
    <row r="8" spans="14:14">
      <c r="N8" s="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27919-2E66-42C4-AEAB-465FAC9C3C72}">
  <dimension ref="B2:D76"/>
  <sheetViews>
    <sheetView showGridLines="0" topLeftCell="B1" zoomScaleNormal="100" workbookViewId="0">
      <pane ySplit="11" topLeftCell="A54" activePane="bottomLeft" state="frozenSplit"/>
      <selection pane="bottomLeft" activeCell="D51" sqref="D51"/>
    </sheetView>
  </sheetViews>
  <sheetFormatPr defaultColWidth="8.7109375" defaultRowHeight="15"/>
  <cols>
    <col min="1" max="1" width="2.7109375" style="3" customWidth="1"/>
    <col min="2" max="2" width="20.7109375" style="3" bestFit="1" customWidth="1"/>
    <col min="3" max="3" width="104" style="3" customWidth="1"/>
    <col min="4" max="4" width="87.140625" style="3" customWidth="1"/>
    <col min="5" max="5" width="3.42578125" style="3" customWidth="1"/>
    <col min="6" max="16384" width="8.7109375" style="3"/>
  </cols>
  <sheetData>
    <row r="2" spans="2:4" ht="33" customHeight="1"/>
    <row r="11" spans="2:4" ht="15.95">
      <c r="B11" s="3" t="s">
        <v>0</v>
      </c>
      <c r="C11" s="3" t="s">
        <v>1</v>
      </c>
      <c r="D11" s="3" t="s">
        <v>2</v>
      </c>
    </row>
    <row r="12" spans="2:4" ht="80.099999999999994">
      <c r="B12" s="10" t="s">
        <v>3</v>
      </c>
      <c r="C12" s="10" t="s">
        <v>4</v>
      </c>
      <c r="D12" s="18" t="s">
        <v>5</v>
      </c>
    </row>
    <row r="13" spans="2:4" ht="15.95">
      <c r="B13" s="10" t="s">
        <v>6</v>
      </c>
      <c r="C13" s="10" t="s">
        <v>7</v>
      </c>
      <c r="D13" s="18" t="s">
        <v>8</v>
      </c>
    </row>
    <row r="14" spans="2:4" ht="32.1">
      <c r="B14" s="10" t="s">
        <v>9</v>
      </c>
      <c r="C14" s="10" t="s">
        <v>10</v>
      </c>
      <c r="D14" s="10"/>
    </row>
    <row r="15" spans="2:4" ht="15.95">
      <c r="B15" s="10" t="s">
        <v>11</v>
      </c>
      <c r="C15" s="10" t="s">
        <v>12</v>
      </c>
      <c r="D15" s="10"/>
    </row>
    <row r="16" spans="2:4" ht="15.95">
      <c r="B16" s="10" t="s">
        <v>13</v>
      </c>
      <c r="C16" s="10" t="s">
        <v>14</v>
      </c>
      <c r="D16" s="10"/>
    </row>
    <row r="17" spans="2:4" ht="15.95">
      <c r="B17" s="10" t="s">
        <v>15</v>
      </c>
      <c r="C17" s="10" t="s">
        <v>16</v>
      </c>
      <c r="D17" s="10"/>
    </row>
    <row r="18" spans="2:4" ht="15.95">
      <c r="B18" s="10" t="s">
        <v>17</v>
      </c>
      <c r="C18" s="10" t="s">
        <v>18</v>
      </c>
      <c r="D18" s="18" t="s">
        <v>19</v>
      </c>
    </row>
    <row r="19" spans="2:4" ht="240">
      <c r="B19" s="10" t="s">
        <v>20</v>
      </c>
      <c r="C19" s="10" t="s">
        <v>21</v>
      </c>
      <c r="D19" s="18" t="s">
        <v>22</v>
      </c>
    </row>
    <row r="20" spans="2:4" ht="32.1">
      <c r="B20" s="10" t="s">
        <v>23</v>
      </c>
      <c r="C20" s="10" t="s">
        <v>24</v>
      </c>
      <c r="D20" s="10"/>
    </row>
    <row r="21" spans="2:4" ht="15.95">
      <c r="B21" s="10" t="s">
        <v>25</v>
      </c>
      <c r="C21" s="10" t="s">
        <v>26</v>
      </c>
      <c r="D21" s="10"/>
    </row>
    <row r="22" spans="2:4" ht="15.95">
      <c r="B22" s="10" t="s">
        <v>27</v>
      </c>
      <c r="C22" s="10" t="s">
        <v>28</v>
      </c>
      <c r="D22" s="10"/>
    </row>
    <row r="23" spans="2:4" ht="32.1">
      <c r="B23" s="10" t="s">
        <v>29</v>
      </c>
      <c r="C23" s="10" t="s">
        <v>30</v>
      </c>
      <c r="D23" s="10"/>
    </row>
    <row r="24" spans="2:4" ht="15.95">
      <c r="B24" s="10" t="s">
        <v>31</v>
      </c>
      <c r="C24" s="10" t="s">
        <v>32</v>
      </c>
      <c r="D24" s="10"/>
    </row>
    <row r="25" spans="2:4" ht="32.1">
      <c r="B25" s="10" t="s">
        <v>33</v>
      </c>
      <c r="C25" s="10" t="s">
        <v>34</v>
      </c>
      <c r="D25" s="10"/>
    </row>
    <row r="26" spans="2:4" ht="32.1">
      <c r="B26" s="10" t="s">
        <v>35</v>
      </c>
      <c r="C26" s="10" t="s">
        <v>36</v>
      </c>
      <c r="D26" s="8" t="s">
        <v>37</v>
      </c>
    </row>
    <row r="27" spans="2:4" ht="96">
      <c r="B27" s="17" t="s">
        <v>38</v>
      </c>
      <c r="C27" s="10" t="s">
        <v>39</v>
      </c>
      <c r="D27" s="18" t="s">
        <v>40</v>
      </c>
    </row>
    <row r="28" spans="2:4" ht="15.95">
      <c r="B28" s="10" t="s">
        <v>41</v>
      </c>
      <c r="C28" s="10" t="s">
        <v>42</v>
      </c>
      <c r="D28" s="10"/>
    </row>
    <row r="29" spans="2:4" ht="32.1">
      <c r="B29" s="10" t="s">
        <v>43</v>
      </c>
      <c r="C29" s="10" t="s">
        <v>44</v>
      </c>
      <c r="D29" s="10"/>
    </row>
    <row r="30" spans="2:4" ht="48">
      <c r="B30" s="10" t="s">
        <v>45</v>
      </c>
      <c r="C30" s="10" t="s">
        <v>46</v>
      </c>
      <c r="D30" s="10"/>
    </row>
    <row r="31" spans="2:4" ht="15.95">
      <c r="B31" s="10" t="s">
        <v>47</v>
      </c>
      <c r="C31" s="10" t="s">
        <v>48</v>
      </c>
      <c r="D31" s="18" t="s">
        <v>49</v>
      </c>
    </row>
    <row r="32" spans="2:4" ht="32.1">
      <c r="B32" s="10" t="s">
        <v>50</v>
      </c>
      <c r="C32" s="10" t="s">
        <v>51</v>
      </c>
      <c r="D32" s="18" t="s">
        <v>52</v>
      </c>
    </row>
    <row r="33" spans="2:4" ht="32.1">
      <c r="B33" s="10" t="s">
        <v>53</v>
      </c>
      <c r="C33" s="10" t="s">
        <v>54</v>
      </c>
      <c r="D33" s="10"/>
    </row>
    <row r="34" spans="2:4" ht="32.1">
      <c r="B34" s="10" t="s">
        <v>55</v>
      </c>
      <c r="C34" s="10" t="s">
        <v>56</v>
      </c>
      <c r="D34" s="18"/>
    </row>
    <row r="35" spans="2:4" ht="15.95">
      <c r="B35" s="17" t="s">
        <v>57</v>
      </c>
      <c r="C35" s="10" t="s">
        <v>58</v>
      </c>
      <c r="D35" s="18" t="s">
        <v>19</v>
      </c>
    </row>
    <row r="36" spans="2:4" ht="15.95">
      <c r="B36" s="10" t="s">
        <v>59</v>
      </c>
      <c r="C36" s="10" t="s">
        <v>60</v>
      </c>
      <c r="D36" s="10"/>
    </row>
    <row r="37" spans="2:4" ht="15.95">
      <c r="B37" s="10" t="s">
        <v>61</v>
      </c>
      <c r="C37" s="10" t="s">
        <v>62</v>
      </c>
      <c r="D37" s="8" t="s">
        <v>63</v>
      </c>
    </row>
    <row r="38" spans="2:4" ht="15.95">
      <c r="B38" s="10" t="s">
        <v>64</v>
      </c>
      <c r="C38" s="10" t="s">
        <v>65</v>
      </c>
      <c r="D38" s="10"/>
    </row>
    <row r="39" spans="2:4" ht="15.95">
      <c r="B39" s="10" t="s">
        <v>66</v>
      </c>
      <c r="C39" s="10" t="s">
        <v>67</v>
      </c>
      <c r="D39" s="10"/>
    </row>
    <row r="40" spans="2:4" ht="63.95">
      <c r="B40" s="10" t="s">
        <v>68</v>
      </c>
      <c r="C40" s="10" t="s">
        <v>69</v>
      </c>
      <c r="D40" s="18" t="s">
        <v>70</v>
      </c>
    </row>
    <row r="41" spans="2:4" ht="15.95">
      <c r="B41" s="10" t="s">
        <v>71</v>
      </c>
      <c r="C41" s="10" t="s">
        <v>72</v>
      </c>
      <c r="D41" s="10"/>
    </row>
    <row r="42" spans="2:4" ht="15.95">
      <c r="B42" s="10" t="s">
        <v>73</v>
      </c>
      <c r="C42" s="10" t="s">
        <v>28</v>
      </c>
      <c r="D42" s="10"/>
    </row>
    <row r="43" spans="2:4" ht="48">
      <c r="B43" s="10" t="s">
        <v>74</v>
      </c>
      <c r="C43" s="10" t="s">
        <v>75</v>
      </c>
      <c r="D43" s="10" t="s">
        <v>76</v>
      </c>
    </row>
    <row r="44" spans="2:4" ht="15.95">
      <c r="B44" s="10" t="s">
        <v>77</v>
      </c>
      <c r="C44" s="10" t="s">
        <v>78</v>
      </c>
      <c r="D44" s="10"/>
    </row>
    <row r="45" spans="2:4" ht="15.95">
      <c r="B45" s="10" t="s">
        <v>79</v>
      </c>
      <c r="C45" s="10" t="s">
        <v>80</v>
      </c>
      <c r="D45" s="10"/>
    </row>
    <row r="46" spans="2:4" ht="32.1">
      <c r="B46" s="10" t="s">
        <v>81</v>
      </c>
      <c r="C46" s="10" t="s">
        <v>82</v>
      </c>
      <c r="D46" s="18" t="s">
        <v>83</v>
      </c>
    </row>
    <row r="47" spans="2:4" ht="15.95">
      <c r="B47" s="10" t="s">
        <v>84</v>
      </c>
      <c r="C47" s="10" t="s">
        <v>85</v>
      </c>
      <c r="D47" s="10"/>
    </row>
    <row r="48" spans="2:4" ht="32.1">
      <c r="B48" s="10" t="s">
        <v>86</v>
      </c>
      <c r="C48" s="10" t="s">
        <v>87</v>
      </c>
      <c r="D48" s="18" t="s">
        <v>88</v>
      </c>
    </row>
    <row r="49" spans="2:4" ht="15.95">
      <c r="B49" s="10" t="s">
        <v>89</v>
      </c>
      <c r="C49" s="10" t="s">
        <v>90</v>
      </c>
      <c r="D49" s="8" t="s">
        <v>91</v>
      </c>
    </row>
    <row r="50" spans="2:4" ht="15.95">
      <c r="B50" s="10" t="s">
        <v>92</v>
      </c>
      <c r="C50" s="22" t="s">
        <v>93</v>
      </c>
      <c r="D50" s="8" t="s">
        <v>91</v>
      </c>
    </row>
    <row r="51" spans="2:4" ht="255.95">
      <c r="B51" s="10" t="s">
        <v>94</v>
      </c>
      <c r="C51" s="10" t="s">
        <v>95</v>
      </c>
      <c r="D51" s="18" t="s">
        <v>96</v>
      </c>
    </row>
    <row r="52" spans="2:4" ht="15.95">
      <c r="B52" s="10" t="s">
        <v>97</v>
      </c>
      <c r="C52" s="10" t="s">
        <v>98</v>
      </c>
      <c r="D52" s="10"/>
    </row>
    <row r="53" spans="2:4" ht="15.95">
      <c r="B53" s="10" t="s">
        <v>99</v>
      </c>
      <c r="C53" s="10" t="s">
        <v>100</v>
      </c>
      <c r="D53" s="10"/>
    </row>
    <row r="54" spans="2:4" ht="87">
      <c r="B54" s="10" t="s">
        <v>101</v>
      </c>
      <c r="C54" s="10" t="s">
        <v>102</v>
      </c>
      <c r="D54" s="10"/>
    </row>
    <row r="55" spans="2:4" ht="15.95">
      <c r="B55" s="10" t="s">
        <v>103</v>
      </c>
      <c r="C55" s="10" t="s">
        <v>104</v>
      </c>
      <c r="D55" s="10"/>
    </row>
    <row r="56" spans="2:4" ht="15.95">
      <c r="B56" s="10" t="s">
        <v>105</v>
      </c>
      <c r="C56" s="10" t="s">
        <v>106</v>
      </c>
      <c r="D56" s="10"/>
    </row>
    <row r="57" spans="2:4" ht="15.95">
      <c r="B57" s="10" t="s">
        <v>107</v>
      </c>
      <c r="C57" s="10" t="s">
        <v>108</v>
      </c>
      <c r="D57" s="10"/>
    </row>
    <row r="58" spans="2:4" ht="128.1">
      <c r="B58" s="10" t="s">
        <v>109</v>
      </c>
      <c r="C58" s="10" t="s">
        <v>110</v>
      </c>
      <c r="D58" s="10"/>
    </row>
    <row r="59" spans="2:4" ht="15.95">
      <c r="B59" s="10" t="s">
        <v>111</v>
      </c>
      <c r="C59" s="10" t="s">
        <v>112</v>
      </c>
      <c r="D59" s="10" t="s">
        <v>113</v>
      </c>
    </row>
    <row r="60" spans="2:4" ht="15.95">
      <c r="B60" s="10" t="s">
        <v>114</v>
      </c>
      <c r="C60" s="10" t="s">
        <v>115</v>
      </c>
      <c r="D60" s="10" t="s">
        <v>116</v>
      </c>
    </row>
    <row r="61" spans="2:4" ht="15.95">
      <c r="B61" s="10" t="s">
        <v>117</v>
      </c>
      <c r="C61" s="10" t="s">
        <v>118</v>
      </c>
      <c r="D61" s="8" t="s">
        <v>119</v>
      </c>
    </row>
    <row r="62" spans="2:4" ht="15.95">
      <c r="B62" s="10" t="s">
        <v>120</v>
      </c>
      <c r="C62" s="10" t="s">
        <v>121</v>
      </c>
      <c r="D62" s="10"/>
    </row>
    <row r="63" spans="2:4" ht="15.95">
      <c r="B63" s="10" t="s">
        <v>122</v>
      </c>
      <c r="C63" s="10" t="s">
        <v>123</v>
      </c>
      <c r="D63" s="18" t="s">
        <v>124</v>
      </c>
    </row>
    <row r="64" spans="2:4" ht="32.1">
      <c r="B64" s="10" t="s">
        <v>125</v>
      </c>
      <c r="C64" s="10" t="s">
        <v>126</v>
      </c>
      <c r="D64" s="18" t="s">
        <v>127</v>
      </c>
    </row>
    <row r="65" spans="2:4" ht="15.95">
      <c r="B65" s="10" t="s">
        <v>128</v>
      </c>
      <c r="C65" s="10" t="s">
        <v>129</v>
      </c>
      <c r="D65" s="8" t="s">
        <v>130</v>
      </c>
    </row>
    <row r="66" spans="2:4" ht="15.95">
      <c r="B66" s="10" t="s">
        <v>131</v>
      </c>
      <c r="C66" s="10" t="s">
        <v>132</v>
      </c>
      <c r="D66" s="10"/>
    </row>
    <row r="67" spans="2:4" ht="32.1">
      <c r="B67" s="10" t="s">
        <v>133</v>
      </c>
      <c r="C67" s="10" t="s">
        <v>134</v>
      </c>
      <c r="D67" s="18" t="s">
        <v>135</v>
      </c>
    </row>
    <row r="68" spans="2:4" ht="48">
      <c r="B68" s="10" t="s">
        <v>136</v>
      </c>
      <c r="C68" s="10" t="s">
        <v>137</v>
      </c>
      <c r="D68" s="8" t="s">
        <v>138</v>
      </c>
    </row>
    <row r="69" spans="2:4" ht="63.95">
      <c r="B69" s="10" t="s">
        <v>139</v>
      </c>
      <c r="C69" s="10" t="s">
        <v>140</v>
      </c>
      <c r="D69" s="18" t="s">
        <v>141</v>
      </c>
    </row>
    <row r="70" spans="2:4" ht="32.1">
      <c r="B70" s="10" t="s">
        <v>142</v>
      </c>
      <c r="C70" s="10" t="s">
        <v>143</v>
      </c>
      <c r="D70" s="10"/>
    </row>
    <row r="71" spans="2:4" ht="15.95">
      <c r="B71" s="10" t="s">
        <v>144</v>
      </c>
      <c r="C71" s="10" t="s">
        <v>145</v>
      </c>
      <c r="D71" s="18" t="s">
        <v>146</v>
      </c>
    </row>
    <row r="72" spans="2:4" ht="15.95">
      <c r="B72" s="10" t="s">
        <v>147</v>
      </c>
      <c r="C72" s="10" t="s">
        <v>148</v>
      </c>
      <c r="D72" s="18" t="s">
        <v>147</v>
      </c>
    </row>
    <row r="73" spans="2:4" ht="32.1">
      <c r="B73" s="10" t="s">
        <v>149</v>
      </c>
      <c r="C73" s="10" t="s">
        <v>150</v>
      </c>
      <c r="D73" s="18" t="s">
        <v>151</v>
      </c>
    </row>
    <row r="74" spans="2:4" ht="48">
      <c r="B74" s="10" t="s">
        <v>152</v>
      </c>
      <c r="C74" s="10" t="s">
        <v>153</v>
      </c>
      <c r="D74" s="10"/>
    </row>
    <row r="75" spans="2:4" ht="15.95">
      <c r="B75" s="10" t="s">
        <v>154</v>
      </c>
      <c r="C75" s="10" t="s">
        <v>155</v>
      </c>
      <c r="D75" s="8" t="s">
        <v>156</v>
      </c>
    </row>
    <row r="76" spans="2:4" ht="15.95">
      <c r="B76" s="10" t="s">
        <v>157</v>
      </c>
      <c r="C76" s="10" t="s">
        <v>158</v>
      </c>
      <c r="D76" s="10"/>
    </row>
  </sheetData>
  <hyperlinks>
    <hyperlink ref="D71" r:id="rId1" xr:uid="{437A16F3-E2E3-420A-A91C-A970EEB57C8A}"/>
    <hyperlink ref="D32" r:id="rId2" xr:uid="{B42076BE-F06B-4132-B431-9D43BD6A4DBC}"/>
    <hyperlink ref="D64" r:id="rId3" location=":~:text=For%20Value%2DAdded%20Tax%20(VAT,and%20surrendering%20of%20a%20right" xr:uid="{BB02D659-2846-465C-B986-20B3C917102E}"/>
    <hyperlink ref="D12" r:id="rId4" xr:uid="{28150DA0-FD91-467A-A5F9-F6A9D7EE46A1}"/>
    <hyperlink ref="D72" r:id="rId5" xr:uid="{6E77E9E0-3C42-45B1-A773-6349742D267C}"/>
    <hyperlink ref="D48" r:id="rId6" xr:uid="{610FD316-B696-435A-987A-C34FBDE7FF80}"/>
    <hyperlink ref="D63" r:id="rId7" xr:uid="{85E904CD-C1F8-40C4-90F1-9F8F215CBA2F}"/>
    <hyperlink ref="D27" r:id="rId8" xr:uid="{50E4F150-2627-4F79-8C07-D6C068CD0ED6}"/>
    <hyperlink ref="D61" r:id="rId9" display="https://gdpr-info.eu/art-17-gdpr/" xr:uid="{D6BB964C-FBDC-49C7-8405-D05A6D3EB1C6}"/>
    <hyperlink ref="D13" r:id="rId10" xr:uid="{872EAD75-F795-4152-8B92-1AC77EE1BAD7}"/>
    <hyperlink ref="D46" r:id="rId11" xr:uid="{6F4C79D9-F4AF-497E-A17C-27F844C69539}"/>
    <hyperlink ref="D18" r:id="rId12" location="irish-bovine-animal-identification-system-overview" xr:uid="{34D5E84B-668F-415B-AA08-7C0BC61ADA41}"/>
    <hyperlink ref="D65" r:id="rId13" display="https://www.gov.ie/en/publication/0411e-national-sheep-identification-system-nsis/" xr:uid="{F0F93605-E2C0-4BE2-85E7-05C0B75AF5FB}"/>
    <hyperlink ref="D31" r:id="rId14" xr:uid="{532D8A5B-04BC-4A5A-8EFB-420D2F234CF0}"/>
    <hyperlink ref="D68" r:id="rId15" location="aim-of-traces" display="https://food.ec.europa.eu/horizontal-topics/traces_en - aim-of-traces" xr:uid="{58BC1E56-3BEB-48F0-BAC3-938CE427FBA8}"/>
    <hyperlink ref="D69" r:id="rId16" xr:uid="{EA4AB037-4245-4A82-8826-3C046D5B649F}"/>
    <hyperlink ref="D26" r:id="rId17" display="https://www.ema.europa.eu/en/veterinary-regulatory-overview" xr:uid="{02D283EB-FB6D-4F08-9CAF-11E6EDAE0448}"/>
    <hyperlink ref="D67" r:id="rId18" xr:uid="{8B1D9408-5259-4D43-AFE7-E8522794D3E9}"/>
    <hyperlink ref="D35" r:id="rId19" location="irish-bovine-animal-identification-system-overview" xr:uid="{94248772-F5D0-47C5-B1DC-0C7EBE123E46}"/>
    <hyperlink ref="D73" r:id="rId20" location="Safe" display="European Commision VMP" xr:uid="{431D2D3F-A85D-46E9-9560-1339E43669DC}"/>
    <hyperlink ref="D40" r:id="rId21" location="Medicated" display="European Commision Medicated Feed" xr:uid="{6E856BAA-41F5-4296-AA05-E54C6D746F21}"/>
    <hyperlink ref="D51" r:id="rId22" location=":~:text=Under%20national%20legislation%2C%20medicines%20categorised,internet%20or%20by%20mail%20order." xr:uid="{37811C45-F89F-4B04-B9FF-3BAD813D0F9B}"/>
    <hyperlink ref="D37" r:id="rId23" display="https://www.hpra.ie/" xr:uid="{D1409408-F7D2-43C5-AB4C-8D4A2E502622}"/>
    <hyperlink ref="D49" r:id="rId24" display="https://www.rcvs.org.uk/setting-standards/advice-and-guidance/code-of-professional-conduct-for-veterinary-surgeons/supporting-guidance/veterinary-medicines/" xr:uid="{106B3E56-CD14-4982-A045-D7E9E20F3C5C}"/>
    <hyperlink ref="D50" r:id="rId25" display="https://www.rcvs.org.uk/setting-standards/advice-and-guidance/code-of-professional-conduct-for-veterinary-surgeons/supporting-guidance/veterinary-medicines/" xr:uid="{83095790-DF72-416E-940A-1D85C7A67763}"/>
    <hyperlink ref="D19" r:id="rId26" display="https://www.revenue.ie/en/companies-and-charities/charities-and-sports-bodies/vat-compensation-scheme/vat-compensation-scheme-for-charities/what-is-qualifying-expenditure-and-qualifying-tax.aspx" xr:uid="{55543AE2-5F77-4AC7-A875-8D2EDFE34178}"/>
    <hyperlink ref="D75" r:id="rId27" display="https://www.eircode.ie/" xr:uid="{F2BB5690-685C-487D-80A1-3A93A8B37CAC}"/>
  </hyperlinks>
  <pageMargins left="0.7" right="0.7" top="0.75" bottom="0.75" header="0.3" footer="0.3"/>
  <drawing r:id="rId28"/>
  <tableParts count="1">
    <tablePart r:id="rId29"/>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699D6-FA76-4D3E-84AA-F476F7764D4C}">
  <sheetPr>
    <tabColor theme="6"/>
  </sheetPr>
  <dimension ref="B2:H46"/>
  <sheetViews>
    <sheetView showGridLines="0" tabSelected="1" topLeftCell="A6" zoomScale="130" zoomScaleNormal="130" workbookViewId="0">
      <selection activeCell="F16" sqref="F16"/>
    </sheetView>
  </sheetViews>
  <sheetFormatPr defaultColWidth="8.7109375" defaultRowHeight="15"/>
  <cols>
    <col min="1" max="1" width="2.7109375" customWidth="1"/>
    <col min="2" max="2" width="6.42578125" bestFit="1" customWidth="1"/>
    <col min="3" max="3" width="13.140625" customWidth="1"/>
    <col min="4" max="4" width="80.28515625" customWidth="1"/>
    <col min="5" max="5" width="34.28515625" customWidth="1"/>
    <col min="6" max="6" width="73.42578125" customWidth="1"/>
    <col min="7" max="7" width="18.85546875" customWidth="1"/>
    <col min="8" max="8" width="55.28515625" customWidth="1"/>
    <col min="9" max="9" width="3.7109375" customWidth="1"/>
  </cols>
  <sheetData>
    <row r="2" spans="2:8" ht="33.6" customHeight="1"/>
    <row r="13" spans="2:8">
      <c r="B13" s="29" t="s">
        <v>159</v>
      </c>
      <c r="C13" s="29" t="s">
        <v>160</v>
      </c>
      <c r="D13" s="30" t="s">
        <v>161</v>
      </c>
      <c r="E13" s="30" t="s">
        <v>162</v>
      </c>
      <c r="F13" s="30" t="s">
        <v>163</v>
      </c>
      <c r="G13" s="30" t="s">
        <v>164</v>
      </c>
      <c r="H13" s="31" t="s">
        <v>165</v>
      </c>
    </row>
    <row r="14" spans="2:8" ht="45" customHeight="1">
      <c r="B14" s="49" t="s">
        <v>166</v>
      </c>
      <c r="C14" s="52" t="s">
        <v>167</v>
      </c>
      <c r="D14" s="50" t="s">
        <v>168</v>
      </c>
      <c r="E14" s="32" t="s">
        <v>169</v>
      </c>
      <c r="F14" s="32" t="s">
        <v>170</v>
      </c>
      <c r="G14" s="34" t="s">
        <v>171</v>
      </c>
      <c r="H14" s="32"/>
    </row>
    <row r="15" spans="2:8" ht="45" customHeight="1">
      <c r="B15" s="49"/>
      <c r="C15" s="52"/>
      <c r="D15" s="50"/>
      <c r="E15" s="32" t="s">
        <v>172</v>
      </c>
      <c r="F15" s="32" t="s">
        <v>173</v>
      </c>
      <c r="G15" s="34" t="s">
        <v>174</v>
      </c>
      <c r="H15" s="32"/>
    </row>
    <row r="16" spans="2:8" ht="51" customHeight="1">
      <c r="B16" s="49"/>
      <c r="C16" s="52" t="s">
        <v>175</v>
      </c>
      <c r="D16" s="50" t="s">
        <v>176</v>
      </c>
      <c r="E16" s="32" t="s">
        <v>177</v>
      </c>
      <c r="F16" s="32" t="s">
        <v>178</v>
      </c>
      <c r="G16" s="34" t="s">
        <v>179</v>
      </c>
      <c r="H16" s="32"/>
    </row>
    <row r="17" spans="2:8" ht="45" customHeight="1">
      <c r="B17" s="49"/>
      <c r="C17" s="52"/>
      <c r="D17" s="50"/>
      <c r="E17" s="32" t="s">
        <v>180</v>
      </c>
      <c r="F17" s="32" t="s">
        <v>181</v>
      </c>
      <c r="G17" s="34" t="s">
        <v>171</v>
      </c>
      <c r="H17" s="32"/>
    </row>
    <row r="18" spans="2:8" ht="111.95">
      <c r="B18" s="49"/>
      <c r="C18" s="52"/>
      <c r="D18" s="50"/>
      <c r="E18" s="32" t="s">
        <v>182</v>
      </c>
      <c r="F18" s="32" t="s">
        <v>183</v>
      </c>
      <c r="G18" s="34" t="s">
        <v>174</v>
      </c>
      <c r="H18" s="32" t="s">
        <v>184</v>
      </c>
    </row>
    <row r="19" spans="2:8" ht="111.95">
      <c r="B19" s="49"/>
      <c r="C19" s="52"/>
      <c r="D19" s="50"/>
      <c r="E19" s="32" t="s">
        <v>185</v>
      </c>
      <c r="F19" s="32" t="s">
        <v>186</v>
      </c>
      <c r="G19" s="34" t="s">
        <v>174</v>
      </c>
      <c r="H19" s="32" t="s">
        <v>184</v>
      </c>
    </row>
    <row r="20" spans="2:8" ht="144">
      <c r="B20" s="49"/>
      <c r="C20" s="52"/>
      <c r="D20" s="50"/>
      <c r="E20" s="32" t="s">
        <v>187</v>
      </c>
      <c r="F20" s="32" t="s">
        <v>188</v>
      </c>
      <c r="G20" s="34" t="s">
        <v>174</v>
      </c>
      <c r="H20" s="32" t="s">
        <v>184</v>
      </c>
    </row>
    <row r="21" spans="2:8" ht="7.5" customHeight="1">
      <c r="C21" s="13"/>
      <c r="D21" s="13"/>
      <c r="E21" s="13"/>
      <c r="F21" s="13"/>
      <c r="G21" s="13"/>
      <c r="H21" s="13"/>
    </row>
    <row r="22" spans="2:8" ht="45" customHeight="1">
      <c r="B22" s="49" t="s">
        <v>189</v>
      </c>
      <c r="C22" s="53" t="s">
        <v>74</v>
      </c>
      <c r="D22" s="50" t="s">
        <v>190</v>
      </c>
      <c r="E22" s="32" t="s">
        <v>191</v>
      </c>
      <c r="F22" s="32" t="s">
        <v>192</v>
      </c>
      <c r="G22" s="34" t="s">
        <v>171</v>
      </c>
      <c r="H22" s="32"/>
    </row>
    <row r="23" spans="2:8" ht="48">
      <c r="B23" s="49"/>
      <c r="C23" s="53"/>
      <c r="D23" s="50"/>
      <c r="E23" s="32" t="s">
        <v>193</v>
      </c>
      <c r="F23" s="32" t="s">
        <v>194</v>
      </c>
      <c r="G23" s="34" t="s">
        <v>179</v>
      </c>
      <c r="H23" s="32"/>
    </row>
    <row r="24" spans="2:8" ht="48">
      <c r="B24" s="49"/>
      <c r="C24" s="53"/>
      <c r="D24" s="50"/>
      <c r="E24" s="32" t="s">
        <v>195</v>
      </c>
      <c r="F24" s="32" t="s">
        <v>196</v>
      </c>
      <c r="G24" s="34" t="s">
        <v>179</v>
      </c>
      <c r="H24" s="32"/>
    </row>
    <row r="25" spans="2:8" ht="45" customHeight="1">
      <c r="B25" s="49"/>
      <c r="C25" s="53"/>
      <c r="D25" s="50"/>
      <c r="E25" s="32" t="s">
        <v>197</v>
      </c>
      <c r="F25" s="32" t="s">
        <v>198</v>
      </c>
      <c r="G25" s="34" t="s">
        <v>171</v>
      </c>
      <c r="H25" s="32"/>
    </row>
    <row r="26" spans="2:8" ht="45" customHeight="1">
      <c r="B26" s="49"/>
      <c r="C26" s="53"/>
      <c r="D26" s="50"/>
      <c r="E26" s="32" t="s">
        <v>199</v>
      </c>
      <c r="F26" s="32" t="s">
        <v>200</v>
      </c>
      <c r="G26" s="34" t="s">
        <v>179</v>
      </c>
      <c r="H26" s="32"/>
    </row>
    <row r="27" spans="2:8" ht="45" customHeight="1">
      <c r="B27" s="49"/>
      <c r="C27" s="46" t="s">
        <v>201</v>
      </c>
      <c r="D27" s="40" t="s">
        <v>202</v>
      </c>
      <c r="E27" s="32" t="s">
        <v>122</v>
      </c>
      <c r="F27" s="32" t="s">
        <v>203</v>
      </c>
      <c r="G27" s="34" t="s">
        <v>174</v>
      </c>
      <c r="H27" s="32"/>
    </row>
    <row r="28" spans="2:8" ht="45" customHeight="1">
      <c r="B28" s="49"/>
      <c r="C28" s="47"/>
      <c r="D28" s="41"/>
      <c r="E28" s="32" t="s">
        <v>204</v>
      </c>
      <c r="F28" s="32" t="s">
        <v>205</v>
      </c>
      <c r="G28" s="34" t="s">
        <v>174</v>
      </c>
      <c r="H28" s="32"/>
    </row>
    <row r="29" spans="2:8" ht="45" customHeight="1">
      <c r="B29" s="49"/>
      <c r="C29" s="47"/>
      <c r="D29" s="41"/>
      <c r="E29" s="32" t="s">
        <v>206</v>
      </c>
      <c r="F29" s="32" t="s">
        <v>207</v>
      </c>
      <c r="G29" s="34" t="s">
        <v>179</v>
      </c>
      <c r="H29" s="32"/>
    </row>
    <row r="30" spans="2:8" ht="45" customHeight="1">
      <c r="B30" s="49"/>
      <c r="C30" s="47"/>
      <c r="D30" s="41"/>
      <c r="E30" s="32" t="s">
        <v>208</v>
      </c>
      <c r="F30" s="32" t="s">
        <v>209</v>
      </c>
      <c r="G30" s="34" t="s">
        <v>179</v>
      </c>
      <c r="H30" s="32"/>
    </row>
    <row r="31" spans="2:8" ht="45" customHeight="1">
      <c r="B31" s="49"/>
      <c r="C31" s="48"/>
      <c r="D31" s="42"/>
      <c r="E31" s="32" t="s">
        <v>210</v>
      </c>
      <c r="F31" s="32" t="s">
        <v>211</v>
      </c>
      <c r="G31" s="34" t="s">
        <v>171</v>
      </c>
      <c r="H31" s="32"/>
    </row>
    <row r="32" spans="2:8" ht="45" customHeight="1">
      <c r="B32" s="49"/>
      <c r="C32" s="46" t="s">
        <v>212</v>
      </c>
      <c r="D32" s="50" t="s">
        <v>213</v>
      </c>
      <c r="E32" s="35" t="s">
        <v>214</v>
      </c>
      <c r="F32" s="35" t="s">
        <v>215</v>
      </c>
      <c r="G32" s="36" t="s">
        <v>174</v>
      </c>
      <c r="H32" s="35"/>
    </row>
    <row r="33" spans="2:8" ht="45" customHeight="1">
      <c r="B33" s="49"/>
      <c r="C33" s="48"/>
      <c r="D33" s="51"/>
      <c r="E33" s="32" t="s">
        <v>216</v>
      </c>
      <c r="F33" s="32" t="s">
        <v>217</v>
      </c>
      <c r="G33" s="34"/>
      <c r="H33" s="32"/>
    </row>
    <row r="34" spans="2:8" ht="7.5" customHeight="1">
      <c r="C34" s="13"/>
      <c r="D34" s="13"/>
      <c r="E34" s="13"/>
      <c r="F34" s="13"/>
      <c r="G34" s="13"/>
      <c r="H34" s="13"/>
    </row>
    <row r="35" spans="2:8" ht="45" customHeight="1">
      <c r="B35" s="49" t="s">
        <v>218</v>
      </c>
      <c r="C35" s="40" t="s">
        <v>219</v>
      </c>
      <c r="D35" s="40" t="s">
        <v>220</v>
      </c>
      <c r="E35" s="32" t="s">
        <v>221</v>
      </c>
      <c r="F35" s="32" t="s">
        <v>222</v>
      </c>
      <c r="G35" s="34" t="s">
        <v>179</v>
      </c>
      <c r="H35" s="32"/>
    </row>
    <row r="36" spans="2:8" ht="45" customHeight="1">
      <c r="B36" s="49"/>
      <c r="C36" s="41"/>
      <c r="D36" s="41"/>
      <c r="E36" s="32" t="s">
        <v>223</v>
      </c>
      <c r="F36" s="32" t="s">
        <v>224</v>
      </c>
      <c r="G36" s="34" t="s">
        <v>179</v>
      </c>
      <c r="H36" s="32"/>
    </row>
    <row r="37" spans="2:8" ht="45" customHeight="1">
      <c r="B37" s="49"/>
      <c r="C37" s="41"/>
      <c r="D37" s="41"/>
      <c r="E37" s="32" t="s">
        <v>225</v>
      </c>
      <c r="F37" s="32" t="s">
        <v>226</v>
      </c>
      <c r="G37" s="34" t="s">
        <v>179</v>
      </c>
      <c r="H37" s="32"/>
    </row>
    <row r="38" spans="2:8" ht="45" customHeight="1">
      <c r="B38" s="49"/>
      <c r="C38" s="42"/>
      <c r="D38" s="42"/>
      <c r="E38" s="32" t="s">
        <v>227</v>
      </c>
      <c r="F38" s="32" t="s">
        <v>228</v>
      </c>
      <c r="G38" s="34" t="s">
        <v>179</v>
      </c>
      <c r="H38" s="32"/>
    </row>
    <row r="39" spans="2:8" ht="68.45" customHeight="1">
      <c r="B39" s="49"/>
      <c r="C39" s="32" t="s">
        <v>229</v>
      </c>
      <c r="D39" s="32" t="s">
        <v>230</v>
      </c>
      <c r="E39" s="32" t="s">
        <v>231</v>
      </c>
      <c r="F39" s="32" t="s">
        <v>232</v>
      </c>
      <c r="G39" s="34" t="s">
        <v>174</v>
      </c>
      <c r="H39" s="32"/>
    </row>
    <row r="40" spans="2:8" ht="7.5" customHeight="1">
      <c r="C40" s="13"/>
      <c r="D40" s="13"/>
      <c r="E40" s="13"/>
      <c r="F40" s="13"/>
      <c r="G40" s="13"/>
      <c r="H40" s="13"/>
    </row>
    <row r="41" spans="2:8" ht="45" customHeight="1">
      <c r="B41" s="43" t="s">
        <v>233</v>
      </c>
      <c r="C41" s="46" t="s">
        <v>233</v>
      </c>
      <c r="D41" s="40" t="s">
        <v>234</v>
      </c>
      <c r="E41" s="32" t="s">
        <v>235</v>
      </c>
      <c r="F41" s="32" t="s">
        <v>236</v>
      </c>
      <c r="G41" s="34" t="s">
        <v>174</v>
      </c>
      <c r="H41" s="32"/>
    </row>
    <row r="42" spans="2:8" ht="45" customHeight="1">
      <c r="B42" s="44"/>
      <c r="C42" s="47"/>
      <c r="D42" s="41"/>
      <c r="E42" s="32" t="s">
        <v>237</v>
      </c>
      <c r="F42" s="32" t="s">
        <v>238</v>
      </c>
      <c r="G42" s="34" t="s">
        <v>174</v>
      </c>
      <c r="H42" s="32"/>
    </row>
    <row r="43" spans="2:8" ht="45" customHeight="1">
      <c r="B43" s="45"/>
      <c r="C43" s="48"/>
      <c r="D43" s="42"/>
      <c r="E43" s="32" t="s">
        <v>239</v>
      </c>
      <c r="F43" s="32" t="s">
        <v>240</v>
      </c>
      <c r="G43" s="34" t="s">
        <v>174</v>
      </c>
      <c r="H43" s="32"/>
    </row>
    <row r="44" spans="2:8" ht="7.5" customHeight="1">
      <c r="B44" s="33"/>
      <c r="C44" s="13"/>
      <c r="D44" s="13"/>
      <c r="E44" s="13"/>
      <c r="F44" s="13"/>
      <c r="G44" s="13"/>
      <c r="H44" s="13"/>
    </row>
    <row r="45" spans="2:8">
      <c r="C45" s="13"/>
      <c r="D45" s="13"/>
      <c r="E45" s="13">
        <f>COUNTA(E14:E44)</f>
        <v>27</v>
      </c>
      <c r="F45" s="13"/>
      <c r="G45" s="13"/>
      <c r="H45" s="13"/>
    </row>
    <row r="46" spans="2:8">
      <c r="C46" s="13"/>
      <c r="D46" s="13"/>
      <c r="E46" s="13"/>
      <c r="F46" s="13"/>
      <c r="G46" s="13"/>
      <c r="H46" s="13"/>
    </row>
  </sheetData>
  <mergeCells count="18">
    <mergeCell ref="D27:D31"/>
    <mergeCell ref="C27:C31"/>
    <mergeCell ref="C32:C33"/>
    <mergeCell ref="D32:D33"/>
    <mergeCell ref="B14:B20"/>
    <mergeCell ref="B22:B33"/>
    <mergeCell ref="C14:C15"/>
    <mergeCell ref="D14:D15"/>
    <mergeCell ref="C16:C20"/>
    <mergeCell ref="D16:D20"/>
    <mergeCell ref="C22:C26"/>
    <mergeCell ref="D22:D26"/>
    <mergeCell ref="D35:D38"/>
    <mergeCell ref="C35:C38"/>
    <mergeCell ref="B41:B43"/>
    <mergeCell ref="C41:C43"/>
    <mergeCell ref="D41:D43"/>
    <mergeCell ref="B35:B39"/>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6B11FF-F8AA-4A6B-B3A0-EC7325749F14}">
          <x14:formula1>
            <xm:f>'IE VAT Reqs'!$X$2:$X$7</xm:f>
          </x14:formula1>
          <xm:sqref>G14:G20 G22:G33 G35:G39 G41:G43</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B9F0A-9674-4D05-9E7D-1912CD0CDE98}">
  <dimension ref="A1:AJ36"/>
  <sheetViews>
    <sheetView showGridLines="0" zoomScaleNormal="100" workbookViewId="0">
      <pane xSplit="5" ySplit="12" topLeftCell="F13" activePane="bottomRight" state="frozen"/>
      <selection pane="bottomRight" activeCell="X1" sqref="X1:X1048576"/>
      <selection pane="bottomLeft" activeCell="G41" sqref="G41:G42"/>
      <selection pane="topRight" activeCell="G41" sqref="G41:G42"/>
    </sheetView>
  </sheetViews>
  <sheetFormatPr defaultColWidth="8.7109375" defaultRowHeight="15"/>
  <cols>
    <col min="1" max="1" width="2.7109375" customWidth="1"/>
    <col min="2" max="2" width="12.28515625" bestFit="1" customWidth="1"/>
    <col min="3" max="3" width="12.7109375" customWidth="1"/>
    <col min="4" max="4" width="13.7109375" customWidth="1"/>
    <col min="5" max="5" width="11" customWidth="1"/>
    <col min="6" max="6" width="11" hidden="1" customWidth="1"/>
    <col min="7" max="7" width="71" customWidth="1"/>
    <col min="8" max="8" width="72.42578125" customWidth="1"/>
    <col min="9" max="9" width="12.42578125" customWidth="1"/>
    <col min="10" max="10" width="8.28515625" style="19" customWidth="1"/>
    <col min="11" max="16" width="8.28515625" style="19" hidden="1" customWidth="1"/>
    <col min="17" max="18" width="25.7109375" customWidth="1"/>
    <col min="19" max="20" width="11" customWidth="1"/>
    <col min="21" max="21" width="39.7109375" customWidth="1"/>
    <col min="22" max="22" width="11" customWidth="1"/>
    <col min="23" max="23" width="2.42578125" customWidth="1"/>
    <col min="24" max="24" width="8.7109375" hidden="1" customWidth="1"/>
  </cols>
  <sheetData>
    <row r="1" spans="1:36">
      <c r="A1" s="12">
        <v>1</v>
      </c>
    </row>
    <row r="2" spans="1:36" ht="33.6" customHeight="1">
      <c r="X2" t="s">
        <v>171</v>
      </c>
      <c r="AJ2">
        <v>5</v>
      </c>
    </row>
    <row r="3" spans="1:36">
      <c r="X3" t="s">
        <v>179</v>
      </c>
    </row>
    <row r="4" spans="1:36">
      <c r="X4" t="s">
        <v>174</v>
      </c>
    </row>
    <row r="5" spans="1:36">
      <c r="X5" t="s">
        <v>241</v>
      </c>
    </row>
    <row r="6" spans="1:36">
      <c r="X6" t="s">
        <v>242</v>
      </c>
    </row>
    <row r="11" spans="1:36">
      <c r="B11" t="s">
        <v>243</v>
      </c>
      <c r="I11" s="5" t="s">
        <v>164</v>
      </c>
      <c r="J11" s="23"/>
      <c r="K11" s="23"/>
      <c r="L11" s="23"/>
      <c r="M11" s="23"/>
      <c r="N11" s="23"/>
      <c r="O11" s="23"/>
      <c r="P11" s="23"/>
      <c r="Q11" s="5" t="s">
        <v>244</v>
      </c>
      <c r="R11" s="7"/>
    </row>
    <row r="12" spans="1:36" ht="28.35" customHeight="1">
      <c r="B12" s="2" t="s">
        <v>245</v>
      </c>
      <c r="C12" s="2" t="s">
        <v>159</v>
      </c>
      <c r="D12" s="2" t="s">
        <v>246</v>
      </c>
      <c r="E12" s="2" t="s">
        <v>247</v>
      </c>
      <c r="F12" s="2" t="s">
        <v>248</v>
      </c>
      <c r="G12" s="2" t="s">
        <v>249</v>
      </c>
      <c r="H12" s="2" t="s">
        <v>250</v>
      </c>
      <c r="I12" s="2" t="s">
        <v>251</v>
      </c>
      <c r="J12" s="2" t="s">
        <v>252</v>
      </c>
      <c r="K12" s="2" t="s">
        <v>253</v>
      </c>
      <c r="L12" s="2" t="s">
        <v>254</v>
      </c>
      <c r="M12" s="2" t="s">
        <v>255</v>
      </c>
      <c r="N12" s="2" t="s">
        <v>256</v>
      </c>
      <c r="O12" s="2" t="s">
        <v>257</v>
      </c>
      <c r="P12" s="2" t="s">
        <v>258</v>
      </c>
      <c r="Q12" s="2" t="s">
        <v>259</v>
      </c>
      <c r="R12" s="2" t="s">
        <v>260</v>
      </c>
      <c r="S12" s="2" t="s">
        <v>261</v>
      </c>
      <c r="T12" s="2" t="s">
        <v>262</v>
      </c>
      <c r="U12" s="2" t="s">
        <v>263</v>
      </c>
      <c r="V12" s="2" t="s">
        <v>264</v>
      </c>
    </row>
    <row r="13" spans="1:36" s="3" customFormat="1" ht="48">
      <c r="B13" s="10" t="s">
        <v>265</v>
      </c>
      <c r="C13" s="10" t="s">
        <v>144</v>
      </c>
      <c r="D13" s="10" t="s">
        <v>266</v>
      </c>
      <c r="E13" s="10"/>
      <c r="F13" s="10" t="s">
        <v>267</v>
      </c>
      <c r="G13" s="10" t="s">
        <v>268</v>
      </c>
      <c r="H13" s="10" t="s">
        <v>269</v>
      </c>
      <c r="I13" s="10"/>
      <c r="J13" s="27" cm="1">
        <f t="array" ref="J13">IFERROR(ROUND((_xlfn.SWITCH(K13,0,0,"N/A",0,"C",5,"H",4,"M",3,"L",2)+(_xlfn.SWITCH(L13,0,0,"N/A",0,"C",5,"H",4,"M",3,"L",2)+(_xlfn.SWITCH(M13,0,0,"N/A",0,"C",5,"H",4,"M",3,"L",2)+(_xlfn.SWITCH(N13,0,0,"N/A",0,"C",5,"H",4,"M",3,"L",2)+(_xlfn.SWITCH(O13,0,0,"N/A",0,"C",5,"H",4,"M",3,"L",2)+(_xlfn.SWITCH(P13,0,0,"N/A",0,"C",5,"H",4,"M",3,"L",2)))))))/(COUNTA(Table115[[#This Row],[Craig]:[Micheal]])),0),0)</f>
        <v>4</v>
      </c>
      <c r="K13" s="24" t="s">
        <v>174</v>
      </c>
      <c r="L13" s="24" t="s">
        <v>179</v>
      </c>
      <c r="M13" s="24" t="s">
        <v>179</v>
      </c>
      <c r="N13" s="24" t="s">
        <v>179</v>
      </c>
      <c r="O13" s="24"/>
      <c r="P13" s="24" t="s">
        <v>179</v>
      </c>
      <c r="Q13" s="10" t="s">
        <v>270</v>
      </c>
      <c r="R13" s="10" t="s">
        <v>271</v>
      </c>
      <c r="S13" s="10" t="s">
        <v>272</v>
      </c>
      <c r="T13" s="10"/>
      <c r="U13" s="10" t="s">
        <v>273</v>
      </c>
      <c r="V13" s="10"/>
    </row>
    <row r="14" spans="1:36" s="3" customFormat="1" ht="63.95">
      <c r="B14" s="10" t="str">
        <f t="shared" ref="B14:B36" si="0">"IEReq-"&amp;(RIGHT(B13,LEN(B13)-FIND("-",B13))+1)</f>
        <v>IEReq-2</v>
      </c>
      <c r="C14" s="10" t="s">
        <v>144</v>
      </c>
      <c r="D14" s="10" t="s">
        <v>266</v>
      </c>
      <c r="E14" s="10"/>
      <c r="F14" s="10" t="s">
        <v>274</v>
      </c>
      <c r="G14" s="10" t="s">
        <v>275</v>
      </c>
      <c r="H14" s="10" t="s">
        <v>276</v>
      </c>
      <c r="I14" s="10"/>
      <c r="J14" s="27" cm="1">
        <f t="array" ref="J14">IFERROR(ROUND((_xlfn.SWITCH(K14,0,0,"N/A",0,"C",5,"H",4,"M",3,"L",2)+(_xlfn.SWITCH(L14,0,0,"N/A",0,"C",5,"H",4,"M",3,"L",2)+(_xlfn.SWITCH(M14,0,0,"N/A",0,"C",5,"H",4,"M",3,"L",2)+(_xlfn.SWITCH(N14,0,0,"N/A",0,"C",5,"H",4,"M",3,"L",2)+(_xlfn.SWITCH(O14,0,0,"N/A",0,"C",5,"H",4,"M",3,"L",2)+(_xlfn.SWITCH(P14,0,0,"N/A",0,"C",5,"H",4,"M",3,"L",2)))))))/(COUNTA(Table115[[#This Row],[Craig]:[Micheal]])),0),0)</f>
        <v>2</v>
      </c>
      <c r="K14" s="24" t="s">
        <v>241</v>
      </c>
      <c r="L14" s="24" t="s">
        <v>241</v>
      </c>
      <c r="M14" s="24" t="s">
        <v>241</v>
      </c>
      <c r="N14" s="24" t="s">
        <v>179</v>
      </c>
      <c r="O14" s="24"/>
      <c r="P14" s="24" t="s">
        <v>241</v>
      </c>
      <c r="Q14" s="10" t="s">
        <v>277</v>
      </c>
      <c r="R14" s="10" t="s">
        <v>278</v>
      </c>
      <c r="S14" s="10" t="s">
        <v>272</v>
      </c>
      <c r="T14" s="10"/>
      <c r="U14" s="10" t="s">
        <v>273</v>
      </c>
      <c r="V14" s="10"/>
    </row>
    <row r="15" spans="1:36" s="3" customFormat="1" ht="63.95">
      <c r="B15" s="10" t="str">
        <f t="shared" si="0"/>
        <v>IEReq-3</v>
      </c>
      <c r="C15" s="10" t="s">
        <v>144</v>
      </c>
      <c r="D15" s="10" t="s">
        <v>266</v>
      </c>
      <c r="E15" s="10"/>
      <c r="F15" s="10" t="s">
        <v>274</v>
      </c>
      <c r="G15" s="10" t="s">
        <v>279</v>
      </c>
      <c r="H15" s="10" t="s">
        <v>276</v>
      </c>
      <c r="I15" s="10"/>
      <c r="J15" s="27" cm="1">
        <f t="array" ref="J15">IFERROR(ROUND((_xlfn.SWITCH(K15,0,0,"N/A",0,"C",5,"H",4,"M",3,"L",2)+(_xlfn.SWITCH(L15,0,0,"N/A",0,"C",5,"H",4,"M",3,"L",2)+(_xlfn.SWITCH(M15,0,0,"N/A",0,"C",5,"H",4,"M",3,"L",2)+(_xlfn.SWITCH(N15,0,0,"N/A",0,"C",5,"H",4,"M",3,"L",2)+(_xlfn.SWITCH(O15,0,0,"N/A",0,"C",5,"H",4,"M",3,"L",2)+(_xlfn.SWITCH(P15,0,0,"N/A",0,"C",5,"H",4,"M",3,"L",2)))))))/(COUNTA(Table115[[#This Row],[Craig]:[Micheal]])),0),0)</f>
        <v>2</v>
      </c>
      <c r="K15" s="24" t="s">
        <v>242</v>
      </c>
      <c r="L15" s="24" t="s">
        <v>241</v>
      </c>
      <c r="M15" s="24" t="s">
        <v>241</v>
      </c>
      <c r="N15" s="24" t="s">
        <v>241</v>
      </c>
      <c r="O15" s="24"/>
      <c r="P15" s="24" t="s">
        <v>241</v>
      </c>
      <c r="Q15" s="10" t="s">
        <v>280</v>
      </c>
      <c r="R15" s="10" t="s">
        <v>278</v>
      </c>
      <c r="S15" s="10" t="s">
        <v>272</v>
      </c>
      <c r="T15" s="10"/>
      <c r="U15" s="10" t="s">
        <v>273</v>
      </c>
      <c r="V15" s="10"/>
    </row>
    <row r="16" spans="1:36" s="3" customFormat="1" ht="80.099999999999994">
      <c r="B16" s="10" t="str">
        <f t="shared" si="0"/>
        <v>IEReq-4</v>
      </c>
      <c r="C16" s="10" t="s">
        <v>144</v>
      </c>
      <c r="D16" s="10" t="s">
        <v>266</v>
      </c>
      <c r="E16" s="10"/>
      <c r="F16" s="10" t="s">
        <v>274</v>
      </c>
      <c r="G16" s="10" t="s">
        <v>281</v>
      </c>
      <c r="H16" s="10" t="s">
        <v>282</v>
      </c>
      <c r="I16" s="10"/>
      <c r="J16" s="27" cm="1">
        <f t="array" ref="J16">IFERROR(ROUND((_xlfn.SWITCH(K16,0,0,"N/A",0,"C",5,"H",4,"M",3,"L",2)+(_xlfn.SWITCH(L16,0,0,"N/A",0,"C",5,"H",4,"M",3,"L",2)+(_xlfn.SWITCH(M16,0,0,"N/A",0,"C",5,"H",4,"M",3,"L",2)+(_xlfn.SWITCH(N16,0,0,"N/A",0,"C",5,"H",4,"M",3,"L",2)+(_xlfn.SWITCH(O16,0,0,"N/A",0,"C",5,"H",4,"M",3,"L",2)+(_xlfn.SWITCH(P16,0,0,"N/A",0,"C",5,"H",4,"M",3,"L",2)))))))/(COUNTA(Table115[[#This Row],[Craig]:[Micheal]])),0),0)</f>
        <v>3</v>
      </c>
      <c r="K16" s="24" t="s">
        <v>241</v>
      </c>
      <c r="L16" s="24" t="s">
        <v>179</v>
      </c>
      <c r="M16" s="24" t="s">
        <v>179</v>
      </c>
      <c r="N16" s="24" t="s">
        <v>174</v>
      </c>
      <c r="O16" s="24"/>
      <c r="P16" s="24" t="s">
        <v>241</v>
      </c>
      <c r="Q16" s="10" t="s">
        <v>283</v>
      </c>
      <c r="R16" s="10" t="s">
        <v>278</v>
      </c>
      <c r="S16" s="10" t="s">
        <v>272</v>
      </c>
      <c r="T16" s="10"/>
      <c r="U16" s="10" t="s">
        <v>273</v>
      </c>
      <c r="V16" s="10"/>
    </row>
    <row r="17" spans="2:22" s="3" customFormat="1" ht="32.1">
      <c r="B17" s="21" t="str">
        <f t="shared" si="0"/>
        <v>IEReq-5</v>
      </c>
      <c r="C17" s="21" t="s">
        <v>144</v>
      </c>
      <c r="D17" s="21" t="s">
        <v>266</v>
      </c>
      <c r="E17" s="21"/>
      <c r="F17" s="21" t="s">
        <v>267</v>
      </c>
      <c r="G17" s="21" t="s">
        <v>284</v>
      </c>
      <c r="H17" s="21" t="s">
        <v>285</v>
      </c>
      <c r="I17" s="10" t="s">
        <v>286</v>
      </c>
      <c r="J17" s="27" cm="1">
        <f t="array" ref="J17">IFERROR(ROUND((_xlfn.SWITCH(K17,0,0,"N/A",0,"C",5,"H",4,"M",3,"L",2)+(_xlfn.SWITCH(L17,0,0,"N/A",0,"C",5,"H",4,"M",3,"L",2)+(_xlfn.SWITCH(M17,0,0,"N/A",0,"C",5,"H",4,"M",3,"L",2)+(_xlfn.SWITCH(N17,0,0,"N/A",0,"C",5,"H",4,"M",3,"L",2)+(_xlfn.SWITCH(O17,0,0,"N/A",0,"C",5,"H",4,"M",3,"L",2)+(_xlfn.SWITCH(P17,0,0,"N/A",0,"C",5,"H",4,"M",3,"L",2)))))))/(COUNTA(Table115[[#This Row],[Craig]:[Micheal]])),0),0)</f>
        <v>0</v>
      </c>
      <c r="K17" s="24" t="s">
        <v>242</v>
      </c>
      <c r="L17" s="24" t="s">
        <v>242</v>
      </c>
      <c r="M17" s="24" t="s">
        <v>242</v>
      </c>
      <c r="N17" s="24" t="s">
        <v>242</v>
      </c>
      <c r="O17" s="24" t="s">
        <v>242</v>
      </c>
      <c r="P17" s="24" t="s">
        <v>242</v>
      </c>
      <c r="Q17" s="10"/>
      <c r="R17" s="10"/>
      <c r="S17" s="10" t="s">
        <v>272</v>
      </c>
      <c r="T17" s="10"/>
      <c r="U17" s="10" t="s">
        <v>273</v>
      </c>
      <c r="V17" s="10"/>
    </row>
    <row r="18" spans="2:22" s="3" customFormat="1" ht="48">
      <c r="B18" s="10" t="str">
        <f t="shared" si="0"/>
        <v>IEReq-6</v>
      </c>
      <c r="C18" s="10" t="s">
        <v>144</v>
      </c>
      <c r="D18" s="10" t="s">
        <v>287</v>
      </c>
      <c r="E18" s="10"/>
      <c r="F18" s="10" t="s">
        <v>267</v>
      </c>
      <c r="G18" s="10" t="s">
        <v>288</v>
      </c>
      <c r="H18" s="10" t="s">
        <v>289</v>
      </c>
      <c r="I18" s="10"/>
      <c r="J18" s="27" cm="1">
        <f t="array" ref="J18">IFERROR(ROUND((_xlfn.SWITCH(K18,0,0,"N/A",0,"C",5,"H",4,"M",3,"L",2)+(_xlfn.SWITCH(L18,0,0,"N/A",0,"C",5,"H",4,"M",3,"L",2)+(_xlfn.SWITCH(M18,0,0,"N/A",0,"C",5,"H",4,"M",3,"L",2)+(_xlfn.SWITCH(N18,0,0,"N/A",0,"C",5,"H",4,"M",3,"L",2)+(_xlfn.SWITCH(O18,0,0,"N/A",0,"C",5,"H",4,"M",3,"L",2)+(_xlfn.SWITCH(P18,0,0,"N/A",0,"C",5,"H",4,"M",3,"L",2)))))))/(COUNTA(Table115[[#This Row],[Craig]:[Micheal]])),0),0)</f>
        <v>3</v>
      </c>
      <c r="K18" s="24" t="s">
        <v>241</v>
      </c>
      <c r="L18" s="24"/>
      <c r="M18" s="24"/>
      <c r="N18" s="24"/>
      <c r="O18" s="24"/>
      <c r="P18" s="24" t="s">
        <v>174</v>
      </c>
      <c r="Q18" s="10" t="s">
        <v>290</v>
      </c>
      <c r="R18" s="10" t="s">
        <v>291</v>
      </c>
      <c r="S18" s="10" t="s">
        <v>272</v>
      </c>
      <c r="T18" s="10"/>
      <c r="U18" s="10" t="s">
        <v>273</v>
      </c>
      <c r="V18" s="10"/>
    </row>
    <row r="19" spans="2:22" s="3" customFormat="1" ht="63.95">
      <c r="B19" s="10" t="str">
        <f t="shared" si="0"/>
        <v>IEReq-7</v>
      </c>
      <c r="C19" s="10" t="s">
        <v>144</v>
      </c>
      <c r="D19" s="10" t="s">
        <v>287</v>
      </c>
      <c r="E19" s="10"/>
      <c r="F19" s="10" t="s">
        <v>274</v>
      </c>
      <c r="G19" s="10" t="s">
        <v>292</v>
      </c>
      <c r="H19" s="10" t="s">
        <v>293</v>
      </c>
      <c r="I19" s="10"/>
      <c r="J19" s="27" cm="1">
        <f t="array" ref="J19">IFERROR(ROUND((_xlfn.SWITCH(K19,0,0,"N/A",0,"C",5,"H",4,"M",3,"L",2)+(_xlfn.SWITCH(L19,0,0,"N/A",0,"C",5,"H",4,"M",3,"L",2)+(_xlfn.SWITCH(M19,0,0,"N/A",0,"C",5,"H",4,"M",3,"L",2)+(_xlfn.SWITCH(N19,0,0,"N/A",0,"C",5,"H",4,"M",3,"L",2)+(_xlfn.SWITCH(O19,0,0,"N/A",0,"C",5,"H",4,"M",3,"L",2)+(_xlfn.SWITCH(P19,0,0,"N/A",0,"C",5,"H",4,"M",3,"L",2)))))))/(COUNTA(Table115[[#This Row],[Craig]:[Micheal]])),0),0)</f>
        <v>2</v>
      </c>
      <c r="K19" s="24" t="s">
        <v>241</v>
      </c>
      <c r="L19" s="24"/>
      <c r="M19" s="24"/>
      <c r="N19" s="24"/>
      <c r="O19" s="24"/>
      <c r="P19" s="24" t="s">
        <v>241</v>
      </c>
      <c r="Q19" s="10" t="s">
        <v>290</v>
      </c>
      <c r="R19" s="10" t="s">
        <v>290</v>
      </c>
      <c r="S19" s="10" t="s">
        <v>272</v>
      </c>
      <c r="T19" s="10"/>
      <c r="U19" s="10" t="s">
        <v>273</v>
      </c>
      <c r="V19" s="10"/>
    </row>
    <row r="20" spans="2:22" s="3" customFormat="1" ht="63.95">
      <c r="B20" s="10" t="str">
        <f t="shared" si="0"/>
        <v>IEReq-8</v>
      </c>
      <c r="C20" s="10" t="s">
        <v>144</v>
      </c>
      <c r="D20" s="10" t="s">
        <v>294</v>
      </c>
      <c r="E20" s="10"/>
      <c r="F20" s="10" t="s">
        <v>267</v>
      </c>
      <c r="G20" s="10" t="s">
        <v>295</v>
      </c>
      <c r="H20" s="10" t="s">
        <v>296</v>
      </c>
      <c r="I20" s="10"/>
      <c r="J20" s="27" cm="1">
        <f t="array" ref="J20">IFERROR(ROUND((_xlfn.SWITCH(K20,0,0,"N/A",0,"C",5,"H",4,"M",3,"L",2)+(_xlfn.SWITCH(L20,0,0,"N/A",0,"C",5,"H",4,"M",3,"L",2)+(_xlfn.SWITCH(M20,0,0,"N/A",0,"C",5,"H",4,"M",3,"L",2)+(_xlfn.SWITCH(N20,0,0,"N/A",0,"C",5,"H",4,"M",3,"L",2)+(_xlfn.SWITCH(O20,0,0,"N/A",0,"C",5,"H",4,"M",3,"L",2)+(_xlfn.SWITCH(P20,0,0,"N/A",0,"C",5,"H",4,"M",3,"L",2)))))))/(COUNTA(Table115[[#This Row],[Craig]:[Micheal]])),0),0)</f>
        <v>3</v>
      </c>
      <c r="K20" s="24" t="s">
        <v>241</v>
      </c>
      <c r="L20" s="24"/>
      <c r="M20" s="24"/>
      <c r="N20" s="24"/>
      <c r="O20" s="24"/>
      <c r="P20" s="24" t="s">
        <v>179</v>
      </c>
      <c r="Q20" s="10" t="s">
        <v>297</v>
      </c>
      <c r="R20" s="10" t="s">
        <v>298</v>
      </c>
      <c r="S20" s="10" t="s">
        <v>272</v>
      </c>
      <c r="T20" s="10"/>
      <c r="U20" s="10" t="s">
        <v>273</v>
      </c>
      <c r="V20" s="10"/>
    </row>
    <row r="21" spans="2:22" s="3" customFormat="1" ht="63.95">
      <c r="B21" s="10" t="str">
        <f t="shared" si="0"/>
        <v>IEReq-9</v>
      </c>
      <c r="C21" s="10" t="s">
        <v>144</v>
      </c>
      <c r="D21" s="10" t="s">
        <v>294</v>
      </c>
      <c r="E21" s="10"/>
      <c r="F21" s="10" t="s">
        <v>274</v>
      </c>
      <c r="G21" s="10" t="s">
        <v>299</v>
      </c>
      <c r="H21" s="10" t="s">
        <v>300</v>
      </c>
      <c r="I21" s="10"/>
      <c r="J21" s="27" cm="1">
        <f t="array" ref="J21">IFERROR(ROUND((_xlfn.SWITCH(K21,0,0,"N/A",0,"C",5,"H",4,"M",3,"L",2)+(_xlfn.SWITCH(L21,0,0,"N/A",0,"C",5,"H",4,"M",3,"L",2)+(_xlfn.SWITCH(M21,0,0,"N/A",0,"C",5,"H",4,"M",3,"L",2)+(_xlfn.SWITCH(N21,0,0,"N/A",0,"C",5,"H",4,"M",3,"L",2)+(_xlfn.SWITCH(O21,0,0,"N/A",0,"C",5,"H",4,"M",3,"L",2)+(_xlfn.SWITCH(P21,0,0,"N/A",0,"C",5,"H",4,"M",3,"L",2)))))))/(COUNTA(Table115[[#This Row],[Craig]:[Micheal]])),0),0)</f>
        <v>3</v>
      </c>
      <c r="K21" s="24" t="s">
        <v>241</v>
      </c>
      <c r="L21" s="24"/>
      <c r="M21" s="24"/>
      <c r="N21" s="24"/>
      <c r="O21" s="24"/>
      <c r="P21" s="24" t="s">
        <v>174</v>
      </c>
      <c r="Q21" s="10" t="s">
        <v>297</v>
      </c>
      <c r="R21" s="10" t="s">
        <v>301</v>
      </c>
      <c r="S21" s="10" t="s">
        <v>272</v>
      </c>
      <c r="T21" s="10"/>
      <c r="U21" s="10" t="s">
        <v>273</v>
      </c>
      <c r="V21" s="10"/>
    </row>
    <row r="22" spans="2:22" s="3" customFormat="1" ht="63.95">
      <c r="B22" s="10" t="str">
        <f t="shared" si="0"/>
        <v>IEReq-10</v>
      </c>
      <c r="C22" s="10" t="s">
        <v>144</v>
      </c>
      <c r="D22" s="10" t="s">
        <v>294</v>
      </c>
      <c r="E22" s="10"/>
      <c r="F22" s="10" t="s">
        <v>274</v>
      </c>
      <c r="G22" s="10" t="s">
        <v>302</v>
      </c>
      <c r="H22" s="10" t="s">
        <v>303</v>
      </c>
      <c r="I22" s="10"/>
      <c r="J22" s="27" cm="1">
        <f t="array" ref="J22">IFERROR(ROUND((_xlfn.SWITCH(K22,0,0,"N/A",0,"C",5,"H",4,"M",3,"L",2)+(_xlfn.SWITCH(L22,0,0,"N/A",0,"C",5,"H",4,"M",3,"L",2)+(_xlfn.SWITCH(M22,0,0,"N/A",0,"C",5,"H",4,"M",3,"L",2)+(_xlfn.SWITCH(N22,0,0,"N/A",0,"C",5,"H",4,"M",3,"L",2)+(_xlfn.SWITCH(O22,0,0,"N/A",0,"C",5,"H",4,"M",3,"L",2)+(_xlfn.SWITCH(P22,0,0,"N/A",0,"C",5,"H",4,"M",3,"L",2)))))))/(COUNTA(Table115[[#This Row],[Craig]:[Micheal]])),0),0)</f>
        <v>3</v>
      </c>
      <c r="K22" s="24" t="s">
        <v>241</v>
      </c>
      <c r="L22" s="24"/>
      <c r="M22" s="24"/>
      <c r="N22" s="24"/>
      <c r="O22" s="24"/>
      <c r="P22" s="24" t="s">
        <v>174</v>
      </c>
      <c r="Q22" s="10" t="s">
        <v>297</v>
      </c>
      <c r="R22" s="10" t="s">
        <v>301</v>
      </c>
      <c r="S22" s="10" t="s">
        <v>272</v>
      </c>
      <c r="T22" s="10"/>
      <c r="U22" s="10" t="s">
        <v>273</v>
      </c>
      <c r="V22" s="10"/>
    </row>
    <row r="23" spans="2:22" s="3" customFormat="1" ht="63.95">
      <c r="B23" s="10" t="str">
        <f t="shared" si="0"/>
        <v>IEReq-11</v>
      </c>
      <c r="C23" s="10" t="s">
        <v>144</v>
      </c>
      <c r="D23" s="10" t="s">
        <v>294</v>
      </c>
      <c r="E23" s="10"/>
      <c r="F23" s="10" t="s">
        <v>274</v>
      </c>
      <c r="G23" s="10" t="s">
        <v>304</v>
      </c>
      <c r="H23" s="10" t="s">
        <v>305</v>
      </c>
      <c r="I23" s="10"/>
      <c r="J23" s="27" cm="1">
        <f t="array" ref="J23">IFERROR(ROUND((_xlfn.SWITCH(K23,0,0,"N/A",0,"C",5,"H",4,"M",3,"L",2)+(_xlfn.SWITCH(L23,0,0,"N/A",0,"C",5,"H",4,"M",3,"L",2)+(_xlfn.SWITCH(M23,0,0,"N/A",0,"C",5,"H",4,"M",3,"L",2)+(_xlfn.SWITCH(N23,0,0,"N/A",0,"C",5,"H",4,"M",3,"L",2)+(_xlfn.SWITCH(O23,0,0,"N/A",0,"C",5,"H",4,"M",3,"L",2)+(_xlfn.SWITCH(P23,0,0,"N/A",0,"C",5,"H",4,"M",3,"L",2)))))))/(COUNTA(Table115[[#This Row],[Craig]:[Micheal]])),0),0)</f>
        <v>3</v>
      </c>
      <c r="K23" s="24" t="s">
        <v>241</v>
      </c>
      <c r="L23" s="24"/>
      <c r="M23" s="24"/>
      <c r="N23" s="24"/>
      <c r="O23" s="24"/>
      <c r="P23" s="24" t="s">
        <v>174</v>
      </c>
      <c r="Q23" s="10" t="s">
        <v>297</v>
      </c>
      <c r="R23" s="10" t="s">
        <v>301</v>
      </c>
      <c r="S23" s="10" t="s">
        <v>272</v>
      </c>
      <c r="T23" s="10"/>
      <c r="U23" s="10" t="s">
        <v>273</v>
      </c>
      <c r="V23" s="10"/>
    </row>
    <row r="24" spans="2:22" s="3" customFormat="1" ht="224.1">
      <c r="B24" s="10" t="str">
        <f t="shared" si="0"/>
        <v>IEReq-12</v>
      </c>
      <c r="C24" s="10" t="s">
        <v>144</v>
      </c>
      <c r="D24" s="10" t="s">
        <v>294</v>
      </c>
      <c r="E24" s="10"/>
      <c r="F24" s="10" t="s">
        <v>267</v>
      </c>
      <c r="G24" s="10" t="s">
        <v>306</v>
      </c>
      <c r="H24" s="10" t="s">
        <v>307</v>
      </c>
      <c r="I24" s="10"/>
      <c r="J24" s="27" cm="1">
        <f t="array" ref="J24">IFERROR(ROUND((_xlfn.SWITCH(K24,0,0,"N/A",0,"C",5,"H",4,"M",3,"L",2)+(_xlfn.SWITCH(L24,0,0,"N/A",0,"C",5,"H",4,"M",3,"L",2)+(_xlfn.SWITCH(M24,0,0,"N/A",0,"C",5,"H",4,"M",3,"L",2)+(_xlfn.SWITCH(N24,0,0,"N/A",0,"C",5,"H",4,"M",3,"L",2)+(_xlfn.SWITCH(O24,0,0,"N/A",0,"C",5,"H",4,"M",3,"L",2)+(_xlfn.SWITCH(P24,0,0,"N/A",0,"C",5,"H",4,"M",3,"L",2)))))))/(COUNTA(Table115[[#This Row],[Craig]:[Micheal]])),0),0)</f>
        <v>3</v>
      </c>
      <c r="K24" s="24" t="s">
        <v>241</v>
      </c>
      <c r="L24" s="24"/>
      <c r="M24" s="24"/>
      <c r="N24" s="24"/>
      <c r="O24" s="24"/>
      <c r="P24" s="24" t="s">
        <v>179</v>
      </c>
      <c r="Q24" s="10" t="s">
        <v>297</v>
      </c>
      <c r="R24" s="10" t="s">
        <v>308</v>
      </c>
      <c r="S24" s="10" t="s">
        <v>272</v>
      </c>
      <c r="T24" s="10"/>
      <c r="U24" s="10" t="s">
        <v>273</v>
      </c>
      <c r="V24" s="10"/>
    </row>
    <row r="25" spans="2:22" s="3" customFormat="1" ht="48">
      <c r="B25" s="10" t="str">
        <f t="shared" si="0"/>
        <v>IEReq-13</v>
      </c>
      <c r="C25" s="10" t="s">
        <v>144</v>
      </c>
      <c r="D25" s="10" t="s">
        <v>294</v>
      </c>
      <c r="E25" s="10"/>
      <c r="F25" s="10" t="s">
        <v>267</v>
      </c>
      <c r="G25" s="10" t="s">
        <v>309</v>
      </c>
      <c r="H25" s="10" t="s">
        <v>310</v>
      </c>
      <c r="I25" s="10"/>
      <c r="J25" s="27" cm="1">
        <f t="array" ref="J25">IFERROR(ROUND((_xlfn.SWITCH(K25,0,0,"N/A",0,"C",5,"H",4,"M",3,"L",2)+(_xlfn.SWITCH(L25,0,0,"N/A",0,"C",5,"H",4,"M",3,"L",2)+(_xlfn.SWITCH(M25,0,0,"N/A",0,"C",5,"H",4,"M",3,"L",2)+(_xlfn.SWITCH(N25,0,0,"N/A",0,"C",5,"H",4,"M",3,"L",2)+(_xlfn.SWITCH(O25,0,0,"N/A",0,"C",5,"H",4,"M",3,"L",2)+(_xlfn.SWITCH(P25,0,0,"N/A",0,"C",5,"H",4,"M",3,"L",2)))))))/(COUNTA(Table115[[#This Row],[Craig]:[Micheal]])),0),0)</f>
        <v>3</v>
      </c>
      <c r="K25" s="24" t="s">
        <v>241</v>
      </c>
      <c r="L25" s="24"/>
      <c r="M25" s="24"/>
      <c r="N25" s="24"/>
      <c r="O25" s="24"/>
      <c r="P25" s="24" t="s">
        <v>174</v>
      </c>
      <c r="Q25" s="10" t="s">
        <v>297</v>
      </c>
      <c r="R25" s="10" t="s">
        <v>311</v>
      </c>
      <c r="S25" s="10" t="s">
        <v>272</v>
      </c>
      <c r="T25" s="10"/>
      <c r="U25" s="10" t="s">
        <v>273</v>
      </c>
      <c r="V25" s="10"/>
    </row>
    <row r="26" spans="2:22" s="3" customFormat="1" ht="80.099999999999994">
      <c r="B26" s="10" t="str">
        <f t="shared" si="0"/>
        <v>IEReq-14</v>
      </c>
      <c r="C26" s="10" t="s">
        <v>144</v>
      </c>
      <c r="D26" s="10" t="s">
        <v>294</v>
      </c>
      <c r="E26" s="10"/>
      <c r="F26" s="10" t="s">
        <v>267</v>
      </c>
      <c r="G26" s="10" t="s">
        <v>312</v>
      </c>
      <c r="H26" s="10" t="s">
        <v>310</v>
      </c>
      <c r="I26" s="10"/>
      <c r="J26" s="27" cm="1">
        <f t="array" ref="J26">IFERROR(ROUND((_xlfn.SWITCH(K26,0,0,"N/A",0,"C",5,"H",4,"M",3,"L",2)+(_xlfn.SWITCH(L26,0,0,"N/A",0,"C",5,"H",4,"M",3,"L",2)+(_xlfn.SWITCH(M26,0,0,"N/A",0,"C",5,"H",4,"M",3,"L",2)+(_xlfn.SWITCH(N26,0,0,"N/A",0,"C",5,"H",4,"M",3,"L",2)+(_xlfn.SWITCH(O26,0,0,"N/A",0,"C",5,"H",4,"M",3,"L",2)+(_xlfn.SWITCH(P26,0,0,"N/A",0,"C",5,"H",4,"M",3,"L",2)))))))/(COUNTA(Table115[[#This Row],[Craig]:[Micheal]])),0),0)</f>
        <v>3</v>
      </c>
      <c r="K26" s="24" t="s">
        <v>241</v>
      </c>
      <c r="L26" s="24"/>
      <c r="M26" s="24"/>
      <c r="N26" s="24"/>
      <c r="O26" s="24"/>
      <c r="P26" s="24" t="s">
        <v>174</v>
      </c>
      <c r="Q26" s="10" t="s">
        <v>297</v>
      </c>
      <c r="R26" s="10" t="s">
        <v>311</v>
      </c>
      <c r="S26" s="10" t="s">
        <v>272</v>
      </c>
      <c r="T26" s="10"/>
      <c r="U26" s="10" t="s">
        <v>273</v>
      </c>
      <c r="V26" s="10"/>
    </row>
    <row r="27" spans="2:22" s="3" customFormat="1" ht="32.1">
      <c r="B27" s="10" t="str">
        <f t="shared" si="0"/>
        <v>IEReq-15</v>
      </c>
      <c r="C27" s="10" t="s">
        <v>144</v>
      </c>
      <c r="D27" s="10" t="s">
        <v>294</v>
      </c>
      <c r="E27" s="10"/>
      <c r="F27" s="10" t="s">
        <v>267</v>
      </c>
      <c r="G27" s="10" t="s">
        <v>313</v>
      </c>
      <c r="H27" s="10" t="s">
        <v>314</v>
      </c>
      <c r="I27" s="10"/>
      <c r="J27" s="27" cm="1">
        <f t="array" ref="J27">IFERROR(ROUND((_xlfn.SWITCH(K27,0,0,"N/A",0,"C",5,"H",4,"M",3,"L",2)+(_xlfn.SWITCH(L27,0,0,"N/A",0,"C",5,"H",4,"M",3,"L",2)+(_xlfn.SWITCH(M27,0,0,"N/A",0,"C",5,"H",4,"M",3,"L",2)+(_xlfn.SWITCH(N27,0,0,"N/A",0,"C",5,"H",4,"M",3,"L",2)+(_xlfn.SWITCH(O27,0,0,"N/A",0,"C",5,"H",4,"M",3,"L",2)+(_xlfn.SWITCH(P27,0,0,"N/A",0,"C",5,"H",4,"M",3,"L",2)))))))/(COUNTA(Table115[[#This Row],[Craig]:[Micheal]])),0),0)</f>
        <v>3</v>
      </c>
      <c r="K27" s="24" t="s">
        <v>174</v>
      </c>
      <c r="L27" s="24"/>
      <c r="M27" s="24"/>
      <c r="N27" s="24"/>
      <c r="O27" s="24"/>
      <c r="P27" s="24" t="s">
        <v>174</v>
      </c>
      <c r="Q27" s="25" t="s">
        <v>297</v>
      </c>
      <c r="R27" s="10" t="s">
        <v>311</v>
      </c>
      <c r="S27" s="10" t="s">
        <v>272</v>
      </c>
      <c r="T27" s="10"/>
      <c r="U27" s="10" t="s">
        <v>273</v>
      </c>
      <c r="V27" s="10"/>
    </row>
    <row r="28" spans="2:22" s="3" customFormat="1" ht="128.1">
      <c r="B28" s="10" t="str">
        <f t="shared" si="0"/>
        <v>IEReq-16</v>
      </c>
      <c r="C28" s="10" t="s">
        <v>144</v>
      </c>
      <c r="D28" s="10" t="s">
        <v>294</v>
      </c>
      <c r="E28" s="10"/>
      <c r="F28" s="10" t="s">
        <v>267</v>
      </c>
      <c r="G28" s="10" t="s">
        <v>315</v>
      </c>
      <c r="H28" s="10" t="s">
        <v>316</v>
      </c>
      <c r="I28" s="10"/>
      <c r="J28" s="27" cm="1">
        <f t="array" ref="J28">IFERROR(ROUND((_xlfn.SWITCH(K28,0,0,"N/A",0,"C",5,"H",4,"M",3,"L",2)+(_xlfn.SWITCH(L28,0,0,"N/A",0,"C",5,"H",4,"M",3,"L",2)+(_xlfn.SWITCH(M28,0,0,"N/A",0,"C",5,"H",4,"M",3,"L",2)+(_xlfn.SWITCH(N28,0,0,"N/A",0,"C",5,"H",4,"M",3,"L",2)+(_xlfn.SWITCH(O28,0,0,"N/A",0,"C",5,"H",4,"M",3,"L",2)+(_xlfn.SWITCH(P28,0,0,"N/A",0,"C",5,"H",4,"M",3,"L",2)))))))/(COUNTA(Table115[[#This Row],[Craig]:[Micheal]])),0),0)</f>
        <v>3</v>
      </c>
      <c r="K28" s="24" t="s">
        <v>241</v>
      </c>
      <c r="L28" s="24"/>
      <c r="M28" s="24"/>
      <c r="N28" s="24"/>
      <c r="O28" s="24"/>
      <c r="P28" s="24" t="s">
        <v>174</v>
      </c>
      <c r="Q28" s="10" t="s">
        <v>297</v>
      </c>
      <c r="R28" s="10" t="s">
        <v>311</v>
      </c>
      <c r="S28" s="10" t="s">
        <v>272</v>
      </c>
      <c r="T28" s="10"/>
      <c r="U28" s="10" t="s">
        <v>273</v>
      </c>
      <c r="V28" s="10"/>
    </row>
    <row r="29" spans="2:22" s="3" customFormat="1" ht="80.099999999999994">
      <c r="B29" s="10" t="str">
        <f t="shared" si="0"/>
        <v>IEReq-17</v>
      </c>
      <c r="C29" s="10" t="s">
        <v>144</v>
      </c>
      <c r="D29" s="10" t="s">
        <v>294</v>
      </c>
      <c r="E29" s="10"/>
      <c r="F29" s="10" t="s">
        <v>267</v>
      </c>
      <c r="G29" s="10" t="s">
        <v>317</v>
      </c>
      <c r="H29" s="10" t="s">
        <v>318</v>
      </c>
      <c r="I29" s="10"/>
      <c r="J29" s="27" cm="1">
        <f t="array" ref="J29">IFERROR(ROUND((_xlfn.SWITCH(K29,0,0,"N/A",0,"C",5,"H",4,"M",3,"L",2)+(_xlfn.SWITCH(L29,0,0,"N/A",0,"C",5,"H",4,"M",3,"L",2)+(_xlfn.SWITCH(M29,0,0,"N/A",0,"C",5,"H",4,"M",3,"L",2)+(_xlfn.SWITCH(N29,0,0,"N/A",0,"C",5,"H",4,"M",3,"L",2)+(_xlfn.SWITCH(O29,0,0,"N/A",0,"C",5,"H",4,"M",3,"L",2)+(_xlfn.SWITCH(P29,0,0,"N/A",0,"C",5,"H",4,"M",3,"L",2)))))))/(COUNTA(Table115[[#This Row],[Craig]:[Micheal]])),0),0)</f>
        <v>3</v>
      </c>
      <c r="K29" s="24" t="s">
        <v>241</v>
      </c>
      <c r="L29" s="24"/>
      <c r="M29" s="24"/>
      <c r="N29" s="24"/>
      <c r="O29" s="24"/>
      <c r="P29" s="24" t="s">
        <v>174</v>
      </c>
      <c r="Q29" s="10" t="s">
        <v>319</v>
      </c>
      <c r="R29" s="10" t="s">
        <v>311</v>
      </c>
      <c r="S29" s="10" t="s">
        <v>272</v>
      </c>
      <c r="T29" s="10"/>
      <c r="U29" s="10" t="s">
        <v>273</v>
      </c>
      <c r="V29" s="10"/>
    </row>
    <row r="30" spans="2:22" s="3" customFormat="1" ht="176.1">
      <c r="B30" s="10" t="str">
        <f t="shared" si="0"/>
        <v>IEReq-18</v>
      </c>
      <c r="C30" s="10" t="s">
        <v>144</v>
      </c>
      <c r="D30" s="10" t="s">
        <v>294</v>
      </c>
      <c r="E30" s="10"/>
      <c r="F30" s="10" t="s">
        <v>267</v>
      </c>
      <c r="G30" s="10" t="s">
        <v>320</v>
      </c>
      <c r="H30" s="10" t="s">
        <v>321</v>
      </c>
      <c r="I30" s="10"/>
      <c r="J30" s="27" cm="1">
        <f t="array" ref="J30">IFERROR(ROUND((_xlfn.SWITCH(K30,0,0,"N/A",0,"C",5,"H",4,"M",3,"L",2)+(_xlfn.SWITCH(L30,0,0,"N/A",0,"C",5,"H",4,"M",3,"L",2)+(_xlfn.SWITCH(M30,0,0,"N/A",0,"C",5,"H",4,"M",3,"L",2)+(_xlfn.SWITCH(N30,0,0,"N/A",0,"C",5,"H",4,"M",3,"L",2)+(_xlfn.SWITCH(O30,0,0,"N/A",0,"C",5,"H",4,"M",3,"L",2)+(_xlfn.SWITCH(P30,0,0,"N/A",0,"C",5,"H",4,"M",3,"L",2)))))))/(COUNTA(Table115[[#This Row],[Craig]:[Micheal]])),0),0)</f>
        <v>3</v>
      </c>
      <c r="K30" s="24" t="s">
        <v>241</v>
      </c>
      <c r="L30" s="24"/>
      <c r="M30" s="24"/>
      <c r="N30" s="24"/>
      <c r="O30" s="24"/>
      <c r="P30" s="24" t="s">
        <v>179</v>
      </c>
      <c r="Q30" s="10" t="s">
        <v>322</v>
      </c>
      <c r="R30" s="10" t="s">
        <v>323</v>
      </c>
      <c r="S30" s="10" t="s">
        <v>272</v>
      </c>
      <c r="T30" s="10"/>
      <c r="U30" s="10" t="s">
        <v>273</v>
      </c>
      <c r="V30" s="10"/>
    </row>
    <row r="31" spans="2:22" s="3" customFormat="1" ht="63.95">
      <c r="B31" s="10" t="str">
        <f t="shared" si="0"/>
        <v>IEReq-19</v>
      </c>
      <c r="C31" s="10" t="s">
        <v>144</v>
      </c>
      <c r="D31" s="10" t="s">
        <v>294</v>
      </c>
      <c r="E31" s="10"/>
      <c r="F31" s="10" t="s">
        <v>267</v>
      </c>
      <c r="G31" s="10" t="s">
        <v>324</v>
      </c>
      <c r="H31" s="10" t="s">
        <v>325</v>
      </c>
      <c r="I31" s="10"/>
      <c r="J31" s="27" cm="1">
        <f t="array" ref="J31">IFERROR(ROUND((_xlfn.SWITCH(K31,0,0,"N/A",0,"C",5,"H",4,"M",3,"L",2)+(_xlfn.SWITCH(L31,0,0,"N/A",0,"C",5,"H",4,"M",3,"L",2)+(_xlfn.SWITCH(M31,0,0,"N/A",0,"C",5,"H",4,"M",3,"L",2)+(_xlfn.SWITCH(N31,0,0,"N/A",0,"C",5,"H",4,"M",3,"L",2)+(_xlfn.SWITCH(O31,0,0,"N/A",0,"C",5,"H",4,"M",3,"L",2)+(_xlfn.SWITCH(P31,0,0,"N/A",0,"C",5,"H",4,"M",3,"L",2)))))))/(COUNTA(Table115[[#This Row],[Craig]:[Micheal]])),0),0)</f>
        <v>2</v>
      </c>
      <c r="K31" s="24" t="s">
        <v>241</v>
      </c>
      <c r="L31" s="24"/>
      <c r="M31" s="24"/>
      <c r="N31" s="24"/>
      <c r="O31" s="24"/>
      <c r="P31" s="24" t="s">
        <v>241</v>
      </c>
      <c r="Q31" s="10" t="s">
        <v>326</v>
      </c>
      <c r="R31" s="10" t="s">
        <v>327</v>
      </c>
      <c r="S31" s="10" t="s">
        <v>272</v>
      </c>
      <c r="T31" s="10"/>
      <c r="U31" s="10" t="s">
        <v>273</v>
      </c>
      <c r="V31" s="10"/>
    </row>
    <row r="32" spans="2:22" s="3" customFormat="1" ht="63.95">
      <c r="B32" s="10" t="str">
        <f t="shared" si="0"/>
        <v>IEReq-20</v>
      </c>
      <c r="C32" s="10" t="s">
        <v>144</v>
      </c>
      <c r="D32" s="10" t="s">
        <v>294</v>
      </c>
      <c r="E32" s="10"/>
      <c r="F32" s="10" t="s">
        <v>267</v>
      </c>
      <c r="G32" s="10" t="s">
        <v>328</v>
      </c>
      <c r="H32" s="10" t="s">
        <v>329</v>
      </c>
      <c r="I32" s="10"/>
      <c r="J32" s="27" cm="1">
        <f t="array" ref="J32">IFERROR(ROUND((_xlfn.SWITCH(K32,0,0,"N/A",0,"C",5,"H",4,"M",3,"L",2)+(_xlfn.SWITCH(L32,0,0,"N/A",0,"C",5,"H",4,"M",3,"L",2)+(_xlfn.SWITCH(M32,0,0,"N/A",0,"C",5,"H",4,"M",3,"L",2)+(_xlfn.SWITCH(N32,0,0,"N/A",0,"C",5,"H",4,"M",3,"L",2)+(_xlfn.SWITCH(O32,0,0,"N/A",0,"C",5,"H",4,"M",3,"L",2)+(_xlfn.SWITCH(P32,0,0,"N/A",0,"C",5,"H",4,"M",3,"L",2)))))))/(COUNTA(Table115[[#This Row],[Craig]:[Micheal]])),0),0)</f>
        <v>2</v>
      </c>
      <c r="K32" s="24" t="s">
        <v>241</v>
      </c>
      <c r="L32" s="24"/>
      <c r="M32" s="24"/>
      <c r="N32" s="24"/>
      <c r="O32" s="24"/>
      <c r="P32" s="24" t="s">
        <v>241</v>
      </c>
      <c r="Q32" s="10" t="s">
        <v>322</v>
      </c>
      <c r="R32" s="10" t="s">
        <v>323</v>
      </c>
      <c r="S32" s="10" t="s">
        <v>272</v>
      </c>
      <c r="T32" s="10"/>
      <c r="U32" s="10" t="s">
        <v>273</v>
      </c>
      <c r="V32" s="10"/>
    </row>
    <row r="33" spans="2:22" s="3" customFormat="1" ht="80.099999999999994">
      <c r="B33" s="10" t="str">
        <f t="shared" si="0"/>
        <v>IEReq-21</v>
      </c>
      <c r="C33" s="10" t="s">
        <v>144</v>
      </c>
      <c r="D33" s="10" t="s">
        <v>294</v>
      </c>
      <c r="E33" s="10"/>
      <c r="F33" s="10" t="s">
        <v>267</v>
      </c>
      <c r="G33" s="10" t="s">
        <v>330</v>
      </c>
      <c r="H33" s="10" t="s">
        <v>331</v>
      </c>
      <c r="I33" s="10"/>
      <c r="J33" s="27" cm="1">
        <f t="array" ref="J33">IFERROR(ROUND((_xlfn.SWITCH(K33,0,0,"N/A",0,"C",5,"H",4,"M",3,"L",2)+(_xlfn.SWITCH(L33,0,0,"N/A",0,"C",5,"H",4,"M",3,"L",2)+(_xlfn.SWITCH(M33,0,0,"N/A",0,"C",5,"H",4,"M",3,"L",2)+(_xlfn.SWITCH(N33,0,0,"N/A",0,"C",5,"H",4,"M",3,"L",2)+(_xlfn.SWITCH(O33,0,0,"N/A",0,"C",5,"H",4,"M",3,"L",2)+(_xlfn.SWITCH(P33,0,0,"N/A",0,"C",5,"H",4,"M",3,"L",2)))))))/(COUNTA(Table115[[#This Row],[Craig]:[Micheal]])),0),0)</f>
        <v>3</v>
      </c>
      <c r="K33" s="24" t="s">
        <v>174</v>
      </c>
      <c r="L33" s="24"/>
      <c r="M33" s="24"/>
      <c r="N33" s="24"/>
      <c r="O33" s="24"/>
      <c r="P33" s="24" t="s">
        <v>174</v>
      </c>
      <c r="Q33" s="10" t="s">
        <v>332</v>
      </c>
      <c r="R33" s="10" t="s">
        <v>333</v>
      </c>
      <c r="S33" s="10" t="s">
        <v>334</v>
      </c>
      <c r="T33" s="10"/>
      <c r="U33" s="10" t="s">
        <v>273</v>
      </c>
      <c r="V33" s="10"/>
    </row>
    <row r="34" spans="2:22" s="3" customFormat="1" ht="80.099999999999994">
      <c r="B34" s="10" t="str">
        <f t="shared" si="0"/>
        <v>IEReq-22</v>
      </c>
      <c r="C34" s="10" t="s">
        <v>144</v>
      </c>
      <c r="D34" s="10" t="s">
        <v>335</v>
      </c>
      <c r="E34" s="10"/>
      <c r="F34" s="10" t="s">
        <v>267</v>
      </c>
      <c r="G34" s="10" t="s">
        <v>336</v>
      </c>
      <c r="H34" s="10" t="s">
        <v>337</v>
      </c>
      <c r="I34" s="10"/>
      <c r="J34" s="27" cm="1">
        <f t="array" ref="J34">IFERROR(ROUND((_xlfn.SWITCH(K34,0,0,"N/A",0,"C",5,"H",4,"M",3,"L",2)+(_xlfn.SWITCH(L34,0,0,"N/A",0,"C",5,"H",4,"M",3,"L",2)+(_xlfn.SWITCH(M34,0,0,"N/A",0,"C",5,"H",4,"M",3,"L",2)+(_xlfn.SWITCH(N34,0,0,"N/A",0,"C",5,"H",4,"M",3,"L",2)+(_xlfn.SWITCH(O34,0,0,"N/A",0,"C",5,"H",4,"M",3,"L",2)+(_xlfn.SWITCH(P34,0,0,"N/A",0,"C",5,"H",4,"M",3,"L",2)))))))/(COUNTA(Table115[[#This Row],[Craig]:[Micheal]])),0),0)</f>
        <v>3</v>
      </c>
      <c r="K34" s="24" t="s">
        <v>174</v>
      </c>
      <c r="L34" s="24"/>
      <c r="M34" s="24"/>
      <c r="N34" s="24"/>
      <c r="O34" s="24"/>
      <c r="P34" s="24" t="s">
        <v>174</v>
      </c>
      <c r="Q34" s="10" t="s">
        <v>338</v>
      </c>
      <c r="R34" s="10" t="s">
        <v>339</v>
      </c>
      <c r="S34" s="10" t="s">
        <v>334</v>
      </c>
      <c r="T34" s="10"/>
      <c r="U34" s="10" t="s">
        <v>273</v>
      </c>
      <c r="V34" s="10"/>
    </row>
    <row r="35" spans="2:22" s="3" customFormat="1" ht="63.95">
      <c r="B35" s="10" t="str">
        <f t="shared" si="0"/>
        <v>IEReq-23</v>
      </c>
      <c r="C35" s="10" t="s">
        <v>340</v>
      </c>
      <c r="D35" s="10" t="s">
        <v>266</v>
      </c>
      <c r="E35" s="10"/>
      <c r="F35" s="10" t="s">
        <v>267</v>
      </c>
      <c r="G35" s="10" t="s">
        <v>341</v>
      </c>
      <c r="H35" s="10" t="s">
        <v>342</v>
      </c>
      <c r="I35" s="10"/>
      <c r="J35" s="27" cm="1">
        <f t="array" ref="J35">IFERROR(ROUND((_xlfn.SWITCH(K35,0,0,"N/A",0,"C",5,"H",4,"M",3,"L",2)+(_xlfn.SWITCH(L35,0,0,"N/A",0,"C",5,"H",4,"M",3,"L",2)+(_xlfn.SWITCH(M35,0,0,"N/A",0,"C",5,"H",4,"M",3,"L",2)+(_xlfn.SWITCH(N35,0,0,"N/A",0,"C",5,"H",4,"M",3,"L",2)+(_xlfn.SWITCH(O35,0,0,"N/A",0,"C",5,"H",4,"M",3,"L",2)+(_xlfn.SWITCH(P35,0,0,"N/A",0,"C",5,"H",4,"M",3,"L",2)))))))/(COUNTA(Table115[[#This Row],[Craig]:[Micheal]])),0),0)</f>
        <v>4</v>
      </c>
      <c r="K35" s="24" t="s">
        <v>179</v>
      </c>
      <c r="L35" s="24"/>
      <c r="M35" s="24"/>
      <c r="N35" s="24"/>
      <c r="O35" s="24"/>
      <c r="P35" s="24" t="s">
        <v>179</v>
      </c>
      <c r="Q35" s="10" t="s">
        <v>343</v>
      </c>
      <c r="R35" s="10" t="s">
        <v>344</v>
      </c>
      <c r="S35" s="10" t="s">
        <v>334</v>
      </c>
      <c r="T35" s="10"/>
      <c r="U35" s="10" t="s">
        <v>273</v>
      </c>
      <c r="V35" s="10"/>
    </row>
    <row r="36" spans="2:22" s="3" customFormat="1" ht="48">
      <c r="B36" s="10" t="str">
        <f t="shared" si="0"/>
        <v>IEReq-24</v>
      </c>
      <c r="C36" s="10" t="s">
        <v>340</v>
      </c>
      <c r="D36" s="10" t="s">
        <v>266</v>
      </c>
      <c r="E36" s="10"/>
      <c r="F36" s="10" t="s">
        <v>267</v>
      </c>
      <c r="G36" s="10" t="s">
        <v>345</v>
      </c>
      <c r="H36" s="10" t="s">
        <v>346</v>
      </c>
      <c r="I36" s="10"/>
      <c r="J36" s="27" cm="1">
        <f t="array" ref="J36">IFERROR(ROUND((_xlfn.SWITCH(K36,0,0,"N/A",0,"C",5,"H",4,"M",3,"L",2)+(_xlfn.SWITCH(L36,0,0,"N/A",0,"C",5,"H",4,"M",3,"L",2)+(_xlfn.SWITCH(M36,0,0,"N/A",0,"C",5,"H",4,"M",3,"L",2)+(_xlfn.SWITCH(N36,0,0,"N/A",0,"C",5,"H",4,"M",3,"L",2)+(_xlfn.SWITCH(O36,0,0,"N/A",0,"C",5,"H",4,"M",3,"L",2)+(_xlfn.SWITCH(P36,0,0,"N/A",0,"C",5,"H",4,"M",3,"L",2)))))))/(COUNTA(Table115[[#This Row],[Craig]:[Micheal]])),0),0)</f>
        <v>4</v>
      </c>
      <c r="K36" s="24" t="s">
        <v>179</v>
      </c>
      <c r="L36" s="24"/>
      <c r="M36" s="24"/>
      <c r="N36" s="24"/>
      <c r="O36" s="24"/>
      <c r="P36" s="24" t="s">
        <v>179</v>
      </c>
      <c r="Q36" s="10" t="s">
        <v>343</v>
      </c>
      <c r="R36" s="10" t="s">
        <v>344</v>
      </c>
      <c r="S36" s="10" t="s">
        <v>334</v>
      </c>
      <c r="T36" s="10"/>
      <c r="U36" s="10" t="s">
        <v>273</v>
      </c>
      <c r="V36" s="10"/>
    </row>
  </sheetData>
  <dataValidations count="1">
    <dataValidation type="list" allowBlank="1" showInputMessage="1" showErrorMessage="1" sqref="K13:P36" xr:uid="{6E300F87-3A38-46F9-B84A-9E4E4FB4CC31}">
      <formula1>$X$2:$X$7</formula1>
    </dataValidation>
  </dataValidations>
  <pageMargins left="0.7" right="0.7" top="0.75" bottom="0.75" header="0.3" footer="0.3"/>
  <pageSetup paperSize="9" orientation="portrait" r:id="rId1"/>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27E36-542A-4075-BCB6-CD98130819CB}">
  <dimension ref="A1:AJ33"/>
  <sheetViews>
    <sheetView showGridLines="0" zoomScaleNormal="100" workbookViewId="0">
      <pane xSplit="5" ySplit="12" topLeftCell="F21" activePane="bottomRight" state="frozen"/>
      <selection pane="bottomRight" activeCell="G17" sqref="G17"/>
      <selection pane="bottomLeft" activeCell="H44" sqref="H44"/>
      <selection pane="topRight" activeCell="H44" sqref="H44"/>
    </sheetView>
  </sheetViews>
  <sheetFormatPr defaultColWidth="8.7109375" defaultRowHeight="15"/>
  <cols>
    <col min="1" max="1" width="2.7109375" customWidth="1"/>
    <col min="2" max="2" width="12.28515625" bestFit="1" customWidth="1"/>
    <col min="3" max="3" width="12.7109375" customWidth="1"/>
    <col min="4" max="4" width="13.7109375" customWidth="1"/>
    <col min="5" max="6" width="11" customWidth="1"/>
    <col min="7" max="7" width="71" customWidth="1"/>
    <col min="8" max="8" width="72.42578125" customWidth="1"/>
    <col min="9" max="9" width="12.42578125" customWidth="1"/>
    <col min="10" max="16" width="8.28515625" style="19" customWidth="1"/>
    <col min="17" max="18" width="25.7109375" customWidth="1"/>
    <col min="19" max="20" width="11" customWidth="1"/>
    <col min="21" max="21" width="39.7109375" customWidth="1"/>
    <col min="22" max="22" width="11" customWidth="1"/>
    <col min="23" max="23" width="2.42578125" customWidth="1"/>
    <col min="24" max="24" width="0" hidden="1" customWidth="1"/>
  </cols>
  <sheetData>
    <row r="1" spans="1:36">
      <c r="A1" s="12">
        <v>1</v>
      </c>
    </row>
    <row r="2" spans="1:36" ht="33.6" customHeight="1">
      <c r="X2" t="s">
        <v>171</v>
      </c>
      <c r="AJ2">
        <v>5</v>
      </c>
    </row>
    <row r="3" spans="1:36">
      <c r="X3" t="s">
        <v>179</v>
      </c>
    </row>
    <row r="4" spans="1:36">
      <c r="X4" t="s">
        <v>174</v>
      </c>
    </row>
    <row r="5" spans="1:36">
      <c r="X5" t="s">
        <v>241</v>
      </c>
    </row>
    <row r="6" spans="1:36">
      <c r="X6" t="s">
        <v>242</v>
      </c>
    </row>
    <row r="11" spans="1:36">
      <c r="B11" t="s">
        <v>243</v>
      </c>
      <c r="I11" s="5" t="s">
        <v>164</v>
      </c>
      <c r="J11" s="23"/>
      <c r="K11" s="23"/>
      <c r="L11" s="23"/>
      <c r="M11" s="23"/>
      <c r="N11" s="23"/>
      <c r="O11" s="23"/>
      <c r="P11" s="23"/>
      <c r="Q11" s="5" t="s">
        <v>244</v>
      </c>
      <c r="R11" s="7"/>
    </row>
    <row r="12" spans="1:36" ht="28.35" customHeight="1">
      <c r="B12" s="2" t="s">
        <v>245</v>
      </c>
      <c r="C12" s="2" t="s">
        <v>159</v>
      </c>
      <c r="D12" s="2" t="s">
        <v>246</v>
      </c>
      <c r="E12" s="2" t="s">
        <v>247</v>
      </c>
      <c r="F12" s="2" t="s">
        <v>248</v>
      </c>
      <c r="G12" s="2" t="s">
        <v>249</v>
      </c>
      <c r="H12" s="2" t="s">
        <v>250</v>
      </c>
      <c r="I12" s="2" t="s">
        <v>251</v>
      </c>
      <c r="J12" s="2" t="s">
        <v>252</v>
      </c>
      <c r="K12" s="2" t="s">
        <v>253</v>
      </c>
      <c r="L12" s="2" t="s">
        <v>254</v>
      </c>
      <c r="M12" s="2" t="s">
        <v>255</v>
      </c>
      <c r="N12" s="2" t="s">
        <v>256</v>
      </c>
      <c r="O12" s="2" t="s">
        <v>257</v>
      </c>
      <c r="P12" s="2" t="s">
        <v>258</v>
      </c>
      <c r="Q12" s="2" t="s">
        <v>259</v>
      </c>
      <c r="R12" s="2" t="s">
        <v>260</v>
      </c>
      <c r="S12" s="2" t="s">
        <v>261</v>
      </c>
      <c r="T12" s="2" t="s">
        <v>262</v>
      </c>
      <c r="U12" s="2" t="s">
        <v>263</v>
      </c>
      <c r="V12" s="2" t="s">
        <v>264</v>
      </c>
    </row>
    <row r="13" spans="1:36" s="3" customFormat="1" ht="63.95">
      <c r="B13" s="11" t="s">
        <v>347</v>
      </c>
      <c r="C13" s="10" t="s">
        <v>74</v>
      </c>
      <c r="D13" s="10" t="s">
        <v>348</v>
      </c>
      <c r="E13" s="10"/>
      <c r="F13" s="10" t="s">
        <v>267</v>
      </c>
      <c r="G13" s="10" t="s">
        <v>349</v>
      </c>
      <c r="H13" s="10" t="s">
        <v>350</v>
      </c>
      <c r="I13" s="10"/>
      <c r="J13" s="27" cm="1">
        <f t="array" ref="J13">IFERROR(ROUND((_xlfn.SWITCH(K13,"?",0,0,0,"N/A",0,"C",5,"H",4,"M",3,"L",2)+(_xlfn.SWITCH(L13,"?",0,0,0,"N/A",0,"C",5,"H",4,"M",3,"L",2)+(_xlfn.SWITCH(M13,"?",0,0,0,"N/A",0,"C",5,"H",4,"M",3,"L",2)+(_xlfn.SWITCH(N13,"?",0,0,0,"N/A",0,"C",5,"H",4,"M",3,"L",2)+(_xlfn.SWITCH(O13,"?",0,0,0,"N/A",0,"C",5,"H",4,"M",3,"L",2)+(_xlfn.SWITCH(P13,"?",0,0,0,"N/A",0,"C",5,"H",4,"M",3,"L",2)))))))/(COUNTA(Table116[[#This Row],[Craig]:[Micheal]])),0),0)</f>
        <v>4</v>
      </c>
      <c r="K13" s="24" t="s">
        <v>179</v>
      </c>
      <c r="L13" s="24"/>
      <c r="M13" s="24"/>
      <c r="N13" s="24"/>
      <c r="O13" s="24"/>
      <c r="P13" s="24" t="s">
        <v>179</v>
      </c>
      <c r="Q13" s="10" t="s">
        <v>351</v>
      </c>
      <c r="R13" s="10" t="s">
        <v>352</v>
      </c>
      <c r="S13" s="10" t="s">
        <v>272</v>
      </c>
      <c r="T13" s="10"/>
      <c r="U13" s="10" t="s">
        <v>273</v>
      </c>
      <c r="V13" s="10"/>
    </row>
    <row r="14" spans="1:36" s="3" customFormat="1" ht="63.95">
      <c r="B14" s="10" t="str">
        <f t="shared" ref="B14:B33" si="0">"IEReq-"&amp;(RIGHT(B13,LEN(B13)-FIND("-",B13))+1)</f>
        <v>IEReq-25</v>
      </c>
      <c r="C14" s="10" t="s">
        <v>74</v>
      </c>
      <c r="D14" s="10" t="s">
        <v>353</v>
      </c>
      <c r="E14" s="10"/>
      <c r="F14" s="10" t="s">
        <v>267</v>
      </c>
      <c r="G14" s="10" t="s">
        <v>354</v>
      </c>
      <c r="H14" s="10" t="s">
        <v>355</v>
      </c>
      <c r="I14" s="10"/>
      <c r="J14" s="27" cm="1">
        <f t="array" ref="J14">IFERROR(ROUND((_xlfn.SWITCH(K14,"?",0,0,0,"N/A",0,"C",5,"H",4,"M",3,"L",2)+(_xlfn.SWITCH(L14,"?",0,0,0,"N/A",0,"C",5,"H",4,"M",3,"L",2)+(_xlfn.SWITCH(M14,"?",0,0,0,"N/A",0,"C",5,"H",4,"M",3,"L",2)+(_xlfn.SWITCH(N14,"?",0,0,0,"N/A",0,"C",5,"H",4,"M",3,"L",2)+(_xlfn.SWITCH(O14,"?",0,0,0,"N/A",0,"C",5,"H",4,"M",3,"L",2)+(_xlfn.SWITCH(P14,"?",0,0,0,"N/A",0,"C",5,"H",4,"M",3,"L",2)))))))/(COUNTA(Table116[[#This Row],[Craig]:[Micheal]])),0),0)</f>
        <v>2</v>
      </c>
      <c r="K14" s="24" t="s">
        <v>241</v>
      </c>
      <c r="L14" s="24"/>
      <c r="M14" s="24"/>
      <c r="N14" s="24"/>
      <c r="O14" s="24"/>
      <c r="P14" s="24" t="s">
        <v>241</v>
      </c>
      <c r="Q14" s="10" t="s">
        <v>356</v>
      </c>
      <c r="R14" s="10" t="s">
        <v>357</v>
      </c>
      <c r="S14" s="10" t="s">
        <v>272</v>
      </c>
      <c r="T14" s="10"/>
      <c r="U14" s="10" t="s">
        <v>273</v>
      </c>
      <c r="V14" s="10"/>
    </row>
    <row r="15" spans="1:36" s="3" customFormat="1" ht="80.099999999999994">
      <c r="B15" s="10" t="str">
        <f t="shared" si="0"/>
        <v>IEReq-26</v>
      </c>
      <c r="C15" s="10" t="s">
        <v>74</v>
      </c>
      <c r="D15" s="10" t="s">
        <v>358</v>
      </c>
      <c r="E15" s="10"/>
      <c r="F15" s="28" t="s">
        <v>267</v>
      </c>
      <c r="G15" s="10" t="s">
        <v>359</v>
      </c>
      <c r="H15" s="10" t="s">
        <v>360</v>
      </c>
      <c r="I15" s="10"/>
      <c r="J15" s="27" cm="1">
        <f t="array" ref="J15">IFERROR(ROUND((_xlfn.SWITCH(K15,"?",0,0,0,"N/A",0,"C",5,"H",4,"M",3,"L",2)+(_xlfn.SWITCH(L15,"?",0,0,0,"N/A",0,"C",5,"H",4,"M",3,"L",2)+(_xlfn.SWITCH(M15,"?",0,0,0,"N/A",0,"C",5,"H",4,"M",3,"L",2)+(_xlfn.SWITCH(N15,"?",0,0,0,"N/A",0,"C",5,"H",4,"M",3,"L",2)+(_xlfn.SWITCH(O15,"?",0,0,0,"N/A",0,"C",5,"H",4,"M",3,"L",2)+(_xlfn.SWITCH(P15,"?",0,0,0,"N/A",0,"C",5,"H",4,"M",3,"L",2)))))))/(COUNTA(Table116[[#This Row],[Craig]:[Micheal]])),0),0)</f>
        <v>3</v>
      </c>
      <c r="K15" s="24" t="s">
        <v>241</v>
      </c>
      <c r="L15" s="24"/>
      <c r="M15" s="24"/>
      <c r="N15" s="24"/>
      <c r="O15" s="24"/>
      <c r="P15" s="24" t="s">
        <v>174</v>
      </c>
      <c r="Q15" s="10" t="s">
        <v>361</v>
      </c>
      <c r="R15" s="10" t="s">
        <v>362</v>
      </c>
      <c r="S15" s="10" t="s">
        <v>272</v>
      </c>
      <c r="T15" s="10"/>
      <c r="U15" s="10" t="s">
        <v>273</v>
      </c>
      <c r="V15" s="10"/>
    </row>
    <row r="16" spans="1:36" s="3" customFormat="1" ht="80.099999999999994">
      <c r="B16" s="10" t="str">
        <f t="shared" si="0"/>
        <v>IEReq-27</v>
      </c>
      <c r="C16" s="10" t="s">
        <v>74</v>
      </c>
      <c r="D16" s="10" t="s">
        <v>358</v>
      </c>
      <c r="E16" s="10"/>
      <c r="F16" s="10" t="s">
        <v>274</v>
      </c>
      <c r="G16" s="10" t="s">
        <v>363</v>
      </c>
      <c r="H16" s="10" t="s">
        <v>364</v>
      </c>
      <c r="I16" s="10"/>
      <c r="J16" s="27" cm="1">
        <f t="array" ref="J16">IFERROR(ROUND((_xlfn.SWITCH(K16,"?",0,0,0,"N/A",0,"C",5,"H",4,"M",3,"L",2)+(_xlfn.SWITCH(L16,"?",0,0,0,"N/A",0,"C",5,"H",4,"M",3,"L",2)+(_xlfn.SWITCH(M16,"?",0,0,0,"N/A",0,"C",5,"H",4,"M",3,"L",2)+(_xlfn.SWITCH(N16,"?",0,0,0,"N/A",0,"C",5,"H",4,"M",3,"L",2)+(_xlfn.SWITCH(O16,"?",0,0,0,"N/A",0,"C",5,"H",4,"M",3,"L",2)+(_xlfn.SWITCH(P16,"?",0,0,0,"N/A",0,"C",5,"H",4,"M",3,"L",2)))))))/(COUNTA(Table116[[#This Row],[Craig]:[Micheal]])),0),0)</f>
        <v>2</v>
      </c>
      <c r="K16" s="24" t="s">
        <v>241</v>
      </c>
      <c r="L16" s="24"/>
      <c r="M16" s="24"/>
      <c r="N16" s="24"/>
      <c r="O16" s="24"/>
      <c r="P16" s="24" t="s">
        <v>241</v>
      </c>
      <c r="Q16" s="10" t="s">
        <v>361</v>
      </c>
      <c r="R16" s="10" t="s">
        <v>362</v>
      </c>
      <c r="S16" s="10" t="s">
        <v>272</v>
      </c>
      <c r="T16" s="10"/>
      <c r="U16" s="10" t="s">
        <v>273</v>
      </c>
      <c r="V16" s="10"/>
    </row>
    <row r="17" spans="2:22" s="3" customFormat="1" ht="87">
      <c r="B17" s="10" t="str">
        <f t="shared" si="0"/>
        <v>IEReq-28</v>
      </c>
      <c r="C17" s="10" t="s">
        <v>74</v>
      </c>
      <c r="D17" s="10" t="s">
        <v>365</v>
      </c>
      <c r="E17" s="10"/>
      <c r="F17" s="10" t="s">
        <v>267</v>
      </c>
      <c r="G17" s="10" t="s">
        <v>366</v>
      </c>
      <c r="H17" s="10" t="s">
        <v>367</v>
      </c>
      <c r="I17" s="10"/>
      <c r="J17" s="27" cm="1">
        <f t="array" ref="J17">IFERROR(ROUND((_xlfn.SWITCH(K17,"?",0,0,0,"N/A",0,"C",5,"H",4,"M",3,"L",2)+(_xlfn.SWITCH(L17,"?",0,0,0,"N/A",0,"C",5,"H",4,"M",3,"L",2)+(_xlfn.SWITCH(M17,"?",0,0,0,"N/A",0,"C",5,"H",4,"M",3,"L",2)+(_xlfn.SWITCH(N17,"?",0,0,0,"N/A",0,"C",5,"H",4,"M",3,"L",2)+(_xlfn.SWITCH(O17,"?",0,0,0,"N/A",0,"C",5,"H",4,"M",3,"L",2)+(_xlfn.SWITCH(P17,"?",0,0,0,"N/A",0,"C",5,"H",4,"M",3,"L",2)))))))/(COUNTA(Table116[[#This Row],[Craig]:[Micheal]])),0),0)</f>
        <v>4</v>
      </c>
      <c r="K17" s="24" t="s">
        <v>179</v>
      </c>
      <c r="L17" s="24"/>
      <c r="M17" s="24"/>
      <c r="N17" s="24"/>
      <c r="O17" s="24"/>
      <c r="P17" s="24" t="s">
        <v>179</v>
      </c>
      <c r="Q17" s="10" t="s">
        <v>368</v>
      </c>
      <c r="R17" s="10" t="s">
        <v>369</v>
      </c>
      <c r="S17" s="10" t="s">
        <v>334</v>
      </c>
      <c r="T17" s="10"/>
      <c r="U17" s="10" t="s">
        <v>273</v>
      </c>
      <c r="V17" s="10"/>
    </row>
    <row r="18" spans="2:22" s="3" customFormat="1" ht="63.95">
      <c r="B18" s="10" t="str">
        <f t="shared" si="0"/>
        <v>IEReq-29</v>
      </c>
      <c r="C18" s="10" t="s">
        <v>74</v>
      </c>
      <c r="D18" s="10" t="s">
        <v>365</v>
      </c>
      <c r="E18" s="10"/>
      <c r="F18" s="10" t="s">
        <v>267</v>
      </c>
      <c r="G18" s="10" t="s">
        <v>370</v>
      </c>
      <c r="H18" s="10" t="s">
        <v>371</v>
      </c>
      <c r="I18" s="10"/>
      <c r="J18" s="27" cm="1">
        <f t="array" ref="J18">IFERROR(ROUND((_xlfn.SWITCH(K18,"?",0,0,0,"N/A",0,"C",5,"H",4,"M",3,"L",2)+(_xlfn.SWITCH(L18,"?",0,0,0,"N/A",0,"C",5,"H",4,"M",3,"L",2)+(_xlfn.SWITCH(M18,"?",0,0,0,"N/A",0,"C",5,"H",4,"M",3,"L",2)+(_xlfn.SWITCH(N18,"?",0,0,0,"N/A",0,"C",5,"H",4,"M",3,"L",2)+(_xlfn.SWITCH(O18,"?",0,0,0,"N/A",0,"C",5,"H",4,"M",3,"L",2)+(_xlfn.SWITCH(P18,"?",0,0,0,"N/A",0,"C",5,"H",4,"M",3,"L",2)))))))/(COUNTA(Table116[[#This Row],[Craig]:[Micheal]])),0),0)</f>
        <v>2</v>
      </c>
      <c r="K18" s="24" t="s">
        <v>241</v>
      </c>
      <c r="L18" s="24"/>
      <c r="M18" s="24"/>
      <c r="N18" s="24"/>
      <c r="O18" s="24"/>
      <c r="P18" s="24" t="s">
        <v>241</v>
      </c>
      <c r="Q18" s="10" t="s">
        <v>372</v>
      </c>
      <c r="R18" s="10" t="s">
        <v>373</v>
      </c>
      <c r="S18" s="10" t="s">
        <v>272</v>
      </c>
      <c r="T18" s="10"/>
      <c r="U18" s="10" t="s">
        <v>273</v>
      </c>
      <c r="V18" s="10"/>
    </row>
    <row r="19" spans="2:22" s="3" customFormat="1" ht="80.099999999999994">
      <c r="B19" s="10" t="str">
        <f t="shared" si="0"/>
        <v>IEReq-30</v>
      </c>
      <c r="C19" s="10" t="s">
        <v>74</v>
      </c>
      <c r="D19" s="10" t="s">
        <v>365</v>
      </c>
      <c r="E19" s="10"/>
      <c r="F19" s="10" t="s">
        <v>267</v>
      </c>
      <c r="G19" s="10" t="s">
        <v>374</v>
      </c>
      <c r="H19" s="10" t="s">
        <v>375</v>
      </c>
      <c r="I19" s="10"/>
      <c r="J19" s="27" cm="1">
        <f t="array" ref="J19">IFERROR(ROUND((_xlfn.SWITCH(K19,"?",0,0,0,"N/A",0,"C",5,"H",4,"M",3,"L",2)+(_xlfn.SWITCH(L19,"?",0,0,0,"N/A",0,"C",5,"H",4,"M",3,"L",2)+(_xlfn.SWITCH(M19,"?",0,0,0,"N/A",0,"C",5,"H",4,"M",3,"L",2)+(_xlfn.SWITCH(N19,"?",0,0,0,"N/A",0,"C",5,"H",4,"M",3,"L",2)+(_xlfn.SWITCH(O19,"?",0,0,0,"N/A",0,"C",5,"H",4,"M",3,"L",2)+(_xlfn.SWITCH(P19,"?",0,0,0,"N/A",0,"C",5,"H",4,"M",3,"L",2)))))))/(COUNTA(Table116[[#This Row],[Craig]:[Micheal]])),0),0)</f>
        <v>3</v>
      </c>
      <c r="K19" s="24" t="s">
        <v>174</v>
      </c>
      <c r="L19" s="24"/>
      <c r="M19" s="24"/>
      <c r="N19" s="24"/>
      <c r="O19" s="24"/>
      <c r="P19" s="24" t="s">
        <v>174</v>
      </c>
      <c r="Q19" s="10" t="s">
        <v>376</v>
      </c>
      <c r="R19" s="10" t="s">
        <v>377</v>
      </c>
      <c r="S19" s="10" t="s">
        <v>272</v>
      </c>
      <c r="T19" s="10"/>
      <c r="U19" s="10" t="s">
        <v>273</v>
      </c>
      <c r="V19" s="10"/>
    </row>
    <row r="20" spans="2:22" s="3" customFormat="1" ht="32.1">
      <c r="B20" s="10" t="str">
        <f t="shared" si="0"/>
        <v>IEReq-31</v>
      </c>
      <c r="C20" s="10" t="s">
        <v>74</v>
      </c>
      <c r="D20" s="10" t="s">
        <v>365</v>
      </c>
      <c r="E20" s="10"/>
      <c r="F20" s="10" t="s">
        <v>267</v>
      </c>
      <c r="G20" s="10" t="s">
        <v>378</v>
      </c>
      <c r="H20" s="10" t="s">
        <v>379</v>
      </c>
      <c r="I20" s="10"/>
      <c r="J20" s="27" cm="1">
        <f t="array" ref="J20">IFERROR(ROUND((_xlfn.SWITCH(K20,"?",0,0,0,"N/A",0,"C",5,"H",4,"M",3,"L",2)+(_xlfn.SWITCH(L20,"?",0,0,0,"N/A",0,"C",5,"H",4,"M",3,"L",2)+(_xlfn.SWITCH(M20,"?",0,0,0,"N/A",0,"C",5,"H",4,"M",3,"L",2)+(_xlfn.SWITCH(N20,"?",0,0,0,"N/A",0,"C",5,"H",4,"M",3,"L",2)+(_xlfn.SWITCH(O20,"?",0,0,0,"N/A",0,"C",5,"H",4,"M",3,"L",2)+(_xlfn.SWITCH(P20,"?",0,0,0,"N/A",0,"C",5,"H",4,"M",3,"L",2)))))))/(COUNTA(Table116[[#This Row],[Craig]:[Micheal]])),0),0)</f>
        <v>2</v>
      </c>
      <c r="K20" s="24" t="s">
        <v>241</v>
      </c>
      <c r="L20" s="24"/>
      <c r="M20" s="24"/>
      <c r="N20" s="24"/>
      <c r="O20" s="24"/>
      <c r="P20" s="24" t="s">
        <v>241</v>
      </c>
      <c r="Q20" s="10" t="s">
        <v>380</v>
      </c>
      <c r="R20" s="10" t="s">
        <v>381</v>
      </c>
      <c r="S20" s="10" t="s">
        <v>272</v>
      </c>
      <c r="T20" s="10"/>
      <c r="U20" s="10" t="s">
        <v>273</v>
      </c>
      <c r="V20" s="10"/>
    </row>
    <row r="21" spans="2:22" s="3" customFormat="1" ht="63.95">
      <c r="B21" s="10" t="str">
        <f t="shared" si="0"/>
        <v>IEReq-32</v>
      </c>
      <c r="C21" s="10" t="s">
        <v>74</v>
      </c>
      <c r="D21" s="10" t="s">
        <v>365</v>
      </c>
      <c r="E21" s="10"/>
      <c r="F21" s="10" t="s">
        <v>274</v>
      </c>
      <c r="G21" s="10" t="s">
        <v>382</v>
      </c>
      <c r="H21" s="10" t="s">
        <v>383</v>
      </c>
      <c r="I21" s="10"/>
      <c r="J21" s="27" cm="1">
        <f t="array" ref="J21">IFERROR(ROUND((_xlfn.SWITCH(K21,"?",0,0,0,"N/A",0,"C",5,"H",4,"M",3,"L",2)+(_xlfn.SWITCH(L21,"?",0,0,0,"N/A",0,"C",5,"H",4,"M",3,"L",2)+(_xlfn.SWITCH(M21,"?",0,0,0,"N/A",0,"C",5,"H",4,"M",3,"L",2)+(_xlfn.SWITCH(N21,"?",0,0,0,"N/A",0,"C",5,"H",4,"M",3,"L",2)+(_xlfn.SWITCH(O21,"?",0,0,0,"N/A",0,"C",5,"H",4,"M",3,"L",2)+(_xlfn.SWITCH(P21,"?",0,0,0,"N/A",0,"C",5,"H",4,"M",3,"L",2)))))))/(COUNTA(Table116[[#This Row],[Craig]:[Micheal]])),0),0)</f>
        <v>3</v>
      </c>
      <c r="K21" s="24" t="s">
        <v>174</v>
      </c>
      <c r="L21" s="24"/>
      <c r="M21" s="24"/>
      <c r="N21" s="24"/>
      <c r="O21" s="24"/>
      <c r="P21" s="24" t="s">
        <v>174</v>
      </c>
      <c r="Q21" s="10" t="s">
        <v>384</v>
      </c>
      <c r="R21" s="10"/>
      <c r="S21" s="10" t="s">
        <v>272</v>
      </c>
      <c r="T21" s="10"/>
      <c r="U21" s="10" t="s">
        <v>273</v>
      </c>
      <c r="V21" s="10"/>
    </row>
    <row r="22" spans="2:22" s="3" customFormat="1" ht="96">
      <c r="B22" s="10" t="str">
        <f t="shared" si="0"/>
        <v>IEReq-33</v>
      </c>
      <c r="C22" s="10" t="s">
        <v>74</v>
      </c>
      <c r="D22" s="10" t="s">
        <v>385</v>
      </c>
      <c r="E22" s="10"/>
      <c r="F22" s="10" t="s">
        <v>267</v>
      </c>
      <c r="G22" s="10" t="s">
        <v>386</v>
      </c>
      <c r="H22" s="10" t="s">
        <v>387</v>
      </c>
      <c r="I22" s="10"/>
      <c r="J22" s="27" cm="1">
        <f t="array" ref="J22">IFERROR(ROUND((_xlfn.SWITCH(K22,"?",0,0,0,"N/A",0,"C",5,"H",4,"M",3,"L",2)+(_xlfn.SWITCH(L22,"?",0,0,0,"N/A",0,"C",5,"H",4,"M",3,"L",2)+(_xlfn.SWITCH(M22,"?",0,0,0,"N/A",0,"C",5,"H",4,"M",3,"L",2)+(_xlfn.SWITCH(N22,"?",0,0,0,"N/A",0,"C",5,"H",4,"M",3,"L",2)+(_xlfn.SWITCH(O22,"?",0,0,0,"N/A",0,"C",5,"H",4,"M",3,"L",2)+(_xlfn.SWITCH(P22,"?",0,0,0,"N/A",0,"C",5,"H",4,"M",3,"L",2)))))))/(COUNTA(Table116[[#This Row],[Craig]:[Micheal]])),0),0)</f>
        <v>4</v>
      </c>
      <c r="K22" s="24" t="s">
        <v>174</v>
      </c>
      <c r="L22" s="24"/>
      <c r="M22" s="24"/>
      <c r="N22" s="24"/>
      <c r="O22" s="24"/>
      <c r="P22" s="24" t="s">
        <v>179</v>
      </c>
      <c r="Q22" s="10" t="s">
        <v>388</v>
      </c>
      <c r="R22" s="10" t="s">
        <v>389</v>
      </c>
      <c r="S22" s="10" t="s">
        <v>272</v>
      </c>
      <c r="T22" s="10"/>
      <c r="U22" s="10" t="s">
        <v>273</v>
      </c>
      <c r="V22" s="10"/>
    </row>
    <row r="23" spans="2:22" s="3" customFormat="1" ht="69.75" customHeight="1">
      <c r="B23" s="10" t="str">
        <f t="shared" si="0"/>
        <v>IEReq-34</v>
      </c>
      <c r="C23" s="10" t="s">
        <v>74</v>
      </c>
      <c r="D23" s="10" t="s">
        <v>385</v>
      </c>
      <c r="E23" s="10"/>
      <c r="F23" s="10" t="s">
        <v>267</v>
      </c>
      <c r="G23" s="10" t="s">
        <v>390</v>
      </c>
      <c r="H23" s="10" t="s">
        <v>391</v>
      </c>
      <c r="I23" s="10"/>
      <c r="J23" s="27" cm="1">
        <f t="array" ref="J23">IFERROR(ROUND((_xlfn.SWITCH(K23,"?",0,0,0,"N/A",0,"C",5,"H",4,"M",3,"L",2)+(_xlfn.SWITCH(L23,"?",0,0,0,"N/A",0,"C",5,"H",4,"M",3,"L",2)+(_xlfn.SWITCH(M23,"?",0,0,0,"N/A",0,"C",5,"H",4,"M",3,"L",2)+(_xlfn.SWITCH(N23,"?",0,0,0,"N/A",0,"C",5,"H",4,"M",3,"L",2)+(_xlfn.SWITCH(O23,"?",0,0,0,"N/A",0,"C",5,"H",4,"M",3,"L",2)+(_xlfn.SWITCH(P23,"?",0,0,0,"N/A",0,"C",5,"H",4,"M",3,"L",2)))))))/(COUNTA(Table116[[#This Row],[Craig]:[Micheal]])),0),0)</f>
        <v>3</v>
      </c>
      <c r="K23" s="24" t="s">
        <v>241</v>
      </c>
      <c r="L23" s="24"/>
      <c r="M23" s="24"/>
      <c r="N23" s="24"/>
      <c r="O23" s="24"/>
      <c r="P23" s="24" t="s">
        <v>174</v>
      </c>
      <c r="Q23" s="10" t="s">
        <v>392</v>
      </c>
      <c r="R23" s="10" t="s">
        <v>393</v>
      </c>
      <c r="S23" s="10" t="s">
        <v>272</v>
      </c>
      <c r="T23" s="10"/>
      <c r="U23" s="10" t="s">
        <v>273</v>
      </c>
      <c r="V23" s="10"/>
    </row>
    <row r="24" spans="2:22" s="3" customFormat="1" ht="48">
      <c r="B24" s="10" t="str">
        <f t="shared" si="0"/>
        <v>IEReq-35</v>
      </c>
      <c r="C24" s="10" t="s">
        <v>74</v>
      </c>
      <c r="D24" s="10" t="s">
        <v>385</v>
      </c>
      <c r="E24" s="10"/>
      <c r="F24" s="10" t="s">
        <v>267</v>
      </c>
      <c r="G24" s="10" t="s">
        <v>394</v>
      </c>
      <c r="H24" s="10" t="s">
        <v>395</v>
      </c>
      <c r="I24" s="10"/>
      <c r="J24" s="27" cm="1">
        <f t="array" ref="J24">IFERROR(ROUND((_xlfn.SWITCH(K24,"?",0,0,0,"N/A",0,"C",5,"H",4,"M",3,"L",2)+(_xlfn.SWITCH(L24,"?",0,0,0,"N/A",0,"C",5,"H",4,"M",3,"L",2)+(_xlfn.SWITCH(M24,"?",0,0,0,"N/A",0,"C",5,"H",4,"M",3,"L",2)+(_xlfn.SWITCH(N24,"?",0,0,0,"N/A",0,"C",5,"H",4,"M",3,"L",2)+(_xlfn.SWITCH(O24,"?",0,0,0,"N/A",0,"C",5,"H",4,"M",3,"L",2)+(_xlfn.SWITCH(P24,"?",0,0,0,"N/A",0,"C",5,"H",4,"M",3,"L",2)))))))/(COUNTA(Table116[[#This Row],[Craig]:[Micheal]])),0),0)</f>
        <v>3</v>
      </c>
      <c r="K24" s="24" t="s">
        <v>241</v>
      </c>
      <c r="L24" s="24"/>
      <c r="M24" s="24"/>
      <c r="N24" s="24"/>
      <c r="O24" s="24"/>
      <c r="P24" s="24" t="s">
        <v>174</v>
      </c>
      <c r="Q24" s="10" t="s">
        <v>356</v>
      </c>
      <c r="R24" s="10" t="s">
        <v>396</v>
      </c>
      <c r="S24" s="10" t="s">
        <v>272</v>
      </c>
      <c r="T24" s="10"/>
      <c r="U24" s="10" t="s">
        <v>273</v>
      </c>
      <c r="V24" s="10"/>
    </row>
    <row r="25" spans="2:22" s="3" customFormat="1" ht="63.95">
      <c r="B25" s="10" t="str">
        <f t="shared" si="0"/>
        <v>IEReq-36</v>
      </c>
      <c r="C25" s="10" t="s">
        <v>74</v>
      </c>
      <c r="D25" s="10" t="s">
        <v>397</v>
      </c>
      <c r="E25" s="10"/>
      <c r="F25" s="10" t="s">
        <v>267</v>
      </c>
      <c r="G25" s="10" t="s">
        <v>398</v>
      </c>
      <c r="H25" s="10" t="s">
        <v>399</v>
      </c>
      <c r="I25" s="10"/>
      <c r="J25" s="27" cm="1">
        <f t="array" ref="J25">IFERROR(ROUND((_xlfn.SWITCH(K25,"?",0,0,0,"N/A",0,"C",5,"H",4,"M",3,"L",2)+(_xlfn.SWITCH(L25,"?",0,0,0,"N/A",0,"C",5,"H",4,"M",3,"L",2)+(_xlfn.SWITCH(M25,"?",0,0,0,"N/A",0,"C",5,"H",4,"M",3,"L",2)+(_xlfn.SWITCH(N25,"?",0,0,0,"N/A",0,"C",5,"H",4,"M",3,"L",2)+(_xlfn.SWITCH(O25,"?",0,0,0,"N/A",0,"C",5,"H",4,"M",3,"L",2)+(_xlfn.SWITCH(P25,"?",0,0,0,"N/A",0,"C",5,"H",4,"M",3,"L",2)))))))/(COUNTA(Table116[[#This Row],[Craig]:[Micheal]])),0),0)</f>
        <v>3</v>
      </c>
      <c r="K25" s="24" t="s">
        <v>174</v>
      </c>
      <c r="L25" s="24"/>
      <c r="M25" s="24"/>
      <c r="N25" s="24"/>
      <c r="O25" s="24"/>
      <c r="P25" s="24" t="s">
        <v>174</v>
      </c>
      <c r="Q25" s="10" t="s">
        <v>400</v>
      </c>
      <c r="R25" s="10" t="s">
        <v>401</v>
      </c>
      <c r="S25" s="10" t="s">
        <v>272</v>
      </c>
      <c r="T25" s="10"/>
      <c r="U25" s="10" t="s">
        <v>273</v>
      </c>
      <c r="V25" s="10"/>
    </row>
    <row r="26" spans="2:22" s="3" customFormat="1" ht="63.95">
      <c r="B26" s="10" t="str">
        <f t="shared" si="0"/>
        <v>IEReq-37</v>
      </c>
      <c r="C26" s="10" t="s">
        <v>74</v>
      </c>
      <c r="D26" s="10" t="s">
        <v>402</v>
      </c>
      <c r="E26" s="10"/>
      <c r="F26" s="10" t="s">
        <v>267</v>
      </c>
      <c r="G26" s="10" t="s">
        <v>403</v>
      </c>
      <c r="H26" s="10" t="s">
        <v>404</v>
      </c>
      <c r="I26" s="10"/>
      <c r="J26" s="27" cm="1">
        <f t="array" ref="J26">IFERROR(ROUND((_xlfn.SWITCH(K26,"?",0,0,0,"N/A",0,"C",5,"H",4,"M",3,"L",2)+(_xlfn.SWITCH(L26,"?",0,0,0,"N/A",0,"C",5,"H",4,"M",3,"L",2)+(_xlfn.SWITCH(M26,"?",0,0,0,"N/A",0,"C",5,"H",4,"M",3,"L",2)+(_xlfn.SWITCH(N26,"?",0,0,0,"N/A",0,"C",5,"H",4,"M",3,"L",2)+(_xlfn.SWITCH(O26,"?",0,0,0,"N/A",0,"C",5,"H",4,"M",3,"L",2)+(_xlfn.SWITCH(P26,"?",0,0,0,"N/A",0,"C",5,"H",4,"M",3,"L",2)))))))/(COUNTA(Table116[[#This Row],[Craig]:[Micheal]])),0),0)</f>
        <v>3</v>
      </c>
      <c r="K26" s="24" t="s">
        <v>241</v>
      </c>
      <c r="L26" s="24"/>
      <c r="M26" s="24"/>
      <c r="N26" s="24"/>
      <c r="O26" s="24"/>
      <c r="P26" s="24" t="s">
        <v>174</v>
      </c>
      <c r="Q26" s="10" t="s">
        <v>405</v>
      </c>
      <c r="R26" s="10" t="s">
        <v>406</v>
      </c>
      <c r="S26" s="10" t="s">
        <v>272</v>
      </c>
      <c r="T26" s="10"/>
      <c r="U26" s="10" t="s">
        <v>273</v>
      </c>
      <c r="V26" s="10"/>
    </row>
    <row r="27" spans="2:22" s="3" customFormat="1" ht="32.1">
      <c r="B27" s="10" t="str">
        <f t="shared" si="0"/>
        <v>IEReq-38</v>
      </c>
      <c r="C27" s="10" t="s">
        <v>74</v>
      </c>
      <c r="D27" s="10" t="s">
        <v>402</v>
      </c>
      <c r="E27" s="10"/>
      <c r="F27" s="10" t="s">
        <v>267</v>
      </c>
      <c r="G27" s="10" t="s">
        <v>407</v>
      </c>
      <c r="H27" s="10" t="s">
        <v>408</v>
      </c>
      <c r="I27" s="10"/>
      <c r="J27" s="27" cm="1">
        <f t="array" ref="J27">IFERROR(ROUND((_xlfn.SWITCH(K27,"?",0,0,0,"N/A",0,"C",5,"H",4,"M",3,"L",2)+(_xlfn.SWITCH(L27,"?",0,0,0,"N/A",0,"C",5,"H",4,"M",3,"L",2)+(_xlfn.SWITCH(M27,"?",0,0,0,"N/A",0,"C",5,"H",4,"M",3,"L",2)+(_xlfn.SWITCH(N27,"?",0,0,0,"N/A",0,"C",5,"H",4,"M",3,"L",2)+(_xlfn.SWITCH(O27,"?",0,0,0,"N/A",0,"C",5,"H",4,"M",3,"L",2)+(_xlfn.SWITCH(P27,"?",0,0,0,"N/A",0,"C",5,"H",4,"M",3,"L",2)))))))/(COUNTA(Table116[[#This Row],[Craig]:[Micheal]])),0),0)</f>
        <v>4</v>
      </c>
      <c r="K27" s="24" t="s">
        <v>174</v>
      </c>
      <c r="L27" s="24"/>
      <c r="M27" s="24"/>
      <c r="N27" s="24"/>
      <c r="O27" s="24"/>
      <c r="P27" s="24" t="s">
        <v>179</v>
      </c>
      <c r="Q27" s="10" t="s">
        <v>409</v>
      </c>
      <c r="R27" s="10" t="s">
        <v>410</v>
      </c>
      <c r="S27" s="10" t="s">
        <v>272</v>
      </c>
      <c r="T27" s="10"/>
      <c r="U27" s="10" t="s">
        <v>273</v>
      </c>
      <c r="V27" s="10"/>
    </row>
    <row r="28" spans="2:22" s="3" customFormat="1" ht="48">
      <c r="B28" s="10" t="str">
        <f t="shared" si="0"/>
        <v>IEReq-39</v>
      </c>
      <c r="C28" s="10" t="s">
        <v>74</v>
      </c>
      <c r="D28" s="10" t="s">
        <v>402</v>
      </c>
      <c r="E28" s="10"/>
      <c r="F28" s="10" t="s">
        <v>267</v>
      </c>
      <c r="G28" s="10" t="s">
        <v>411</v>
      </c>
      <c r="H28" s="10" t="s">
        <v>412</v>
      </c>
      <c r="I28" s="10"/>
      <c r="J28" s="27" cm="1">
        <f t="array" ref="J28">IFERROR(ROUND((_xlfn.SWITCH(K28,"?",0,0,0,"N/A",0,"C",5,"H",4,"M",3,"L",2)+(_xlfn.SWITCH(L28,"?",0,0,0,"N/A",0,"C",5,"H",4,"M",3,"L",2)+(_xlfn.SWITCH(M28,"?",0,0,0,"N/A",0,"C",5,"H",4,"M",3,"L",2)+(_xlfn.SWITCH(N28,"?",0,0,0,"N/A",0,"C",5,"H",4,"M",3,"L",2)+(_xlfn.SWITCH(O28,"?",0,0,0,"N/A",0,"C",5,"H",4,"M",3,"L",2)+(_xlfn.SWITCH(P28,"?",0,0,0,"N/A",0,"C",5,"H",4,"M",3,"L",2)))))))/(COUNTA(Table116[[#This Row],[Craig]:[Micheal]])),0),0)</f>
        <v>4</v>
      </c>
      <c r="K28" s="24" t="s">
        <v>174</v>
      </c>
      <c r="L28" s="24"/>
      <c r="M28" s="24"/>
      <c r="N28" s="24"/>
      <c r="O28" s="24"/>
      <c r="P28" s="24" t="s">
        <v>179</v>
      </c>
      <c r="Q28" s="10" t="s">
        <v>413</v>
      </c>
      <c r="R28" s="10" t="s">
        <v>414</v>
      </c>
      <c r="S28" s="10" t="s">
        <v>272</v>
      </c>
      <c r="T28" s="10"/>
      <c r="U28" s="10" t="s">
        <v>273</v>
      </c>
      <c r="V28" s="10"/>
    </row>
    <row r="29" spans="2:22" s="3" customFormat="1" ht="48">
      <c r="B29" s="10" t="str">
        <f t="shared" si="0"/>
        <v>IEReq-40</v>
      </c>
      <c r="C29" s="10" t="s">
        <v>74</v>
      </c>
      <c r="D29" s="10" t="s">
        <v>402</v>
      </c>
      <c r="E29" s="10"/>
      <c r="F29" s="10" t="s">
        <v>267</v>
      </c>
      <c r="G29" s="10" t="s">
        <v>415</v>
      </c>
      <c r="H29" s="10" t="s">
        <v>416</v>
      </c>
      <c r="I29" s="10"/>
      <c r="J29" s="27" cm="1">
        <f t="array" ref="J29">IFERROR(ROUND((_xlfn.SWITCH(K29,"?",0,0,0,"N/A",0,"C",5,"H",4,"M",3,"L",2)+(_xlfn.SWITCH(L29,"?",0,0,0,"N/A",0,"C",5,"H",4,"M",3,"L",2)+(_xlfn.SWITCH(M29,"?",0,0,0,"N/A",0,"C",5,"H",4,"M",3,"L",2)+(_xlfn.SWITCH(N29,"?",0,0,0,"N/A",0,"C",5,"H",4,"M",3,"L",2)+(_xlfn.SWITCH(O29,"?",0,0,0,"N/A",0,"C",5,"H",4,"M",3,"L",2)+(_xlfn.SWITCH(P29,"?",0,0,0,"N/A",0,"C",5,"H",4,"M",3,"L",2)))))))/(COUNTA(Table116[[#This Row],[Craig]:[Micheal]])),0),0)</f>
        <v>4</v>
      </c>
      <c r="K29" s="24" t="s">
        <v>174</v>
      </c>
      <c r="L29" s="24"/>
      <c r="M29" s="24"/>
      <c r="N29" s="24"/>
      <c r="O29" s="24"/>
      <c r="P29" s="24" t="s">
        <v>179</v>
      </c>
      <c r="Q29" s="10" t="s">
        <v>413</v>
      </c>
      <c r="R29" s="10" t="s">
        <v>414</v>
      </c>
      <c r="S29" s="10" t="s">
        <v>272</v>
      </c>
      <c r="T29" s="10"/>
      <c r="U29" s="10" t="s">
        <v>273</v>
      </c>
      <c r="V29" s="10"/>
    </row>
    <row r="30" spans="2:22" s="3" customFormat="1" ht="48.95" thickBot="1">
      <c r="B30" s="10" t="str">
        <f t="shared" si="0"/>
        <v>IEReq-41</v>
      </c>
      <c r="C30" s="10" t="s">
        <v>74</v>
      </c>
      <c r="D30" s="10" t="s">
        <v>417</v>
      </c>
      <c r="E30" s="10"/>
      <c r="F30" s="10" t="s">
        <v>267</v>
      </c>
      <c r="G30" s="10" t="s">
        <v>418</v>
      </c>
      <c r="H30" s="10" t="s">
        <v>419</v>
      </c>
      <c r="I30" s="10"/>
      <c r="J30" s="27" cm="1">
        <f t="array" ref="J30">IFERROR(ROUND((_xlfn.SWITCH(K30,"?",0,0,0,"N/A",0,"C",5,"H",4,"M",3,"L",2)+(_xlfn.SWITCH(L30,"?",0,0,0,"N/A",0,"C",5,"H",4,"M",3,"L",2)+(_xlfn.SWITCH(M30,"?",0,0,0,"N/A",0,"C",5,"H",4,"M",3,"L",2)+(_xlfn.SWITCH(N30,"?",0,0,0,"N/A",0,"C",5,"H",4,"M",3,"L",2)+(_xlfn.SWITCH(O30,"?",0,0,0,"N/A",0,"C",5,"H",4,"M",3,"L",2)+(_xlfn.SWITCH(P30,"?",0,0,0,"N/A",0,"C",5,"H",4,"M",3,"L",2)))))))/(COUNTA(Table116[[#This Row],[Craig]:[Micheal]])),0),0)</f>
        <v>2</v>
      </c>
      <c r="K30" s="24" t="s">
        <v>241</v>
      </c>
      <c r="L30" s="24"/>
      <c r="M30" s="24"/>
      <c r="N30" s="24"/>
      <c r="O30" s="24"/>
      <c r="P30" s="24" t="s">
        <v>241</v>
      </c>
      <c r="Q30" s="10" t="s">
        <v>420</v>
      </c>
      <c r="R30" s="10" t="s">
        <v>421</v>
      </c>
      <c r="S30" s="10" t="s">
        <v>272</v>
      </c>
      <c r="T30" s="10"/>
      <c r="U30" s="10" t="s">
        <v>273</v>
      </c>
      <c r="V30" s="10"/>
    </row>
    <row r="31" spans="2:22" s="3" customFormat="1" ht="66" thickTop="1" thickBot="1">
      <c r="B31" s="10" t="str">
        <f t="shared" si="0"/>
        <v>IEReq-42</v>
      </c>
      <c r="C31" s="10" t="s">
        <v>74</v>
      </c>
      <c r="D31" s="10" t="s">
        <v>422</v>
      </c>
      <c r="E31" s="10" t="s">
        <v>423</v>
      </c>
      <c r="F31" s="10" t="s">
        <v>267</v>
      </c>
      <c r="G31" s="10" t="s">
        <v>424</v>
      </c>
      <c r="H31" s="10" t="s">
        <v>425</v>
      </c>
      <c r="I31" s="10"/>
      <c r="J31" s="27" cm="1">
        <f t="array" ref="J31">IFERROR(ROUND((_xlfn.SWITCH(K31,"?",0,0,0,"N/A",0,"C",5,"H",4,"M",3,"L",2)+(_xlfn.SWITCH(L31,"?",0,0,0,"N/A",0,"C",5,"H",4,"M",3,"L",2)+(_xlfn.SWITCH(M31,"?",0,0,0,"N/A",0,"C",5,"H",4,"M",3,"L",2)+(_xlfn.SWITCH(N31,"?",0,0,0,"N/A",0,"C",5,"H",4,"M",3,"L",2)+(_xlfn.SWITCH(O31,"?",0,0,0,"N/A",0,"C",5,"H",4,"M",3,"L",2)+(_xlfn.SWITCH(P31,"?",0,0,0,"N/A",0,"C",5,"H",4,"M",3,"L",2)))))))/(COUNTA(Table116[[#This Row],[Craig]:[Micheal]])),0),0)</f>
        <v>0</v>
      </c>
      <c r="K31" s="26" t="s">
        <v>426</v>
      </c>
      <c r="L31" s="24"/>
      <c r="M31" s="24"/>
      <c r="N31" s="24"/>
      <c r="O31" s="24"/>
      <c r="P31" s="24"/>
      <c r="Q31" s="10"/>
      <c r="R31" s="10"/>
      <c r="S31" s="10" t="s">
        <v>272</v>
      </c>
      <c r="T31" s="10"/>
      <c r="U31" s="10" t="s">
        <v>273</v>
      </c>
      <c r="V31" s="10"/>
    </row>
    <row r="32" spans="2:22" s="3" customFormat="1" ht="98.1" thickTop="1" thickBot="1">
      <c r="B32" s="10" t="str">
        <f t="shared" si="0"/>
        <v>IEReq-43</v>
      </c>
      <c r="C32" s="10" t="s">
        <v>74</v>
      </c>
      <c r="D32" s="10" t="s">
        <v>422</v>
      </c>
      <c r="E32" s="10" t="s">
        <v>423</v>
      </c>
      <c r="F32" s="10" t="s">
        <v>267</v>
      </c>
      <c r="G32" s="10" t="s">
        <v>427</v>
      </c>
      <c r="H32" s="10" t="s">
        <v>428</v>
      </c>
      <c r="I32" s="10"/>
      <c r="J32" s="27" cm="1">
        <f t="array" ref="J32">IFERROR(ROUND((_xlfn.SWITCH(K32,"?",0,0,0,"N/A",0,"C",5,"H",4,"M",3,"L",2)+(_xlfn.SWITCH(L32,"?",0,0,0,"N/A",0,"C",5,"H",4,"M",3,"L",2)+(_xlfn.SWITCH(M32,"?",0,0,0,"N/A",0,"C",5,"H",4,"M",3,"L",2)+(_xlfn.SWITCH(N32,"?",0,0,0,"N/A",0,"C",5,"H",4,"M",3,"L",2)+(_xlfn.SWITCH(O32,"?",0,0,0,"N/A",0,"C",5,"H",4,"M",3,"L",2)+(_xlfn.SWITCH(P32,"?",0,0,0,"N/A",0,"C",5,"H",4,"M",3,"L",2)))))))/(COUNTA(Table116[[#This Row],[Craig]:[Micheal]])),0),0)</f>
        <v>0</v>
      </c>
      <c r="K32" s="26" t="s">
        <v>426</v>
      </c>
      <c r="L32" s="24"/>
      <c r="M32" s="24"/>
      <c r="N32" s="24"/>
      <c r="O32" s="24"/>
      <c r="P32" s="24"/>
      <c r="Q32" s="10"/>
      <c r="R32" s="10"/>
      <c r="S32" s="10" t="s">
        <v>272</v>
      </c>
      <c r="T32" s="10"/>
      <c r="U32" s="10" t="s">
        <v>273</v>
      </c>
      <c r="V32" s="10"/>
    </row>
    <row r="33" spans="2:22" s="3" customFormat="1" ht="33" thickTop="1">
      <c r="B33" s="10" t="str">
        <f t="shared" si="0"/>
        <v>IEReq-44</v>
      </c>
      <c r="C33" s="10" t="s">
        <v>74</v>
      </c>
      <c r="D33" s="10" t="s">
        <v>429</v>
      </c>
      <c r="E33" s="10" t="s">
        <v>423</v>
      </c>
      <c r="F33" s="10" t="s">
        <v>267</v>
      </c>
      <c r="G33" s="10" t="s">
        <v>430</v>
      </c>
      <c r="H33" s="10" t="s">
        <v>431</v>
      </c>
      <c r="I33" s="10"/>
      <c r="J33" s="27" cm="1">
        <f t="array" ref="J33">IFERROR(ROUND((_xlfn.SWITCH(K33,"?",0,0,0,"N/A",0,"C",5,"H",4,"M",3,"L",2)+(_xlfn.SWITCH(L33,"?",0,0,0,"N/A",0,"C",5,"H",4,"M",3,"L",2)+(_xlfn.SWITCH(M33,"?",0,0,0,"N/A",0,"C",5,"H",4,"M",3,"L",2)+(_xlfn.SWITCH(N33,"?",0,0,0,"N/A",0,"C",5,"H",4,"M",3,"L",2)+(_xlfn.SWITCH(O33,"?",0,0,0,"N/A",0,"C",5,"H",4,"M",3,"L",2)+(_xlfn.SWITCH(P33,"?",0,0,0,"N/A",0,"C",5,"H",4,"M",3,"L",2)))))))/(COUNTA(Table116[[#This Row],[Craig]:[Micheal]])),0),0)</f>
        <v>2</v>
      </c>
      <c r="K33" s="24" t="s">
        <v>242</v>
      </c>
      <c r="L33" s="24"/>
      <c r="M33" s="24"/>
      <c r="N33" s="24"/>
      <c r="O33" s="24"/>
      <c r="P33" s="24" t="s">
        <v>179</v>
      </c>
      <c r="Q33" s="10" t="s">
        <v>432</v>
      </c>
      <c r="R33" s="10"/>
      <c r="S33" s="10" t="s">
        <v>272</v>
      </c>
      <c r="T33" s="10"/>
      <c r="U33" s="10" t="s">
        <v>273</v>
      </c>
      <c r="V33" s="10"/>
    </row>
  </sheetData>
  <dataValidations count="1">
    <dataValidation type="list" allowBlank="1" showInputMessage="1" showErrorMessage="1" sqref="K13:P33" xr:uid="{0D0BCD6A-02C3-4B42-A12D-84C898845545}">
      <formula1>$X$2:$X$7</formula1>
    </dataValidation>
  </dataValidations>
  <pageMargins left="0.7" right="0.7" top="0.75" bottom="0.75" header="0.3" footer="0.3"/>
  <pageSetup paperSize="9"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5917C-D33F-468F-88CC-6DB0FAC2C8B6}">
  <dimension ref="A1:AJ43"/>
  <sheetViews>
    <sheetView showGridLines="0" zoomScaleNormal="100" workbookViewId="0">
      <pane xSplit="5" ySplit="12" topLeftCell="G17" activePane="bottomRight" state="frozen"/>
      <selection pane="bottomRight" activeCell="G22" sqref="G22"/>
      <selection pane="bottomLeft" activeCell="H44" sqref="H44"/>
      <selection pane="topRight" activeCell="H44" sqref="H44"/>
    </sheetView>
  </sheetViews>
  <sheetFormatPr defaultColWidth="8.7109375" defaultRowHeight="15"/>
  <cols>
    <col min="1" max="1" width="2.7109375" customWidth="1"/>
    <col min="2" max="2" width="12.28515625" bestFit="1" customWidth="1"/>
    <col min="3" max="3" width="12.7109375" customWidth="1"/>
    <col min="4" max="4" width="13.7109375" customWidth="1"/>
    <col min="5" max="6" width="11" customWidth="1"/>
    <col min="7" max="7" width="71" customWidth="1"/>
    <col min="8" max="8" width="72.42578125" customWidth="1"/>
    <col min="9" max="9" width="12.42578125" customWidth="1"/>
    <col min="10" max="16" width="8.28515625" style="19" customWidth="1"/>
    <col min="17" max="18" width="25.7109375" customWidth="1"/>
    <col min="19" max="20" width="11" customWidth="1"/>
    <col min="21" max="21" width="39.7109375" customWidth="1"/>
    <col min="22" max="22" width="11" customWidth="1"/>
    <col min="23" max="23" width="2.42578125" customWidth="1"/>
    <col min="24" max="24" width="0" hidden="1" customWidth="1"/>
  </cols>
  <sheetData>
    <row r="1" spans="1:36">
      <c r="A1" s="12">
        <v>1</v>
      </c>
    </row>
    <row r="2" spans="1:36" ht="33.6" customHeight="1">
      <c r="X2" t="s">
        <v>171</v>
      </c>
      <c r="AJ2">
        <v>5</v>
      </c>
    </row>
    <row r="3" spans="1:36">
      <c r="X3" t="s">
        <v>179</v>
      </c>
    </row>
    <row r="4" spans="1:36">
      <c r="X4" t="s">
        <v>174</v>
      </c>
    </row>
    <row r="5" spans="1:36">
      <c r="X5" t="s">
        <v>241</v>
      </c>
    </row>
    <row r="6" spans="1:36">
      <c r="X6" t="s">
        <v>242</v>
      </c>
    </row>
    <row r="11" spans="1:36">
      <c r="B11" t="s">
        <v>243</v>
      </c>
      <c r="I11" s="5" t="s">
        <v>164</v>
      </c>
      <c r="J11" s="23"/>
      <c r="K11" s="23"/>
      <c r="L11" s="23"/>
      <c r="M11" s="23"/>
      <c r="N11" s="23"/>
      <c r="O11" s="23"/>
      <c r="P11" s="23"/>
      <c r="Q11" s="5" t="s">
        <v>244</v>
      </c>
      <c r="R11" s="7"/>
    </row>
    <row r="12" spans="1:36" ht="28.35" customHeight="1">
      <c r="B12" s="2" t="s">
        <v>245</v>
      </c>
      <c r="C12" s="2" t="s">
        <v>159</v>
      </c>
      <c r="D12" s="2" t="s">
        <v>246</v>
      </c>
      <c r="E12" s="2" t="s">
        <v>247</v>
      </c>
      <c r="F12" s="2" t="s">
        <v>248</v>
      </c>
      <c r="G12" s="2" t="s">
        <v>249</v>
      </c>
      <c r="H12" s="2" t="s">
        <v>250</v>
      </c>
      <c r="I12" s="2" t="s">
        <v>251</v>
      </c>
      <c r="J12" s="2" t="s">
        <v>252</v>
      </c>
      <c r="K12" s="2" t="s">
        <v>253</v>
      </c>
      <c r="L12" s="2" t="s">
        <v>254</v>
      </c>
      <c r="M12" s="2" t="s">
        <v>255</v>
      </c>
      <c r="N12" s="2" t="s">
        <v>256</v>
      </c>
      <c r="O12" s="2" t="s">
        <v>257</v>
      </c>
      <c r="P12" s="2" t="s">
        <v>258</v>
      </c>
      <c r="Q12" s="2" t="s">
        <v>259</v>
      </c>
      <c r="R12" s="2" t="s">
        <v>260</v>
      </c>
      <c r="S12" s="2" t="s">
        <v>261</v>
      </c>
      <c r="T12" s="2" t="s">
        <v>262</v>
      </c>
      <c r="U12" s="2" t="s">
        <v>263</v>
      </c>
      <c r="V12" s="2" t="s">
        <v>264</v>
      </c>
    </row>
    <row r="13" spans="1:36" s="3" customFormat="1" ht="48">
      <c r="B13" s="11" t="s">
        <v>433</v>
      </c>
      <c r="C13" s="10" t="s">
        <v>434</v>
      </c>
      <c r="D13" s="10" t="s">
        <v>221</v>
      </c>
      <c r="E13" s="10"/>
      <c r="F13" s="10" t="s">
        <v>267</v>
      </c>
      <c r="G13" s="10" t="s">
        <v>435</v>
      </c>
      <c r="H13" s="10" t="s">
        <v>436</v>
      </c>
      <c r="I13" s="10"/>
      <c r="J13" s="27" cm="1">
        <f t="array" ref="J13">IFERROR(ROUND((_xlfn.SWITCH(K13,"?",0,0,0,"N/A",0,"C",5,"H",4,"M",3,"L",2)+(_xlfn.SWITCH(L13,"?",0,0,0,"N/A",0,"C",5,"H",4,"M",3,"L",2)+(_xlfn.SWITCH(M13,"?",0,0,0,"N/A",0,"C",5,"H",4,"M",3,"L",2)+(_xlfn.SWITCH(N13,"?",0,0,0,"N/A",0,"C",5,"H",4,"M",3,"L",2)+(_xlfn.SWITCH(O13,"?",0,0,0,"N/A",0,"C",5,"H",4,"M",3,"L",2)+(_xlfn.SWITCH(P13,"?",0,0,0,"N/A",0,"C",5,"H",4,"M",3,"L",2)))))))/(COUNTA(Table117[[#This Row],[Craig]:[Micheal]])),0),0)</f>
        <v>6</v>
      </c>
      <c r="K13" s="24" t="s">
        <v>241</v>
      </c>
      <c r="L13" s="24"/>
      <c r="M13" s="24"/>
      <c r="N13" s="24"/>
      <c r="O13" s="24"/>
      <c r="P13" s="24" t="s">
        <v>179</v>
      </c>
      <c r="Q13" s="10" t="s">
        <v>437</v>
      </c>
      <c r="R13" s="10" t="s">
        <v>438</v>
      </c>
      <c r="S13" s="10" t="s">
        <v>272</v>
      </c>
      <c r="T13" s="10"/>
      <c r="U13" s="10" t="s">
        <v>273</v>
      </c>
      <c r="V13" s="10"/>
    </row>
    <row r="14" spans="1:36" s="3" customFormat="1" ht="63.95">
      <c r="B14" s="10" t="str">
        <f t="shared" ref="B14:B43" si="0">"IEReq-"&amp;(RIGHT(B13,LEN(B13)-FIND("-",B13))+1)</f>
        <v>IEReq-46</v>
      </c>
      <c r="C14" s="10" t="s">
        <v>434</v>
      </c>
      <c r="D14" s="10" t="s">
        <v>221</v>
      </c>
      <c r="E14" s="10"/>
      <c r="F14" s="10" t="s">
        <v>267</v>
      </c>
      <c r="G14" s="10" t="s">
        <v>439</v>
      </c>
      <c r="H14" s="10" t="s">
        <v>440</v>
      </c>
      <c r="I14" s="10"/>
      <c r="J14" s="27" cm="1">
        <f t="array" ref="J14">IFERROR(ROUND((_xlfn.SWITCH(K14,"?",0,0,0,"N/A",0,"C",5,"H",4,"M",3,"L",2)+(_xlfn.SWITCH(L14,"?",0,0,0,"N/A",0,"C",5,"H",4,"M",3,"L",2)+(_xlfn.SWITCH(M14,"?",0,0,0,"N/A",0,"C",5,"H",4,"M",3,"L",2)+(_xlfn.SWITCH(N14,"?",0,0,0,"N/A",0,"C",5,"H",4,"M",3,"L",2)+(_xlfn.SWITCH(O14,"?",0,0,0,"N/A",0,"C",5,"H",4,"M",3,"L",2)+(_xlfn.SWITCH(P14,"?",0,0,0,"N/A",0,"C",5,"H",4,"M",3,"L",2)))))))/(COUNTA(Table117[[#This Row],[Craig]:[Micheal]])),0),0)</f>
        <v>3</v>
      </c>
      <c r="K14" s="24" t="s">
        <v>242</v>
      </c>
      <c r="L14" s="24"/>
      <c r="M14" s="24"/>
      <c r="N14" s="24"/>
      <c r="O14" s="24"/>
      <c r="P14" s="24" t="s">
        <v>174</v>
      </c>
      <c r="Q14" s="10" t="s">
        <v>441</v>
      </c>
      <c r="R14" s="10" t="s">
        <v>442</v>
      </c>
      <c r="S14" s="10" t="s">
        <v>272</v>
      </c>
      <c r="T14" s="10"/>
      <c r="U14" s="10" t="s">
        <v>273</v>
      </c>
      <c r="V14" s="10"/>
    </row>
    <row r="15" spans="1:36" s="3" customFormat="1" ht="15.95">
      <c r="B15" s="10" t="str">
        <f t="shared" si="0"/>
        <v>IEReq-47</v>
      </c>
      <c r="C15" s="10" t="s">
        <v>434</v>
      </c>
      <c r="D15" s="10" t="s">
        <v>443</v>
      </c>
      <c r="E15" s="10"/>
      <c r="F15" s="10"/>
      <c r="G15" s="10" t="s">
        <v>444</v>
      </c>
      <c r="H15" s="10" t="s">
        <v>445</v>
      </c>
      <c r="I15" s="10" t="s">
        <v>286</v>
      </c>
      <c r="J15" s="27" cm="1">
        <f t="array" ref="J15">IFERROR(ROUND((_xlfn.SWITCH(K15,"?",0,0,0,"N/A",0,"C",5,"H",4,"M",3,"L",2)+(_xlfn.SWITCH(L15,"?",0,0,0,"N/A",0,"C",5,"H",4,"M",3,"L",2)+(_xlfn.SWITCH(M15,"?",0,0,0,"N/A",0,"C",5,"H",4,"M",3,"L",2)+(_xlfn.SWITCH(N15,"?",0,0,0,"N/A",0,"C",5,"H",4,"M",3,"L",2)+(_xlfn.SWITCH(O15,"?",0,0,0,"N/A",0,"C",5,"H",4,"M",3,"L",2)+(_xlfn.SWITCH(P15,"?",0,0,0,"N/A",0,"C",5,"H",4,"M",3,"L",2)))))))/(COUNTA(Table117[[#This Row],[Craig]:[Micheal]])),0),0)</f>
        <v>0</v>
      </c>
      <c r="K15" s="24" t="s">
        <v>242</v>
      </c>
      <c r="L15" s="24"/>
      <c r="M15" s="24"/>
      <c r="N15" s="24"/>
      <c r="O15" s="24"/>
      <c r="P15" s="24"/>
      <c r="Q15" s="10"/>
      <c r="R15" s="10"/>
      <c r="S15" s="10" t="s">
        <v>272</v>
      </c>
      <c r="T15" s="10"/>
      <c r="U15" s="10" t="s">
        <v>273</v>
      </c>
      <c r="V15" s="10"/>
    </row>
    <row r="16" spans="1:36" s="3" customFormat="1" ht="15.95">
      <c r="B16" s="10" t="str">
        <f t="shared" si="0"/>
        <v>IEReq-48</v>
      </c>
      <c r="C16" s="10" t="s">
        <v>434</v>
      </c>
      <c r="D16" s="10" t="s">
        <v>443</v>
      </c>
      <c r="E16" s="10"/>
      <c r="F16" s="10"/>
      <c r="G16" s="10" t="s">
        <v>446</v>
      </c>
      <c r="H16" s="10" t="s">
        <v>447</v>
      </c>
      <c r="I16" s="10" t="s">
        <v>286</v>
      </c>
      <c r="J16" s="27" cm="1">
        <f t="array" ref="J16">IFERROR(ROUND((_xlfn.SWITCH(K16,"?",0,0,0,"N/A",0,"C",5,"H",4,"M",3,"L",2)+(_xlfn.SWITCH(L16,"?",0,0,0,"N/A",0,"C",5,"H",4,"M",3,"L",2)+(_xlfn.SWITCH(M16,"?",0,0,0,"N/A",0,"C",5,"H",4,"M",3,"L",2)+(_xlfn.SWITCH(N16,"?",0,0,0,"N/A",0,"C",5,"H",4,"M",3,"L",2)+(_xlfn.SWITCH(O16,"?",0,0,0,"N/A",0,"C",5,"H",4,"M",3,"L",2)+(_xlfn.SWITCH(P16,"?",0,0,0,"N/A",0,"C",5,"H",4,"M",3,"L",2)))))))/(COUNTA(Table117[[#This Row],[Craig]:[Micheal]])),0),0)</f>
        <v>0</v>
      </c>
      <c r="K16" s="24" t="s">
        <v>242</v>
      </c>
      <c r="L16" s="24"/>
      <c r="M16" s="24"/>
      <c r="N16" s="24"/>
      <c r="O16" s="24"/>
      <c r="P16" s="24"/>
      <c r="Q16" s="10"/>
      <c r="R16" s="10"/>
      <c r="S16" s="10" t="s">
        <v>272</v>
      </c>
      <c r="T16" s="10"/>
      <c r="U16" s="10" t="s">
        <v>273</v>
      </c>
      <c r="V16" s="10"/>
    </row>
    <row r="17" spans="2:22" s="3" customFormat="1" ht="15.95">
      <c r="B17" s="10" t="str">
        <f t="shared" si="0"/>
        <v>IEReq-49</v>
      </c>
      <c r="C17" s="10" t="s">
        <v>434</v>
      </c>
      <c r="D17" s="10" t="s">
        <v>443</v>
      </c>
      <c r="E17" s="10"/>
      <c r="F17" s="10"/>
      <c r="G17" s="10" t="s">
        <v>448</v>
      </c>
      <c r="H17" s="10" t="s">
        <v>449</v>
      </c>
      <c r="I17" s="10" t="s">
        <v>286</v>
      </c>
      <c r="J17" s="27" cm="1">
        <f t="array" ref="J17">IFERROR(ROUND((_xlfn.SWITCH(K17,"?",0,0,0,"N/A",0,"C",5,"H",4,"M",3,"L",2)+(_xlfn.SWITCH(L17,"?",0,0,0,"N/A",0,"C",5,"H",4,"M",3,"L",2)+(_xlfn.SWITCH(M17,"?",0,0,0,"N/A",0,"C",5,"H",4,"M",3,"L",2)+(_xlfn.SWITCH(N17,"?",0,0,0,"N/A",0,"C",5,"H",4,"M",3,"L",2)+(_xlfn.SWITCH(O17,"?",0,0,0,"N/A",0,"C",5,"H",4,"M",3,"L",2)+(_xlfn.SWITCH(P17,"?",0,0,0,"N/A",0,"C",5,"H",4,"M",3,"L",2)))))))/(COUNTA(Table117[[#This Row],[Craig]:[Micheal]])),0),0)</f>
        <v>0</v>
      </c>
      <c r="K17" s="24" t="s">
        <v>242</v>
      </c>
      <c r="L17" s="24"/>
      <c r="M17" s="24"/>
      <c r="N17" s="24"/>
      <c r="O17" s="24"/>
      <c r="P17" s="24"/>
      <c r="Q17" s="10"/>
      <c r="R17" s="10"/>
      <c r="S17" s="10" t="s">
        <v>272</v>
      </c>
      <c r="T17" s="10"/>
      <c r="U17" s="10" t="s">
        <v>273</v>
      </c>
      <c r="V17" s="10"/>
    </row>
    <row r="18" spans="2:22" s="3" customFormat="1" ht="15.95">
      <c r="B18" s="10" t="str">
        <f t="shared" si="0"/>
        <v>IEReq-50</v>
      </c>
      <c r="C18" s="10" t="s">
        <v>434</v>
      </c>
      <c r="D18" s="10" t="s">
        <v>443</v>
      </c>
      <c r="E18" s="10"/>
      <c r="F18" s="10"/>
      <c r="G18" s="10" t="s">
        <v>450</v>
      </c>
      <c r="H18" s="10" t="s">
        <v>447</v>
      </c>
      <c r="I18" s="10" t="s">
        <v>286</v>
      </c>
      <c r="J18" s="27" cm="1">
        <f t="array" ref="J18">IFERROR(ROUND((_xlfn.SWITCH(K18,"?",0,0,0,"N/A",0,"C",5,"H",4,"M",3,"L",2)+(_xlfn.SWITCH(L18,"?",0,0,0,"N/A",0,"C",5,"H",4,"M",3,"L",2)+(_xlfn.SWITCH(M18,"?",0,0,0,"N/A",0,"C",5,"H",4,"M",3,"L",2)+(_xlfn.SWITCH(N18,"?",0,0,0,"N/A",0,"C",5,"H",4,"M",3,"L",2)+(_xlfn.SWITCH(O18,"?",0,0,0,"N/A",0,"C",5,"H",4,"M",3,"L",2)+(_xlfn.SWITCH(P18,"?",0,0,0,"N/A",0,"C",5,"H",4,"M",3,"L",2)))))))/(COUNTA(Table117[[#This Row],[Craig]:[Micheal]])),0),0)</f>
        <v>0</v>
      </c>
      <c r="K18" s="24" t="s">
        <v>242</v>
      </c>
      <c r="L18" s="24"/>
      <c r="M18" s="24"/>
      <c r="N18" s="24"/>
      <c r="O18" s="24"/>
      <c r="P18" s="24"/>
      <c r="Q18" s="10"/>
      <c r="R18" s="10"/>
      <c r="S18" s="10" t="s">
        <v>272</v>
      </c>
      <c r="T18" s="10"/>
      <c r="U18" s="10" t="s">
        <v>273</v>
      </c>
      <c r="V18" s="10"/>
    </row>
    <row r="19" spans="2:22" s="3" customFormat="1" ht="32.1">
      <c r="B19" s="10" t="str">
        <f t="shared" si="0"/>
        <v>IEReq-51</v>
      </c>
      <c r="C19" s="10" t="s">
        <v>434</v>
      </c>
      <c r="D19" s="10" t="s">
        <v>443</v>
      </c>
      <c r="E19" s="10"/>
      <c r="F19" s="10"/>
      <c r="G19" s="10" t="s">
        <v>451</v>
      </c>
      <c r="H19" s="10" t="s">
        <v>452</v>
      </c>
      <c r="I19" s="10" t="s">
        <v>286</v>
      </c>
      <c r="J19" s="27" cm="1">
        <f t="array" ref="J19">IFERROR(ROUND((_xlfn.SWITCH(K19,"?",0,0,0,"N/A",0,"C",5,"H",4,"M",3,"L",2)+(_xlfn.SWITCH(L19,"?",0,0,0,"N/A",0,"C",5,"H",4,"M",3,"L",2)+(_xlfn.SWITCH(M19,"?",0,0,0,"N/A",0,"C",5,"H",4,"M",3,"L",2)+(_xlfn.SWITCH(N19,"?",0,0,0,"N/A",0,"C",5,"H",4,"M",3,"L",2)+(_xlfn.SWITCH(O19,"?",0,0,0,"N/A",0,"C",5,"H",4,"M",3,"L",2)+(_xlfn.SWITCH(P19,"?",0,0,0,"N/A",0,"C",5,"H",4,"M",3,"L",2)))))))/(COUNTA(Table117[[#This Row],[Craig]:[Micheal]])),0),0)</f>
        <v>0</v>
      </c>
      <c r="K19" s="24" t="s">
        <v>242</v>
      </c>
      <c r="L19" s="24"/>
      <c r="M19" s="24"/>
      <c r="N19" s="24"/>
      <c r="O19" s="24"/>
      <c r="P19" s="24"/>
      <c r="Q19" s="10"/>
      <c r="R19" s="10"/>
      <c r="S19" s="10" t="s">
        <v>272</v>
      </c>
      <c r="T19" s="10"/>
      <c r="U19" s="10" t="s">
        <v>273</v>
      </c>
      <c r="V19" s="10"/>
    </row>
    <row r="20" spans="2:22" s="3" customFormat="1" ht="32.1">
      <c r="B20" s="10" t="str">
        <f t="shared" si="0"/>
        <v>IEReq-52</v>
      </c>
      <c r="C20" s="10" t="s">
        <v>434</v>
      </c>
      <c r="D20" s="10" t="s">
        <v>443</v>
      </c>
      <c r="E20" s="10"/>
      <c r="F20" s="10"/>
      <c r="G20" s="10" t="s">
        <v>453</v>
      </c>
      <c r="H20" s="10" t="s">
        <v>454</v>
      </c>
      <c r="I20" s="10" t="s">
        <v>286</v>
      </c>
      <c r="J20" s="27" cm="1">
        <f t="array" ref="J20">IFERROR(ROUND((_xlfn.SWITCH(K20,"?",0,0,0,"N/A",0,"C",5,"H",4,"M",3,"L",2)+(_xlfn.SWITCH(L20,"?",0,0,0,"N/A",0,"C",5,"H",4,"M",3,"L",2)+(_xlfn.SWITCH(M20,"?",0,0,0,"N/A",0,"C",5,"H",4,"M",3,"L",2)+(_xlfn.SWITCH(N20,"?",0,0,0,"N/A",0,"C",5,"H",4,"M",3,"L",2)+(_xlfn.SWITCH(O20,"?",0,0,0,"N/A",0,"C",5,"H",4,"M",3,"L",2)+(_xlfn.SWITCH(P20,"?",0,0,0,"N/A",0,"C",5,"H",4,"M",3,"L",2)))))))/(COUNTA(Table117[[#This Row],[Craig]:[Micheal]])),0),0)</f>
        <v>0</v>
      </c>
      <c r="K20" s="24" t="s">
        <v>242</v>
      </c>
      <c r="L20" s="24"/>
      <c r="M20" s="24"/>
      <c r="N20" s="24"/>
      <c r="O20" s="24"/>
      <c r="P20" s="24"/>
      <c r="Q20" s="10"/>
      <c r="R20" s="10"/>
      <c r="S20" s="10" t="s">
        <v>272</v>
      </c>
      <c r="T20" s="10"/>
      <c r="U20" s="10" t="s">
        <v>273</v>
      </c>
      <c r="V20" s="10"/>
    </row>
    <row r="21" spans="2:22" s="3" customFormat="1" ht="32.1">
      <c r="B21" s="10" t="str">
        <f t="shared" si="0"/>
        <v>IEReq-53</v>
      </c>
      <c r="C21" s="10" t="s">
        <v>434</v>
      </c>
      <c r="D21" s="10" t="s">
        <v>455</v>
      </c>
      <c r="E21" s="10"/>
      <c r="F21" s="10" t="s">
        <v>267</v>
      </c>
      <c r="G21" s="10" t="s">
        <v>456</v>
      </c>
      <c r="H21" s="10" t="s">
        <v>457</v>
      </c>
      <c r="I21" s="10"/>
      <c r="J21" s="27" cm="1">
        <f t="array" ref="J21">IFERROR(ROUND((_xlfn.SWITCH(K21,"?",0,0,0,"N/A",0,"C",5,"H",4,"M",3,"L",2)+(_xlfn.SWITCH(L21,"?",0,0,0,"N/A",0,"C",5,"H",4,"M",3,"L",2)+(_xlfn.SWITCH(M21,"?",0,0,0,"N/A",0,"C",5,"H",4,"M",3,"L",2)+(_xlfn.SWITCH(N21,"?",0,0,0,"N/A",0,"C",5,"H",4,"M",3,"L",2)+(_xlfn.SWITCH(O21,"?",0,0,0,"N/A",0,"C",5,"H",4,"M",3,"L",2)+(_xlfn.SWITCH(P21,"?",0,0,0,"N/A",0,"C",5,"H",4,"M",3,"L",2)))))))/(COUNTA(Table117[[#This Row],[Craig]:[Micheal]])),0),0)</f>
        <v>4</v>
      </c>
      <c r="K21" s="24" t="s">
        <v>241</v>
      </c>
      <c r="L21" s="24"/>
      <c r="M21" s="24"/>
      <c r="N21" s="24"/>
      <c r="O21" s="24"/>
      <c r="P21" s="24" t="s">
        <v>241</v>
      </c>
      <c r="Q21" s="10" t="s">
        <v>458</v>
      </c>
      <c r="R21" s="10"/>
      <c r="S21" s="10" t="s">
        <v>272</v>
      </c>
      <c r="T21" s="10"/>
      <c r="U21" s="10" t="s">
        <v>273</v>
      </c>
      <c r="V21" s="10"/>
    </row>
    <row r="22" spans="2:22" s="3" customFormat="1" ht="32.1">
      <c r="B22" s="10" t="str">
        <f t="shared" si="0"/>
        <v>IEReq-54</v>
      </c>
      <c r="C22" s="10" t="s">
        <v>434</v>
      </c>
      <c r="D22" s="10" t="s">
        <v>459</v>
      </c>
      <c r="E22" s="10"/>
      <c r="F22" s="10" t="s">
        <v>267</v>
      </c>
      <c r="G22" s="10" t="s">
        <v>460</v>
      </c>
      <c r="H22" s="10" t="s">
        <v>461</v>
      </c>
      <c r="I22" s="10"/>
      <c r="J22" s="27" cm="1">
        <f t="array" ref="J22">IFERROR(ROUND((_xlfn.SWITCH(K22,"?",0,0,0,"N/A",0,"C",5,"H",4,"M",3,"L",2)+(_xlfn.SWITCH(L22,"?",0,0,0,"N/A",0,"C",5,"H",4,"M",3,"L",2)+(_xlfn.SWITCH(M22,"?",0,0,0,"N/A",0,"C",5,"H",4,"M",3,"L",2)+(_xlfn.SWITCH(N22,"?",0,0,0,"N/A",0,"C",5,"H",4,"M",3,"L",2)+(_xlfn.SWITCH(O22,"?",0,0,0,"N/A",0,"C",5,"H",4,"M",3,"L",2)+(_xlfn.SWITCH(P22,"?",0,0,0,"N/A",0,"C",5,"H",4,"M",3,"L",2)))))))/(COUNTA(Table117[[#This Row],[Craig]:[Micheal]])),0),0)</f>
        <v>4</v>
      </c>
      <c r="K22" s="24" t="s">
        <v>241</v>
      </c>
      <c r="L22" s="24"/>
      <c r="M22" s="24"/>
      <c r="N22" s="24"/>
      <c r="O22" s="24"/>
      <c r="P22" s="24" t="s">
        <v>241</v>
      </c>
      <c r="Q22" s="10" t="s">
        <v>462</v>
      </c>
      <c r="R22" s="10"/>
      <c r="S22" s="10" t="s">
        <v>272</v>
      </c>
      <c r="T22" s="10"/>
      <c r="U22" s="10" t="s">
        <v>273</v>
      </c>
      <c r="V22" s="10"/>
    </row>
    <row r="23" spans="2:22" s="3" customFormat="1" ht="32.1">
      <c r="B23" s="10" t="str">
        <f t="shared" si="0"/>
        <v>IEReq-55</v>
      </c>
      <c r="C23" s="10" t="s">
        <v>434</v>
      </c>
      <c r="D23" s="10" t="s">
        <v>463</v>
      </c>
      <c r="E23" s="10"/>
      <c r="F23" s="10" t="s">
        <v>267</v>
      </c>
      <c r="G23" s="10" t="s">
        <v>464</v>
      </c>
      <c r="H23" s="10" t="s">
        <v>436</v>
      </c>
      <c r="I23" s="10"/>
      <c r="J23" s="27" cm="1">
        <f t="array" ref="J23">IFERROR(ROUND((_xlfn.SWITCH(K23,"?",0,0,0,"N/A",0,"C",5,"H",4,"M",3,"L",2)+(_xlfn.SWITCH(L23,"?",0,0,0,"N/A",0,"C",5,"H",4,"M",3,"L",2)+(_xlfn.SWITCH(M23,"?",0,0,0,"N/A",0,"C",5,"H",4,"M",3,"L",2)+(_xlfn.SWITCH(N23,"?",0,0,0,"N/A",0,"C",5,"H",4,"M",3,"L",2)+(_xlfn.SWITCH(O23,"?",0,0,0,"N/A",0,"C",5,"H",4,"M",3,"L",2)+(_xlfn.SWITCH(P23,"?",0,0,0,"N/A",0,"C",5,"H",4,"M",3,"L",2)))))))/(COUNTA(Table117[[#This Row],[Craig]:[Micheal]])),0),0)</f>
        <v>0</v>
      </c>
      <c r="K23" s="24"/>
      <c r="L23" s="24"/>
      <c r="M23" s="24"/>
      <c r="N23" s="24"/>
      <c r="O23" s="24"/>
      <c r="P23" s="24"/>
      <c r="Q23" s="10"/>
      <c r="R23" s="10"/>
      <c r="S23" s="10"/>
      <c r="T23" s="10"/>
      <c r="U23" s="10"/>
      <c r="V23" s="10"/>
    </row>
    <row r="24" spans="2:22" s="3" customFormat="1" ht="48">
      <c r="B24" s="10" t="str">
        <f t="shared" si="0"/>
        <v>IEReq-56</v>
      </c>
      <c r="C24" s="10" t="s">
        <v>189</v>
      </c>
      <c r="D24" s="10" t="s">
        <v>210</v>
      </c>
      <c r="E24" s="10"/>
      <c r="F24" s="10" t="s">
        <v>267</v>
      </c>
      <c r="G24" s="10" t="s">
        <v>465</v>
      </c>
      <c r="H24" s="10" t="s">
        <v>466</v>
      </c>
      <c r="I24" s="10"/>
      <c r="J24" s="27" cm="1">
        <f t="array" ref="J24">IFERROR(ROUND((_xlfn.SWITCH(K24,"?",0,0,0,"N/A",0,"C",5,"H",4,"M",3,"L",2)+(_xlfn.SWITCH(L24,"?",0,0,0,"N/A",0,"C",5,"H",4,"M",3,"L",2)+(_xlfn.SWITCH(M24,"?",0,0,0,"N/A",0,"C",5,"H",4,"M",3,"L",2)+(_xlfn.SWITCH(N24,"?",0,0,0,"N/A",0,"C",5,"H",4,"M",3,"L",2)+(_xlfn.SWITCH(O24,"?",0,0,0,"N/A",0,"C",5,"H",4,"M",3,"L",2)+(_xlfn.SWITCH(P24,"?",0,0,0,"N/A",0,"C",5,"H",4,"M",3,"L",2)))))))/(COUNTA(Table117[[#This Row],[Craig]:[Micheal]])),0),0)</f>
        <v>6</v>
      </c>
      <c r="K24" s="24" t="s">
        <v>241</v>
      </c>
      <c r="L24" s="24"/>
      <c r="M24" s="24"/>
      <c r="N24" s="24"/>
      <c r="O24" s="24"/>
      <c r="P24" s="24" t="s">
        <v>179</v>
      </c>
      <c r="Q24" s="10" t="s">
        <v>467</v>
      </c>
      <c r="R24" s="10"/>
      <c r="S24" s="10" t="s">
        <v>272</v>
      </c>
      <c r="T24" s="10"/>
      <c r="U24" s="10" t="s">
        <v>273</v>
      </c>
      <c r="V24" s="10"/>
    </row>
    <row r="25" spans="2:22" s="3" customFormat="1" ht="32.1">
      <c r="B25" s="10" t="str">
        <f t="shared" si="0"/>
        <v>IEReq-57</v>
      </c>
      <c r="C25" s="10" t="s">
        <v>189</v>
      </c>
      <c r="D25" s="10" t="s">
        <v>468</v>
      </c>
      <c r="E25" s="10"/>
      <c r="F25" s="10" t="s">
        <v>267</v>
      </c>
      <c r="G25" s="10" t="s">
        <v>469</v>
      </c>
      <c r="H25" s="10" t="s">
        <v>470</v>
      </c>
      <c r="I25" s="10"/>
      <c r="J25" s="27" cm="1">
        <f t="array" ref="J25">IFERROR(ROUND((_xlfn.SWITCH(K25,"?",0,0,0,"N/A",0,"C",5,"H",4,"M",3,"L",2)+(_xlfn.SWITCH(L25,"?",0,0,0,"N/A",0,"C",5,"H",4,"M",3,"L",2)+(_xlfn.SWITCH(M25,"?",0,0,0,"N/A",0,"C",5,"H",4,"M",3,"L",2)+(_xlfn.SWITCH(N25,"?",0,0,0,"N/A",0,"C",5,"H",4,"M",3,"L",2)+(_xlfn.SWITCH(O25,"?",0,0,0,"N/A",0,"C",5,"H",4,"M",3,"L",2)+(_xlfn.SWITCH(P25,"?",0,0,0,"N/A",0,"C",5,"H",4,"M",3,"L",2)))))))/(COUNTA(Table117[[#This Row],[Craig]:[Micheal]])),0),0)</f>
        <v>5</v>
      </c>
      <c r="K25" s="24" t="s">
        <v>241</v>
      </c>
      <c r="L25" s="24"/>
      <c r="M25" s="24"/>
      <c r="N25" s="24"/>
      <c r="O25" s="24"/>
      <c r="P25" s="24" t="s">
        <v>174</v>
      </c>
      <c r="Q25" s="10" t="s">
        <v>471</v>
      </c>
      <c r="R25" s="10"/>
      <c r="S25" s="10" t="s">
        <v>272</v>
      </c>
      <c r="T25" s="10"/>
      <c r="U25" s="10" t="s">
        <v>273</v>
      </c>
      <c r="V25" s="10"/>
    </row>
    <row r="26" spans="2:22" s="3" customFormat="1" ht="32.1">
      <c r="B26" s="10" t="str">
        <f t="shared" si="0"/>
        <v>IEReq-58</v>
      </c>
      <c r="C26" s="10" t="s">
        <v>189</v>
      </c>
      <c r="D26" s="10" t="s">
        <v>468</v>
      </c>
      <c r="E26" s="10"/>
      <c r="F26" s="10" t="s">
        <v>267</v>
      </c>
      <c r="G26" s="10" t="s">
        <v>472</v>
      </c>
      <c r="H26" s="10" t="s">
        <v>470</v>
      </c>
      <c r="I26" s="10"/>
      <c r="J26" s="27" cm="1">
        <f t="array" ref="J26">IFERROR(ROUND((_xlfn.SWITCH(K26,"?",0,0,0,"N/A",0,"C",5,"H",4,"M",3,"L",2)+(_xlfn.SWITCH(L26,"?",0,0,0,"N/A",0,"C",5,"H",4,"M",3,"L",2)+(_xlfn.SWITCH(M26,"?",0,0,0,"N/A",0,"C",5,"H",4,"M",3,"L",2)+(_xlfn.SWITCH(N26,"?",0,0,0,"N/A",0,"C",5,"H",4,"M",3,"L",2)+(_xlfn.SWITCH(O26,"?",0,0,0,"N/A",0,"C",5,"H",4,"M",3,"L",2)+(_xlfn.SWITCH(P26,"?",0,0,0,"N/A",0,"C",5,"H",4,"M",3,"L",2)))))))/(COUNTA(Table117[[#This Row],[Craig]:[Micheal]])),0),0)</f>
        <v>5</v>
      </c>
      <c r="K26" s="24" t="s">
        <v>241</v>
      </c>
      <c r="L26" s="24"/>
      <c r="M26" s="24"/>
      <c r="N26" s="24"/>
      <c r="O26" s="24"/>
      <c r="P26" s="24" t="s">
        <v>174</v>
      </c>
      <c r="Q26" s="10" t="s">
        <v>471</v>
      </c>
      <c r="R26" s="10"/>
      <c r="S26" s="10" t="s">
        <v>272</v>
      </c>
      <c r="T26" s="10"/>
      <c r="U26" s="10" t="s">
        <v>273</v>
      </c>
      <c r="V26" s="10"/>
    </row>
    <row r="27" spans="2:22" s="3" customFormat="1" ht="48">
      <c r="B27" s="10" t="str">
        <f t="shared" si="0"/>
        <v>IEReq-59</v>
      </c>
      <c r="C27" s="10" t="s">
        <v>189</v>
      </c>
      <c r="D27" s="10" t="s">
        <v>473</v>
      </c>
      <c r="E27" s="10"/>
      <c r="F27" s="10" t="s">
        <v>267</v>
      </c>
      <c r="G27" s="10" t="s">
        <v>474</v>
      </c>
      <c r="H27" s="10" t="s">
        <v>470</v>
      </c>
      <c r="I27" s="10"/>
      <c r="J27" s="27" cm="1">
        <f t="array" ref="J27">IFERROR(ROUND((_xlfn.SWITCH(K27,"?",0,0,0,"N/A",0,"C",5,"H",4,"M",3,"L",2)+(_xlfn.SWITCH(L27,"?",0,0,0,"N/A",0,"C",5,"H",4,"M",3,"L",2)+(_xlfn.SWITCH(M27,"?",0,0,0,"N/A",0,"C",5,"H",4,"M",3,"L",2)+(_xlfn.SWITCH(N27,"?",0,0,0,"N/A",0,"C",5,"H",4,"M",3,"L",2)+(_xlfn.SWITCH(O27,"?",0,0,0,"N/A",0,"C",5,"H",4,"M",3,"L",2)+(_xlfn.SWITCH(P27,"?",0,0,0,"N/A",0,"C",5,"H",4,"M",3,"L",2)))))))/(COUNTA(Table117[[#This Row],[Craig]:[Micheal]])),0),0)</f>
        <v>5</v>
      </c>
      <c r="K27" s="24" t="s">
        <v>241</v>
      </c>
      <c r="L27" s="24"/>
      <c r="M27" s="24"/>
      <c r="N27" s="24"/>
      <c r="O27" s="24"/>
      <c r="P27" s="24" t="s">
        <v>174</v>
      </c>
      <c r="Q27" s="10" t="s">
        <v>471</v>
      </c>
      <c r="R27" s="10"/>
      <c r="S27" s="10" t="s">
        <v>272</v>
      </c>
      <c r="T27" s="10"/>
      <c r="U27" s="10" t="s">
        <v>273</v>
      </c>
      <c r="V27" s="10"/>
    </row>
    <row r="28" spans="2:22" s="3" customFormat="1" ht="32.1">
      <c r="B28" s="10" t="str">
        <f t="shared" si="0"/>
        <v>IEReq-60</v>
      </c>
      <c r="C28" s="10" t="s">
        <v>189</v>
      </c>
      <c r="D28" s="10" t="s">
        <v>473</v>
      </c>
      <c r="E28" s="10"/>
      <c r="F28" s="10" t="s">
        <v>267</v>
      </c>
      <c r="G28" s="10" t="s">
        <v>475</v>
      </c>
      <c r="H28" s="10" t="s">
        <v>470</v>
      </c>
      <c r="I28" s="10"/>
      <c r="J28" s="27" cm="1">
        <f t="array" ref="J28">IFERROR(ROUND((_xlfn.SWITCH(K28,"?",0,0,0,"N/A",0,"C",5,"H",4,"M",3,"L",2)+(_xlfn.SWITCH(L28,"?",0,0,0,"N/A",0,"C",5,"H",4,"M",3,"L",2)+(_xlfn.SWITCH(M28,"?",0,0,0,"N/A",0,"C",5,"H",4,"M",3,"L",2)+(_xlfn.SWITCH(N28,"?",0,0,0,"N/A",0,"C",5,"H",4,"M",3,"L",2)+(_xlfn.SWITCH(O28,"?",0,0,0,"N/A",0,"C",5,"H",4,"M",3,"L",2)+(_xlfn.SWITCH(P28,"?",0,0,0,"N/A",0,"C",5,"H",4,"M",3,"L",2)))))))/(COUNTA(Table117[[#This Row],[Craig]:[Micheal]])),0),0)</f>
        <v>5</v>
      </c>
      <c r="K28" s="24" t="s">
        <v>241</v>
      </c>
      <c r="L28" s="24"/>
      <c r="M28" s="24"/>
      <c r="N28" s="24"/>
      <c r="O28" s="24"/>
      <c r="P28" s="24" t="s">
        <v>174</v>
      </c>
      <c r="Q28" s="10" t="s">
        <v>471</v>
      </c>
      <c r="R28" s="10"/>
      <c r="S28" s="10" t="s">
        <v>272</v>
      </c>
      <c r="T28" s="10"/>
      <c r="U28" s="10" t="s">
        <v>273</v>
      </c>
      <c r="V28" s="10"/>
    </row>
    <row r="29" spans="2:22" s="3" customFormat="1" ht="63.95">
      <c r="B29" s="10" t="str">
        <f t="shared" si="0"/>
        <v>IEReq-61</v>
      </c>
      <c r="C29" s="10" t="s">
        <v>189</v>
      </c>
      <c r="D29" s="10" t="s">
        <v>476</v>
      </c>
      <c r="E29" s="10"/>
      <c r="F29" s="10" t="s">
        <v>267</v>
      </c>
      <c r="G29" s="10" t="s">
        <v>477</v>
      </c>
      <c r="H29" s="10" t="s">
        <v>478</v>
      </c>
      <c r="I29" s="10"/>
      <c r="J29" s="27" cm="1">
        <f t="array" ref="J29">IFERROR(ROUND((_xlfn.SWITCH(K29,"?",0,0,0,"N/A",0,"C",5,"H",4,"M",3,"L",2)+(_xlfn.SWITCH(L29,"?",0,0,0,"N/A",0,"C",5,"H",4,"M",3,"L",2)+(_xlfn.SWITCH(M29,"?",0,0,0,"N/A",0,"C",5,"H",4,"M",3,"L",2)+(_xlfn.SWITCH(N29,"?",0,0,0,"N/A",0,"C",5,"H",4,"M",3,"L",2)+(_xlfn.SWITCH(O29,"?",0,0,0,"N/A",0,"C",5,"H",4,"M",3,"L",2)+(_xlfn.SWITCH(P29,"?",0,0,0,"N/A",0,"C",5,"H",4,"M",3,"L",2)))))))/(COUNTA(Table117[[#This Row],[Craig]:[Micheal]])),0),0)</f>
        <v>6</v>
      </c>
      <c r="K29" s="24" t="s">
        <v>174</v>
      </c>
      <c r="L29" s="24"/>
      <c r="M29" s="24"/>
      <c r="N29" s="24"/>
      <c r="O29" s="24"/>
      <c r="P29" s="24" t="s">
        <v>174</v>
      </c>
      <c r="Q29" s="10" t="s">
        <v>479</v>
      </c>
      <c r="R29" s="10"/>
      <c r="S29" s="10" t="s">
        <v>272</v>
      </c>
      <c r="T29" s="10"/>
      <c r="U29" s="10" t="s">
        <v>273</v>
      </c>
      <c r="V29" s="10"/>
    </row>
    <row r="30" spans="2:22" s="3" customFormat="1" ht="32.1">
      <c r="B30" s="10" t="str">
        <f t="shared" si="0"/>
        <v>IEReq-62</v>
      </c>
      <c r="C30" s="10" t="s">
        <v>189</v>
      </c>
      <c r="D30" s="10" t="s">
        <v>480</v>
      </c>
      <c r="E30" s="10"/>
      <c r="F30" s="10" t="s">
        <v>267</v>
      </c>
      <c r="G30" s="10" t="s">
        <v>481</v>
      </c>
      <c r="H30" s="10" t="s">
        <v>482</v>
      </c>
      <c r="I30" s="10"/>
      <c r="J30" s="27" cm="1">
        <f t="array" ref="J30">IFERROR(ROUND((_xlfn.SWITCH(K30,"?",0,0,0,"N/A",0,"C",5,"H",4,"M",3,"L",2)+(_xlfn.SWITCH(L30,"?",0,0,0,"N/A",0,"C",5,"H",4,"M",3,"L",2)+(_xlfn.SWITCH(M30,"?",0,0,0,"N/A",0,"C",5,"H",4,"M",3,"L",2)+(_xlfn.SWITCH(N30,"?",0,0,0,"N/A",0,"C",5,"H",4,"M",3,"L",2)+(_xlfn.SWITCH(O30,"?",0,0,0,"N/A",0,"C",5,"H",4,"M",3,"L",2)+(_xlfn.SWITCH(P30,"?",0,0,0,"N/A",0,"C",5,"H",4,"M",3,"L",2)))))))/(COUNTA(Table117[[#This Row],[Craig]:[Micheal]])),0),0)</f>
        <v>6</v>
      </c>
      <c r="K30" s="24" t="s">
        <v>241</v>
      </c>
      <c r="L30" s="24"/>
      <c r="M30" s="24"/>
      <c r="N30" s="24"/>
      <c r="O30" s="24"/>
      <c r="P30" s="24" t="s">
        <v>179</v>
      </c>
      <c r="Q30" s="10" t="s">
        <v>483</v>
      </c>
      <c r="R30" s="10"/>
      <c r="S30" s="10" t="s">
        <v>272</v>
      </c>
      <c r="T30" s="10"/>
      <c r="U30" s="10" t="s">
        <v>273</v>
      </c>
      <c r="V30" s="10"/>
    </row>
    <row r="31" spans="2:22" s="3" customFormat="1" ht="63.95">
      <c r="B31" s="10" t="str">
        <f t="shared" si="0"/>
        <v>IEReq-63</v>
      </c>
      <c r="C31" s="10" t="s">
        <v>189</v>
      </c>
      <c r="D31" s="10" t="s">
        <v>484</v>
      </c>
      <c r="E31" s="10"/>
      <c r="F31" s="10"/>
      <c r="G31" s="10" t="s">
        <v>485</v>
      </c>
      <c r="H31" s="10" t="s">
        <v>486</v>
      </c>
      <c r="I31" s="10" t="s">
        <v>286</v>
      </c>
      <c r="J31" s="27" cm="1">
        <f t="array" ref="J31">IFERROR(ROUND((_xlfn.SWITCH(K31,"?",0,0,0,"N/A",0,"C",5,"H",4,"M",3,"L",2)+(_xlfn.SWITCH(L31,"?",0,0,0,"N/A",0,"C",5,"H",4,"M",3,"L",2)+(_xlfn.SWITCH(M31,"?",0,0,0,"N/A",0,"C",5,"H",4,"M",3,"L",2)+(_xlfn.SWITCH(N31,"?",0,0,0,"N/A",0,"C",5,"H",4,"M",3,"L",2)+(_xlfn.SWITCH(O31,"?",0,0,0,"N/A",0,"C",5,"H",4,"M",3,"L",2)+(_xlfn.SWITCH(P31,"?",0,0,0,"N/A",0,"C",5,"H",4,"M",3,"L",2)))))))/(COUNTA(Table117[[#This Row],[Craig]:[Micheal]])),0),0)</f>
        <v>6</v>
      </c>
      <c r="K31" s="24" t="s">
        <v>174</v>
      </c>
      <c r="L31" s="24"/>
      <c r="M31" s="24"/>
      <c r="N31" s="24"/>
      <c r="O31" s="24"/>
      <c r="P31" s="24" t="s">
        <v>174</v>
      </c>
      <c r="Q31" s="10" t="s">
        <v>487</v>
      </c>
      <c r="R31" s="10"/>
      <c r="S31" s="10" t="s">
        <v>272</v>
      </c>
      <c r="T31" s="10"/>
      <c r="U31" s="10" t="s">
        <v>273</v>
      </c>
      <c r="V31" s="10"/>
    </row>
    <row r="32" spans="2:22" s="3" customFormat="1" ht="32.1">
      <c r="B32" s="10" t="str">
        <f t="shared" si="0"/>
        <v>IEReq-64</v>
      </c>
      <c r="C32" s="10" t="s">
        <v>189</v>
      </c>
      <c r="D32" s="10" t="s">
        <v>484</v>
      </c>
      <c r="E32" s="10"/>
      <c r="F32" s="10"/>
      <c r="G32" s="10" t="s">
        <v>488</v>
      </c>
      <c r="H32" s="10" t="s">
        <v>486</v>
      </c>
      <c r="I32" s="10" t="s">
        <v>286</v>
      </c>
      <c r="J32" s="27" cm="1">
        <f t="array" ref="J32">IFERROR(ROUND((_xlfn.SWITCH(K32,"?",0,0,0,"N/A",0,"C",5,"H",4,"M",3,"L",2)+(_xlfn.SWITCH(L32,"?",0,0,0,"N/A",0,"C",5,"H",4,"M",3,"L",2)+(_xlfn.SWITCH(M32,"?",0,0,0,"N/A",0,"C",5,"H",4,"M",3,"L",2)+(_xlfn.SWITCH(N32,"?",0,0,0,"N/A",0,"C",5,"H",4,"M",3,"L",2)+(_xlfn.SWITCH(O32,"?",0,0,0,"N/A",0,"C",5,"H",4,"M",3,"L",2)+(_xlfn.SWITCH(P32,"?",0,0,0,"N/A",0,"C",5,"H",4,"M",3,"L",2)))))))/(COUNTA(Table117[[#This Row],[Craig]:[Micheal]])),0),0)</f>
        <v>5</v>
      </c>
      <c r="K32" s="24" t="s">
        <v>241</v>
      </c>
      <c r="L32" s="24"/>
      <c r="M32" s="24"/>
      <c r="N32" s="24"/>
      <c r="O32" s="24"/>
      <c r="P32" s="24" t="s">
        <v>174</v>
      </c>
      <c r="Q32" s="10" t="s">
        <v>489</v>
      </c>
      <c r="R32" s="10"/>
      <c r="S32" s="10" t="s">
        <v>272</v>
      </c>
      <c r="T32" s="10"/>
      <c r="U32" s="10" t="s">
        <v>273</v>
      </c>
      <c r="V32" s="10"/>
    </row>
    <row r="33" spans="2:22" s="3" customFormat="1" ht="48">
      <c r="B33" s="10" t="str">
        <f t="shared" si="0"/>
        <v>IEReq-65</v>
      </c>
      <c r="C33" s="10" t="s">
        <v>189</v>
      </c>
      <c r="D33" s="10" t="s">
        <v>484</v>
      </c>
      <c r="E33" s="10"/>
      <c r="F33" s="10"/>
      <c r="G33" s="10" t="s">
        <v>490</v>
      </c>
      <c r="H33" s="10" t="s">
        <v>486</v>
      </c>
      <c r="I33" s="10" t="s">
        <v>286</v>
      </c>
      <c r="J33" s="27" cm="1">
        <f t="array" ref="J33">IFERROR(ROUND((_xlfn.SWITCH(K33,"?",0,0,0,"N/A",0,"C",5,"H",4,"M",3,"L",2)+(_xlfn.SWITCH(L33,"?",0,0,0,"N/A",0,"C",5,"H",4,"M",3,"L",2)+(_xlfn.SWITCH(M33,"?",0,0,0,"N/A",0,"C",5,"H",4,"M",3,"L",2)+(_xlfn.SWITCH(N33,"?",0,0,0,"N/A",0,"C",5,"H",4,"M",3,"L",2)+(_xlfn.SWITCH(O33,"?",0,0,0,"N/A",0,"C",5,"H",4,"M",3,"L",2)+(_xlfn.SWITCH(P33,"?",0,0,0,"N/A",0,"C",5,"H",4,"M",3,"L",2)))))))/(COUNTA(Table117[[#This Row],[Craig]:[Micheal]])),0),0)</f>
        <v>4</v>
      </c>
      <c r="K33" s="24" t="s">
        <v>241</v>
      </c>
      <c r="L33" s="24"/>
      <c r="M33" s="24"/>
      <c r="N33" s="24"/>
      <c r="O33" s="24"/>
      <c r="P33" s="24" t="s">
        <v>241</v>
      </c>
      <c r="Q33" s="10" t="s">
        <v>491</v>
      </c>
      <c r="R33" s="10" t="s">
        <v>492</v>
      </c>
      <c r="S33" s="10" t="s">
        <v>272</v>
      </c>
      <c r="T33" s="10"/>
      <c r="U33" s="10" t="s">
        <v>273</v>
      </c>
      <c r="V33" s="10"/>
    </row>
    <row r="34" spans="2:22" ht="111.95">
      <c r="B34" s="10" t="str">
        <f t="shared" si="0"/>
        <v>IEReq-66</v>
      </c>
      <c r="C34" s="10" t="s">
        <v>229</v>
      </c>
      <c r="D34" s="10" t="s">
        <v>493</v>
      </c>
      <c r="E34" s="10"/>
      <c r="F34" s="10" t="s">
        <v>267</v>
      </c>
      <c r="G34" s="10" t="s">
        <v>494</v>
      </c>
      <c r="H34" s="10" t="s">
        <v>495</v>
      </c>
      <c r="I34" s="10"/>
      <c r="J34" s="27" cm="1">
        <f t="array" ref="J34">IFERROR(ROUND((_xlfn.SWITCH(K34,"?",0,0,0,"N/A",0,"C",5,"H",4,"M",3,"L",2)+(_xlfn.SWITCH(L34,"?",0,0,0,"N/A",0,"C",5,"H",4,"M",3,"L",2)+(_xlfn.SWITCH(M34,"?",0,0,0,"N/A",0,"C",5,"H",4,"M",3,"L",2)+(_xlfn.SWITCH(N34,"?",0,0,0,"N/A",0,"C",5,"H",4,"M",3,"L",2)+(_xlfn.SWITCH(O34,"?",0,0,0,"N/A",0,"C",5,"H",4,"M",3,"L",2)+(_xlfn.SWITCH(P34,"?",0,0,0,"N/A",0,"C",5,"H",4,"M",3,"L",2)))))))/(COUNTA(Table117[[#This Row],[Craig]:[Micheal]])),0),0)</f>
        <v>5</v>
      </c>
      <c r="K34" s="24" t="s">
        <v>174</v>
      </c>
      <c r="L34" s="24"/>
      <c r="M34" s="24"/>
      <c r="N34" s="24"/>
      <c r="O34" s="24"/>
      <c r="P34" s="24" t="s">
        <v>241</v>
      </c>
      <c r="Q34" s="10" t="s">
        <v>496</v>
      </c>
      <c r="R34" s="10" t="s">
        <v>497</v>
      </c>
      <c r="S34" s="10" t="s">
        <v>272</v>
      </c>
      <c r="T34" s="10"/>
      <c r="U34" s="10" t="s">
        <v>273</v>
      </c>
      <c r="V34" s="10"/>
    </row>
    <row r="35" spans="2:22" ht="32.1">
      <c r="B35" s="10" t="str">
        <f t="shared" si="0"/>
        <v>IEReq-67</v>
      </c>
      <c r="C35" s="10" t="s">
        <v>229</v>
      </c>
      <c r="D35" s="10" t="s">
        <v>498</v>
      </c>
      <c r="E35" s="10"/>
      <c r="F35" s="10" t="s">
        <v>267</v>
      </c>
      <c r="G35" s="10" t="s">
        <v>499</v>
      </c>
      <c r="H35" s="10" t="s">
        <v>500</v>
      </c>
      <c r="I35" s="10"/>
      <c r="J35" s="27" cm="1">
        <f t="array" ref="J35">IFERROR(ROUND((_xlfn.SWITCH(K35,"?",0,0,0,"N/A",0,"C",5,"H",4,"M",3,"L",2)+(_xlfn.SWITCH(L35,"?",0,0,0,"N/A",0,"C",5,"H",4,"M",3,"L",2)+(_xlfn.SWITCH(M35,"?",0,0,0,"N/A",0,"C",5,"H",4,"M",3,"L",2)+(_xlfn.SWITCH(N35,"?",0,0,0,"N/A",0,"C",5,"H",4,"M",3,"L",2)+(_xlfn.SWITCH(O35,"?",0,0,0,"N/A",0,"C",5,"H",4,"M",3,"L",2)+(_xlfn.SWITCH(P35,"?",0,0,0,"N/A",0,"C",5,"H",4,"M",3,"L",2)))))))/(COUNTA(Table117[[#This Row],[Craig]:[Micheal]])),0),0)</f>
        <v>0</v>
      </c>
      <c r="K35" s="24"/>
      <c r="L35" s="24"/>
      <c r="M35" s="24"/>
      <c r="N35" s="24"/>
      <c r="O35" s="24"/>
      <c r="P35" s="24"/>
      <c r="Q35" s="10"/>
      <c r="R35" s="10"/>
      <c r="S35" s="10"/>
      <c r="T35" s="10"/>
      <c r="U35" s="10"/>
      <c r="V35" s="10"/>
    </row>
    <row r="36" spans="2:22" ht="69" customHeight="1">
      <c r="B36" s="10" t="str">
        <f t="shared" si="0"/>
        <v>IEReq-68</v>
      </c>
      <c r="C36" s="10" t="s">
        <v>229</v>
      </c>
      <c r="D36" s="10" t="s">
        <v>501</v>
      </c>
      <c r="E36" s="10"/>
      <c r="F36" s="10" t="s">
        <v>267</v>
      </c>
      <c r="G36" s="10" t="s">
        <v>502</v>
      </c>
      <c r="H36" s="10" t="s">
        <v>503</v>
      </c>
      <c r="I36" s="10"/>
      <c r="J36" s="27" cm="1">
        <f t="array" ref="J36">IFERROR(ROUND((_xlfn.SWITCH(K36,"?",0,0,0,"N/A",0,"C",5,"H",4,"M",3,"L",2)+(_xlfn.SWITCH(L36,"?",0,0,0,"N/A",0,"C",5,"H",4,"M",3,"L",2)+(_xlfn.SWITCH(M36,"?",0,0,0,"N/A",0,"C",5,"H",4,"M",3,"L",2)+(_xlfn.SWITCH(N36,"?",0,0,0,"N/A",0,"C",5,"H",4,"M",3,"L",2)+(_xlfn.SWITCH(O36,"?",0,0,0,"N/A",0,"C",5,"H",4,"M",3,"L",2)+(_xlfn.SWITCH(P36,"?",0,0,0,"N/A",0,"C",5,"H",4,"M",3,"L",2)))))))/(COUNTA(Table117[[#This Row],[Craig]:[Micheal]])),0),0)</f>
        <v>3</v>
      </c>
      <c r="K36" s="24" t="s">
        <v>242</v>
      </c>
      <c r="L36" s="24"/>
      <c r="M36" s="24"/>
      <c r="N36" s="24"/>
      <c r="O36" s="24"/>
      <c r="P36" s="24" t="s">
        <v>174</v>
      </c>
      <c r="Q36" s="10" t="s">
        <v>496</v>
      </c>
      <c r="R36" s="10" t="s">
        <v>497</v>
      </c>
      <c r="S36" s="10" t="s">
        <v>272</v>
      </c>
      <c r="T36" s="10"/>
      <c r="U36" s="10" t="s">
        <v>273</v>
      </c>
      <c r="V36" s="10"/>
    </row>
    <row r="37" spans="2:22" ht="80.099999999999994">
      <c r="B37" s="10" t="str">
        <f t="shared" si="0"/>
        <v>IEReq-69</v>
      </c>
      <c r="C37" s="10" t="s">
        <v>229</v>
      </c>
      <c r="D37" s="10" t="s">
        <v>504</v>
      </c>
      <c r="E37" s="10"/>
      <c r="F37" s="10" t="s">
        <v>267</v>
      </c>
      <c r="G37" s="10" t="s">
        <v>505</v>
      </c>
      <c r="H37" s="10" t="s">
        <v>506</v>
      </c>
      <c r="I37" s="10"/>
      <c r="J37" s="27" cm="1">
        <f t="array" ref="J37">IFERROR(ROUND((_xlfn.SWITCH(K37,"?",0,0,0,"N/A",0,"C",5,"H",4,"M",3,"L",2)+(_xlfn.SWITCH(L37,"?",0,0,0,"N/A",0,"C",5,"H",4,"M",3,"L",2)+(_xlfn.SWITCH(M37,"?",0,0,0,"N/A",0,"C",5,"H",4,"M",3,"L",2)+(_xlfn.SWITCH(N37,"?",0,0,0,"N/A",0,"C",5,"H",4,"M",3,"L",2)+(_xlfn.SWITCH(O37,"?",0,0,0,"N/A",0,"C",5,"H",4,"M",3,"L",2)+(_xlfn.SWITCH(P37,"?",0,0,0,"N/A",0,"C",5,"H",4,"M",3,"L",2)))))))/(COUNTA(Table117[[#This Row],[Craig]:[Micheal]])),0),0)</f>
        <v>6</v>
      </c>
      <c r="K37" s="24" t="s">
        <v>174</v>
      </c>
      <c r="L37" s="24"/>
      <c r="M37" s="24"/>
      <c r="N37" s="24"/>
      <c r="O37" s="24"/>
      <c r="P37" s="24" t="s">
        <v>174</v>
      </c>
      <c r="Q37" s="10" t="s">
        <v>507</v>
      </c>
      <c r="R37" s="10"/>
      <c r="S37" s="10" t="s">
        <v>272</v>
      </c>
      <c r="T37" s="10"/>
      <c r="U37" s="10" t="s">
        <v>273</v>
      </c>
      <c r="V37" s="10"/>
    </row>
    <row r="38" spans="2:22" ht="32.1">
      <c r="B38" s="10" t="str">
        <f t="shared" si="0"/>
        <v>IEReq-70</v>
      </c>
      <c r="C38" s="10" t="s">
        <v>229</v>
      </c>
      <c r="D38" s="10" t="s">
        <v>508</v>
      </c>
      <c r="E38" s="10"/>
      <c r="F38" s="10" t="s">
        <v>267</v>
      </c>
      <c r="G38" s="10" t="s">
        <v>509</v>
      </c>
      <c r="H38" s="10" t="s">
        <v>510</v>
      </c>
      <c r="I38" s="10"/>
      <c r="J38" s="27" cm="1">
        <f t="array" ref="J38">IFERROR(ROUND((_xlfn.SWITCH(K38,"?",0,0,0,"N/A",0,"C",5,"H",4,"M",3,"L",2)+(_xlfn.SWITCH(L38,"?",0,0,0,"N/A",0,"C",5,"H",4,"M",3,"L",2)+(_xlfn.SWITCH(M38,"?",0,0,0,"N/A",0,"C",5,"H",4,"M",3,"L",2)+(_xlfn.SWITCH(N38,"?",0,0,0,"N/A",0,"C",5,"H",4,"M",3,"L",2)+(_xlfn.SWITCH(O38,"?",0,0,0,"N/A",0,"C",5,"H",4,"M",3,"L",2)+(_xlfn.SWITCH(P38,"?",0,0,0,"N/A",0,"C",5,"H",4,"M",3,"L",2)))))))/(COUNTA(Table117[[#This Row],[Craig]:[Micheal]])),0),0)</f>
        <v>5</v>
      </c>
      <c r="K38" s="24" t="s">
        <v>174</v>
      </c>
      <c r="L38" s="24"/>
      <c r="M38" s="24"/>
      <c r="N38" s="24"/>
      <c r="O38" s="24"/>
      <c r="P38" s="24" t="s">
        <v>241</v>
      </c>
      <c r="Q38" s="10" t="s">
        <v>511</v>
      </c>
      <c r="R38" s="10" t="s">
        <v>512</v>
      </c>
      <c r="S38" s="10" t="s">
        <v>272</v>
      </c>
      <c r="T38" s="10"/>
      <c r="U38" s="10" t="s">
        <v>273</v>
      </c>
      <c r="V38" s="10"/>
    </row>
    <row r="39" spans="2:22" ht="48">
      <c r="B39" s="10" t="str">
        <f t="shared" si="0"/>
        <v>IEReq-71</v>
      </c>
      <c r="C39" s="10" t="s">
        <v>229</v>
      </c>
      <c r="D39" s="10" t="s">
        <v>513</v>
      </c>
      <c r="E39" s="10"/>
      <c r="F39" s="10" t="s">
        <v>267</v>
      </c>
      <c r="G39" s="10" t="s">
        <v>514</v>
      </c>
      <c r="H39" s="10" t="s">
        <v>515</v>
      </c>
      <c r="I39" s="10"/>
      <c r="J39" s="27" cm="1">
        <f t="array" ref="J39">IFERROR(ROUND((_xlfn.SWITCH(K39,"?",0,0,0,"N/A",0,"C",5,"H",4,"M",3,"L",2)+(_xlfn.SWITCH(L39,"?",0,0,0,"N/A",0,"C",5,"H",4,"M",3,"L",2)+(_xlfn.SWITCH(M39,"?",0,0,0,"N/A",0,"C",5,"H",4,"M",3,"L",2)+(_xlfn.SWITCH(N39,"?",0,0,0,"N/A",0,"C",5,"H",4,"M",3,"L",2)+(_xlfn.SWITCH(O39,"?",0,0,0,"N/A",0,"C",5,"H",4,"M",3,"L",2)+(_xlfn.SWITCH(P39,"?",0,0,0,"N/A",0,"C",5,"H",4,"M",3,"L",2)))))))/(COUNTA(Table117[[#This Row],[Craig]:[Micheal]])),0),0)</f>
        <v>6</v>
      </c>
      <c r="K39" s="24" t="s">
        <v>174</v>
      </c>
      <c r="L39" s="24"/>
      <c r="M39" s="24"/>
      <c r="N39" s="24"/>
      <c r="O39" s="24"/>
      <c r="P39" s="24" t="s">
        <v>174</v>
      </c>
      <c r="Q39" s="10" t="s">
        <v>516</v>
      </c>
      <c r="R39" s="10"/>
      <c r="S39" s="10" t="s">
        <v>272</v>
      </c>
      <c r="T39" s="10"/>
      <c r="U39" s="10" t="s">
        <v>273</v>
      </c>
      <c r="V39" s="10"/>
    </row>
    <row r="40" spans="2:22" ht="48">
      <c r="B40" s="10" t="str">
        <f t="shared" si="0"/>
        <v>IEReq-72</v>
      </c>
      <c r="C40" s="10" t="s">
        <v>229</v>
      </c>
      <c r="D40" s="10" t="s">
        <v>517</v>
      </c>
      <c r="E40" s="10"/>
      <c r="F40" s="10" t="s">
        <v>267</v>
      </c>
      <c r="G40" s="10" t="s">
        <v>518</v>
      </c>
      <c r="H40" s="10" t="s">
        <v>519</v>
      </c>
      <c r="I40" s="10"/>
      <c r="J40" s="27" cm="1">
        <f t="array" ref="J40">IFERROR(ROUND((_xlfn.SWITCH(K40,"?",0,0,0,"N/A",0,"C",5,"H",4,"M",3,"L",2)+(_xlfn.SWITCH(L40,"?",0,0,0,"N/A",0,"C",5,"H",4,"M",3,"L",2)+(_xlfn.SWITCH(M40,"?",0,0,0,"N/A",0,"C",5,"H",4,"M",3,"L",2)+(_xlfn.SWITCH(N40,"?",0,0,0,"N/A",0,"C",5,"H",4,"M",3,"L",2)+(_xlfn.SWITCH(O40,"?",0,0,0,"N/A",0,"C",5,"H",4,"M",3,"L",2)+(_xlfn.SWITCH(P40,"?",0,0,0,"N/A",0,"C",5,"H",4,"M",3,"L",2)))))))/(COUNTA(Table117[[#This Row],[Craig]:[Micheal]])),0),0)</f>
        <v>0</v>
      </c>
      <c r="K40" s="24" t="s">
        <v>242</v>
      </c>
      <c r="L40" s="24"/>
      <c r="M40" s="24"/>
      <c r="N40" s="24"/>
      <c r="O40" s="24"/>
      <c r="P40" s="24"/>
      <c r="Q40" s="10" t="s">
        <v>520</v>
      </c>
      <c r="R40" s="10"/>
      <c r="S40" s="10" t="s">
        <v>272</v>
      </c>
      <c r="T40" s="10"/>
      <c r="U40" s="10" t="s">
        <v>273</v>
      </c>
      <c r="V40" s="10"/>
    </row>
    <row r="41" spans="2:22" ht="48">
      <c r="B41" s="10" t="str">
        <f t="shared" si="0"/>
        <v>IEReq-73</v>
      </c>
      <c r="C41" s="10" t="s">
        <v>229</v>
      </c>
      <c r="D41" s="10" t="s">
        <v>521</v>
      </c>
      <c r="E41" s="10"/>
      <c r="F41" s="10" t="s">
        <v>267</v>
      </c>
      <c r="G41" s="10" t="s">
        <v>522</v>
      </c>
      <c r="H41" s="10" t="s">
        <v>523</v>
      </c>
      <c r="I41" s="10"/>
      <c r="J41" s="27" cm="1">
        <f t="array" ref="J41">IFERROR(ROUND((_xlfn.SWITCH(K41,"?",0,0,0,"N/A",0,"C",5,"H",4,"M",3,"L",2)+(_xlfn.SWITCH(L41,"?",0,0,0,"N/A",0,"C",5,"H",4,"M",3,"L",2)+(_xlfn.SWITCH(M41,"?",0,0,0,"N/A",0,"C",5,"H",4,"M",3,"L",2)+(_xlfn.SWITCH(N41,"?",0,0,0,"N/A",0,"C",5,"H",4,"M",3,"L",2)+(_xlfn.SWITCH(O41,"?",0,0,0,"N/A",0,"C",5,"H",4,"M",3,"L",2)+(_xlfn.SWITCH(P41,"?",0,0,0,"N/A",0,"C",5,"H",4,"M",3,"L",2)))))))/(COUNTA(Table117[[#This Row],[Craig]:[Micheal]])),0),0)</f>
        <v>4</v>
      </c>
      <c r="K41" s="24" t="s">
        <v>241</v>
      </c>
      <c r="L41" s="24"/>
      <c r="M41" s="24"/>
      <c r="N41" s="24"/>
      <c r="O41" s="24"/>
      <c r="P41" s="24" t="s">
        <v>241</v>
      </c>
      <c r="Q41" s="10" t="s">
        <v>524</v>
      </c>
      <c r="R41" s="10" t="s">
        <v>525</v>
      </c>
      <c r="S41" s="10" t="s">
        <v>272</v>
      </c>
      <c r="T41" s="10"/>
      <c r="U41" s="10" t="s">
        <v>273</v>
      </c>
      <c r="V41" s="10"/>
    </row>
    <row r="42" spans="2:22" ht="63.95">
      <c r="B42" s="10" t="str">
        <f t="shared" si="0"/>
        <v>IEReq-74</v>
      </c>
      <c r="C42" s="10" t="s">
        <v>229</v>
      </c>
      <c r="D42" s="10" t="s">
        <v>526</v>
      </c>
      <c r="E42" s="10"/>
      <c r="F42" s="10" t="s">
        <v>267</v>
      </c>
      <c r="G42" s="10" t="s">
        <v>527</v>
      </c>
      <c r="H42" s="10" t="s">
        <v>528</v>
      </c>
      <c r="I42" s="10"/>
      <c r="J42" s="27" cm="1">
        <f t="array" ref="J42">IFERROR(ROUND((_xlfn.SWITCH(K42,"?",0,0,0,"N/A",0,"C",5,"H",4,"M",3,"L",2)+(_xlfn.SWITCH(L42,"?",0,0,0,"N/A",0,"C",5,"H",4,"M",3,"L",2)+(_xlfn.SWITCH(M42,"?",0,0,0,"N/A",0,"C",5,"H",4,"M",3,"L",2)+(_xlfn.SWITCH(N42,"?",0,0,0,"N/A",0,"C",5,"H",4,"M",3,"L",2)+(_xlfn.SWITCH(O42,"?",0,0,0,"N/A",0,"C",5,"H",4,"M",3,"L",2)+(_xlfn.SWITCH(P42,"?",0,0,0,"N/A",0,"C",5,"H",4,"M",3,"L",2)))))))/(COUNTA(Table117[[#This Row],[Craig]:[Micheal]])),0),0)</f>
        <v>4</v>
      </c>
      <c r="K42" s="24" t="s">
        <v>241</v>
      </c>
      <c r="L42" s="24"/>
      <c r="M42" s="24"/>
      <c r="N42" s="24"/>
      <c r="O42" s="24"/>
      <c r="P42" s="24" t="s">
        <v>241</v>
      </c>
      <c r="Q42" s="10" t="s">
        <v>529</v>
      </c>
      <c r="R42" s="10" t="s">
        <v>530</v>
      </c>
      <c r="S42" s="10" t="s">
        <v>272</v>
      </c>
      <c r="T42" s="10"/>
      <c r="U42" s="10" t="s">
        <v>273</v>
      </c>
      <c r="V42" s="10"/>
    </row>
    <row r="43" spans="2:22" ht="48">
      <c r="B43" s="10" t="str">
        <f t="shared" si="0"/>
        <v>IEReq-75</v>
      </c>
      <c r="C43" s="10" t="s">
        <v>229</v>
      </c>
      <c r="D43" s="10" t="s">
        <v>531</v>
      </c>
      <c r="E43" s="10"/>
      <c r="F43" s="10" t="s">
        <v>267</v>
      </c>
      <c r="G43" s="10" t="s">
        <v>532</v>
      </c>
      <c r="H43" s="10" t="s">
        <v>533</v>
      </c>
      <c r="I43" s="10"/>
      <c r="J43" s="27" cm="1">
        <f t="array" ref="J43">IFERROR(ROUND((_xlfn.SWITCH(K43,"?",0,0,0,"N/A",0,"C",5,"H",4,"M",3,"L",2)+(_xlfn.SWITCH(L43,"?",0,0,0,"N/A",0,"C",5,"H",4,"M",3,"L",2)+(_xlfn.SWITCH(M43,"?",0,0,0,"N/A",0,"C",5,"H",4,"M",3,"L",2)+(_xlfn.SWITCH(N43,"?",0,0,0,"N/A",0,"C",5,"H",4,"M",3,"L",2)+(_xlfn.SWITCH(O43,"?",0,0,0,"N/A",0,"C",5,"H",4,"M",3,"L",2)+(_xlfn.SWITCH(P43,"?",0,0,0,"N/A",0,"C",5,"H",4,"M",3,"L",2)))))))/(COUNTA(Table117[[#This Row],[Craig]:[Micheal]])),0),0)</f>
        <v>4</v>
      </c>
      <c r="K43" s="24" t="s">
        <v>242</v>
      </c>
      <c r="L43" s="24"/>
      <c r="M43" s="24"/>
      <c r="N43" s="24"/>
      <c r="O43" s="24"/>
      <c r="P43" s="24" t="s">
        <v>179</v>
      </c>
      <c r="Q43" s="10" t="s">
        <v>534</v>
      </c>
      <c r="R43" s="10"/>
      <c r="S43" s="10" t="s">
        <v>272</v>
      </c>
      <c r="T43" s="10"/>
      <c r="U43" s="10" t="s">
        <v>273</v>
      </c>
      <c r="V43" s="10"/>
    </row>
  </sheetData>
  <dataValidations count="1">
    <dataValidation type="list" allowBlank="1" showInputMessage="1" showErrorMessage="1" sqref="K13:P43" xr:uid="{075DD721-2B59-4CFA-83DC-E03241CE1DA7}">
      <formula1>$X$2:$X$7</formula1>
    </dataValidation>
  </dataValidations>
  <pageMargins left="0.7" right="0.7" top="0.75" bottom="0.75" header="0.3" footer="0.3"/>
  <pageSetup paperSize="9"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C22C-A1CF-4BFB-8DAE-94AE9653F0C3}">
  <dimension ref="A1:AJ20"/>
  <sheetViews>
    <sheetView showGridLines="0" zoomScaleNormal="100" workbookViewId="0">
      <pane xSplit="5" ySplit="12" topLeftCell="F19" activePane="bottomRight" state="frozen"/>
      <selection pane="bottomRight" activeCell="B19" sqref="B19"/>
      <selection pane="bottomLeft" activeCell="H44" sqref="H44"/>
      <selection pane="topRight" activeCell="H44" sqref="H44"/>
    </sheetView>
  </sheetViews>
  <sheetFormatPr defaultColWidth="8.7109375" defaultRowHeight="15"/>
  <cols>
    <col min="1" max="1" width="2.7109375" customWidth="1"/>
    <col min="2" max="2" width="12.28515625" bestFit="1" customWidth="1"/>
    <col min="3" max="3" width="12.7109375" customWidth="1"/>
    <col min="4" max="4" width="13.7109375" customWidth="1"/>
    <col min="5" max="6" width="11" customWidth="1"/>
    <col min="7" max="7" width="71" customWidth="1"/>
    <col min="8" max="8" width="72.42578125" customWidth="1"/>
    <col min="9" max="9" width="12.42578125" customWidth="1"/>
    <col min="10" max="16" width="8.28515625" style="19" customWidth="1"/>
    <col min="17" max="18" width="25.85546875" customWidth="1"/>
    <col min="19" max="20" width="11" customWidth="1"/>
    <col min="21" max="21" width="39.7109375" customWidth="1"/>
    <col min="22" max="22" width="11" customWidth="1"/>
    <col min="23" max="23" width="2.42578125" customWidth="1"/>
    <col min="24" max="24" width="0" hidden="1" customWidth="1"/>
  </cols>
  <sheetData>
    <row r="1" spans="1:36">
      <c r="A1" s="12">
        <v>1</v>
      </c>
    </row>
    <row r="2" spans="1:36" ht="33.6" customHeight="1">
      <c r="X2" t="s">
        <v>171</v>
      </c>
      <c r="AJ2">
        <v>5</v>
      </c>
    </row>
    <row r="3" spans="1:36">
      <c r="X3" t="s">
        <v>179</v>
      </c>
    </row>
    <row r="4" spans="1:36">
      <c r="X4" t="s">
        <v>174</v>
      </c>
    </row>
    <row r="5" spans="1:36">
      <c r="X5" t="s">
        <v>241</v>
      </c>
    </row>
    <row r="6" spans="1:36">
      <c r="X6" t="s">
        <v>242</v>
      </c>
    </row>
    <row r="11" spans="1:36">
      <c r="B11" t="s">
        <v>243</v>
      </c>
      <c r="I11" s="5" t="s">
        <v>164</v>
      </c>
      <c r="J11" s="23"/>
      <c r="K11" s="23"/>
      <c r="L11" s="23"/>
      <c r="M11" s="23"/>
      <c r="N11" s="23"/>
      <c r="O11" s="23"/>
      <c r="P11" s="23"/>
      <c r="Q11" s="5" t="s">
        <v>244</v>
      </c>
      <c r="R11" s="7"/>
    </row>
    <row r="12" spans="1:36" ht="28.35" customHeight="1" thickBot="1">
      <c r="B12" s="2" t="s">
        <v>245</v>
      </c>
      <c r="C12" s="2" t="s">
        <v>159</v>
      </c>
      <c r="D12" s="2" t="s">
        <v>246</v>
      </c>
      <c r="E12" s="2" t="s">
        <v>247</v>
      </c>
      <c r="F12" s="2" t="s">
        <v>248</v>
      </c>
      <c r="G12" s="2" t="s">
        <v>249</v>
      </c>
      <c r="H12" s="2" t="s">
        <v>250</v>
      </c>
      <c r="I12" s="2" t="s">
        <v>251</v>
      </c>
      <c r="J12" s="2" t="s">
        <v>252</v>
      </c>
      <c r="K12" s="2" t="s">
        <v>253</v>
      </c>
      <c r="L12" s="2" t="s">
        <v>254</v>
      </c>
      <c r="M12" s="2" t="s">
        <v>255</v>
      </c>
      <c r="N12" s="2" t="s">
        <v>256</v>
      </c>
      <c r="O12" s="2" t="s">
        <v>257</v>
      </c>
      <c r="P12" s="2" t="s">
        <v>258</v>
      </c>
      <c r="Q12" s="2" t="s">
        <v>259</v>
      </c>
      <c r="R12" s="2" t="s">
        <v>260</v>
      </c>
      <c r="S12" s="2" t="s">
        <v>261</v>
      </c>
      <c r="T12" s="2" t="s">
        <v>262</v>
      </c>
      <c r="U12" s="2" t="s">
        <v>263</v>
      </c>
      <c r="V12" s="2" t="s">
        <v>264</v>
      </c>
    </row>
    <row r="13" spans="1:36" s="3" customFormat="1" ht="81.95" thickTop="1" thickBot="1">
      <c r="B13" s="11" t="s">
        <v>535</v>
      </c>
      <c r="C13" s="10" t="s">
        <v>233</v>
      </c>
      <c r="D13" s="10" t="s">
        <v>536</v>
      </c>
      <c r="E13" s="10"/>
      <c r="F13" s="10" t="s">
        <v>267</v>
      </c>
      <c r="G13" s="10" t="s">
        <v>537</v>
      </c>
      <c r="H13" s="10" t="s">
        <v>538</v>
      </c>
      <c r="I13" s="10"/>
      <c r="J13" s="27" cm="1">
        <f t="array" ref="J13">IFERROR(ROUND((_xlfn.SWITCH(K13,"?",0,0,0,"N/A",0,"C",5,"H",4,"M",3,"L",2)+(_xlfn.SWITCH(L13,"?",0,0,0,"N/A",0,"C",5,"H",4,"M",3,"L",2)+(_xlfn.SWITCH(M13,"?",0,0,0,"N/A",0,"C",5,"H",4,"M",3,"L",2)+(_xlfn.SWITCH(N13,"?",0,0,0,"N/A",0,"C",5,"H",4,"M",3,"L",2)+(_xlfn.SWITCH(O13,"?",0,0,0,"N/A",0,"C",5,"H",4,"M",3,"L",2)+(_xlfn.SWITCH(P13,"?",0,0,0,"N/A",0,"C",5,"H",4,"M",3,"L",2)))))))/(COUNTA(Table117[[#This Row],[Craig]:[Micheal]])),0),0)</f>
        <v>0</v>
      </c>
      <c r="K13" s="26" t="s">
        <v>426</v>
      </c>
      <c r="L13" s="24"/>
      <c r="M13" s="24"/>
      <c r="N13" s="24"/>
      <c r="O13" s="24"/>
      <c r="P13" s="24"/>
      <c r="Q13" s="10" t="s">
        <v>539</v>
      </c>
      <c r="R13" s="10"/>
      <c r="S13" s="10" t="s">
        <v>272</v>
      </c>
      <c r="T13" s="10"/>
      <c r="U13" s="10" t="s">
        <v>273</v>
      </c>
      <c r="V13" s="10"/>
    </row>
    <row r="14" spans="1:36" s="3" customFormat="1" ht="81.95" thickTop="1" thickBot="1">
      <c r="B14" s="10" t="str">
        <f t="shared" ref="B14:B19" si="0">"IEReq-"&amp;(RIGHT(B13,LEN(B13)-FIND("-",B13))+1)</f>
        <v>IEReq-77</v>
      </c>
      <c r="C14" s="10" t="s">
        <v>233</v>
      </c>
      <c r="D14" s="10" t="s">
        <v>536</v>
      </c>
      <c r="E14" s="10"/>
      <c r="F14" s="10" t="s">
        <v>267</v>
      </c>
      <c r="G14" s="10" t="s">
        <v>540</v>
      </c>
      <c r="H14" s="10" t="s">
        <v>541</v>
      </c>
      <c r="I14" s="10"/>
      <c r="J14" s="27" cm="1">
        <f t="array" ref="J14">IFERROR(ROUND((_xlfn.SWITCH(K14,"?",0,0,0,"N/A",0,"C",5,"H",4,"M",3,"L",2)+(_xlfn.SWITCH(L14,"?",0,0,0,"N/A",0,"C",5,"H",4,"M",3,"L",2)+(_xlfn.SWITCH(M14,"?",0,0,0,"N/A",0,"C",5,"H",4,"M",3,"L",2)+(_xlfn.SWITCH(N14,"?",0,0,0,"N/A",0,"C",5,"H",4,"M",3,"L",2)+(_xlfn.SWITCH(O14,"?",0,0,0,"N/A",0,"C",5,"H",4,"M",3,"L",2)+(_xlfn.SWITCH(P14,"?",0,0,0,"N/A",0,"C",5,"H",4,"M",3,"L",2)))))))/(COUNTA(Table117[[#This Row],[Craig]:[Micheal]])),0),0)</f>
        <v>0</v>
      </c>
      <c r="K14" s="26" t="s">
        <v>426</v>
      </c>
      <c r="L14" s="24"/>
      <c r="M14" s="24"/>
      <c r="N14" s="24"/>
      <c r="O14" s="24"/>
      <c r="P14" s="24"/>
      <c r="Q14" s="10" t="s">
        <v>539</v>
      </c>
      <c r="R14" s="10"/>
      <c r="S14" s="10" t="s">
        <v>272</v>
      </c>
      <c r="T14" s="10"/>
      <c r="U14" s="10" t="s">
        <v>273</v>
      </c>
      <c r="V14" s="10"/>
    </row>
    <row r="15" spans="1:36" s="3" customFormat="1" ht="114" thickTop="1" thickBot="1">
      <c r="B15" s="10" t="str">
        <f t="shared" si="0"/>
        <v>IEReq-78</v>
      </c>
      <c r="C15" s="10" t="s">
        <v>233</v>
      </c>
      <c r="D15" s="10" t="s">
        <v>239</v>
      </c>
      <c r="E15" s="10"/>
      <c r="F15" s="10" t="s">
        <v>267</v>
      </c>
      <c r="G15" s="10" t="s">
        <v>542</v>
      </c>
      <c r="H15" s="10" t="s">
        <v>543</v>
      </c>
      <c r="I15" s="10"/>
      <c r="J15" s="27" cm="1">
        <f t="array" ref="J15">IFERROR(ROUND((_xlfn.SWITCH(K15,"?",0,0,0,"N/A",0,"C",5,"H",4,"M",3,"L",2)+(_xlfn.SWITCH(L15,"?",0,0,0,"N/A",0,"C",5,"H",4,"M",3,"L",2)+(_xlfn.SWITCH(M15,"?",0,0,0,"N/A",0,"C",5,"H",4,"M",3,"L",2)+(_xlfn.SWITCH(N15,"?",0,0,0,"N/A",0,"C",5,"H",4,"M",3,"L",2)+(_xlfn.SWITCH(O15,"?",0,0,0,"N/A",0,"C",5,"H",4,"M",3,"L",2)+(_xlfn.SWITCH(P15,"?",0,0,0,"N/A",0,"C",5,"H",4,"M",3,"L",2)))))))/(COUNTA(Table117[[#This Row],[Craig]:[Micheal]])),0),0)</f>
        <v>0</v>
      </c>
      <c r="K15" s="26" t="s">
        <v>426</v>
      </c>
      <c r="L15" s="24"/>
      <c r="M15" s="24"/>
      <c r="N15" s="24"/>
      <c r="O15" s="24"/>
      <c r="P15" s="24"/>
      <c r="Q15" s="10" t="s">
        <v>544</v>
      </c>
      <c r="R15" s="10"/>
      <c r="S15" s="10" t="s">
        <v>272</v>
      </c>
      <c r="T15" s="10"/>
      <c r="U15" s="10" t="s">
        <v>273</v>
      </c>
      <c r="V15" s="10"/>
    </row>
    <row r="16" spans="1:36" s="3" customFormat="1" ht="50.1" thickTop="1" thickBot="1">
      <c r="B16" s="10" t="str">
        <f t="shared" si="0"/>
        <v>IEReq-79</v>
      </c>
      <c r="C16" s="10" t="s">
        <v>233</v>
      </c>
      <c r="D16" s="10" t="s">
        <v>545</v>
      </c>
      <c r="E16" s="10"/>
      <c r="F16" s="10" t="s">
        <v>267</v>
      </c>
      <c r="G16" s="10" t="s">
        <v>546</v>
      </c>
      <c r="H16" s="10" t="s">
        <v>547</v>
      </c>
      <c r="I16" s="10"/>
      <c r="J16" s="27" cm="1">
        <f t="array" ref="J16">IFERROR(ROUND((_xlfn.SWITCH(K16,"?",0,0,0,"N/A",0,"C",5,"H",4,"M",3,"L",2)+(_xlfn.SWITCH(L16,"?",0,0,0,"N/A",0,"C",5,"H",4,"M",3,"L",2)+(_xlfn.SWITCH(M16,"?",0,0,0,"N/A",0,"C",5,"H",4,"M",3,"L",2)+(_xlfn.SWITCH(N16,"?",0,0,0,"N/A",0,"C",5,"H",4,"M",3,"L",2)+(_xlfn.SWITCH(O16,"?",0,0,0,"N/A",0,"C",5,"H",4,"M",3,"L",2)+(_xlfn.SWITCH(P16,"?",0,0,0,"N/A",0,"C",5,"H",4,"M",3,"L",2)))))))/(COUNTA(Table117[[#This Row],[Craig]:[Micheal]])),0),0)</f>
        <v>2</v>
      </c>
      <c r="K16" s="24" t="s">
        <v>241</v>
      </c>
      <c r="L16" s="24"/>
      <c r="M16" s="24"/>
      <c r="N16" s="24"/>
      <c r="O16" s="24"/>
      <c r="P16" s="24" t="s">
        <v>241</v>
      </c>
      <c r="Q16" s="10" t="s">
        <v>548</v>
      </c>
      <c r="R16" s="10"/>
      <c r="S16" s="10" t="s">
        <v>334</v>
      </c>
      <c r="T16" s="10"/>
      <c r="U16" s="10" t="s">
        <v>273</v>
      </c>
      <c r="V16" s="10"/>
    </row>
    <row r="17" spans="2:22" s="3" customFormat="1" ht="50.1" thickTop="1" thickBot="1">
      <c r="B17" s="10" t="str">
        <f t="shared" si="0"/>
        <v>IEReq-80</v>
      </c>
      <c r="C17" s="10" t="s">
        <v>233</v>
      </c>
      <c r="D17" s="10" t="s">
        <v>189</v>
      </c>
      <c r="E17" s="10"/>
      <c r="F17" s="10" t="s">
        <v>267</v>
      </c>
      <c r="G17" s="10" t="s">
        <v>549</v>
      </c>
      <c r="H17" s="10" t="s">
        <v>486</v>
      </c>
      <c r="I17" s="10"/>
      <c r="J17" s="27" cm="1">
        <f t="array" ref="J17">IFERROR(ROUND((_xlfn.SWITCH(K17,"?",0,0,0,"N/A",0,"C",5,"H",4,"M",3,"L",2)+(_xlfn.SWITCH(L17,"?",0,0,0,"N/A",0,"C",5,"H",4,"M",3,"L",2)+(_xlfn.SWITCH(M17,"?",0,0,0,"N/A",0,"C",5,"H",4,"M",3,"L",2)+(_xlfn.SWITCH(N17,"?",0,0,0,"N/A",0,"C",5,"H",4,"M",3,"L",2)+(_xlfn.SWITCH(O17,"?",0,0,0,"N/A",0,"C",5,"H",4,"M",3,"L",2)+(_xlfn.SWITCH(P17,"?",0,0,0,"N/A",0,"C",5,"H",4,"M",3,"L",2)))))))/(COUNTA(Table117[[#This Row],[Craig]:[Micheal]])),0),0)</f>
        <v>1</v>
      </c>
      <c r="K17" s="26" t="s">
        <v>426</v>
      </c>
      <c r="L17" s="24"/>
      <c r="M17" s="24"/>
      <c r="N17" s="24"/>
      <c r="O17" s="24"/>
      <c r="P17" s="24" t="s">
        <v>241</v>
      </c>
      <c r="Q17" s="10" t="s">
        <v>550</v>
      </c>
      <c r="R17" s="10"/>
      <c r="S17" s="10"/>
      <c r="T17" s="10"/>
      <c r="U17" s="10"/>
      <c r="V17" s="10"/>
    </row>
    <row r="18" spans="2:22" s="3" customFormat="1" ht="50.1" thickTop="1" thickBot="1">
      <c r="B18" s="10" t="str">
        <f t="shared" si="0"/>
        <v>IEReq-81</v>
      </c>
      <c r="C18" s="10" t="s">
        <v>233</v>
      </c>
      <c r="D18" s="10" t="s">
        <v>189</v>
      </c>
      <c r="E18" s="10"/>
      <c r="F18" s="10"/>
      <c r="G18" s="10" t="s">
        <v>551</v>
      </c>
      <c r="H18" s="10" t="s">
        <v>552</v>
      </c>
      <c r="I18" s="10" t="s">
        <v>286</v>
      </c>
      <c r="J18" s="27" cm="1">
        <f t="array" ref="J18">IFERROR(ROUND((_xlfn.SWITCH(K18,"?",0,0,0,"N/A",0,"C",5,"H",4,"M",3,"L",2)+(_xlfn.SWITCH(L18,"?",0,0,0,"N/A",0,"C",5,"H",4,"M",3,"L",2)+(_xlfn.SWITCH(M18,"?",0,0,0,"N/A",0,"C",5,"H",4,"M",3,"L",2)+(_xlfn.SWITCH(N18,"?",0,0,0,"N/A",0,"C",5,"H",4,"M",3,"L",2)+(_xlfn.SWITCH(O18,"?",0,0,0,"N/A",0,"C",5,"H",4,"M",3,"L",2)+(_xlfn.SWITCH(P18,"?",0,0,0,"N/A",0,"C",5,"H",4,"M",3,"L",2)))))))/(COUNTA(Table117[[#This Row],[Craig]:[Micheal]])),0),0)</f>
        <v>1</v>
      </c>
      <c r="K18" s="26" t="s">
        <v>426</v>
      </c>
      <c r="L18" s="24"/>
      <c r="M18" s="24"/>
      <c r="N18" s="24"/>
      <c r="O18" s="24"/>
      <c r="P18" s="24" t="s">
        <v>241</v>
      </c>
      <c r="Q18" s="10" t="s">
        <v>550</v>
      </c>
      <c r="R18" s="10"/>
      <c r="S18" s="10" t="s">
        <v>272</v>
      </c>
      <c r="T18" s="10"/>
      <c r="U18" s="10" t="s">
        <v>273</v>
      </c>
      <c r="V18" s="10"/>
    </row>
    <row r="19" spans="2:22" s="3" customFormat="1" ht="50.1" thickTop="1" thickBot="1">
      <c r="B19" s="10" t="str">
        <f t="shared" si="0"/>
        <v>IEReq-82</v>
      </c>
      <c r="C19" s="10" t="s">
        <v>233</v>
      </c>
      <c r="D19" s="10" t="s">
        <v>553</v>
      </c>
      <c r="E19" s="10"/>
      <c r="F19" s="10" t="s">
        <v>267</v>
      </c>
      <c r="G19" s="10" t="s">
        <v>554</v>
      </c>
      <c r="H19" s="10" t="s">
        <v>555</v>
      </c>
      <c r="I19" s="10"/>
      <c r="J19" s="27" cm="1">
        <f t="array" ref="J19">IFERROR(ROUND((_xlfn.SWITCH(K19,"?",0,0,0,"N/A",0,"C",5,"H",4,"M",3,"L",2)+(_xlfn.SWITCH(L19,"?",0,0,0,"N/A",0,"C",5,"H",4,"M",3,"L",2)+(_xlfn.SWITCH(M19,"?",0,0,0,"N/A",0,"C",5,"H",4,"M",3,"L",2)+(_xlfn.SWITCH(N19,"?",0,0,0,"N/A",0,"C",5,"H",4,"M",3,"L",2)+(_xlfn.SWITCH(O19,"?",0,0,0,"N/A",0,"C",5,"H",4,"M",3,"L",2)+(_xlfn.SWITCH(P19,"?",0,0,0,"N/A",0,"C",5,"H",4,"M",3,"L",2)))))))/(COUNTA(Table117[[#This Row],[Craig]:[Micheal]])),0),0)</f>
        <v>1</v>
      </c>
      <c r="K19" s="26" t="s">
        <v>426</v>
      </c>
      <c r="L19" s="24"/>
      <c r="M19" s="24"/>
      <c r="N19" s="24"/>
      <c r="O19" s="24"/>
      <c r="P19" s="24" t="s">
        <v>241</v>
      </c>
      <c r="Q19" s="10" t="s">
        <v>550</v>
      </c>
      <c r="R19" s="10"/>
      <c r="S19" s="10" t="s">
        <v>272</v>
      </c>
      <c r="T19" s="10"/>
      <c r="U19" s="10" t="s">
        <v>273</v>
      </c>
      <c r="V19" s="10"/>
    </row>
    <row r="20" spans="2:22" ht="15.95" thickTop="1"/>
  </sheetData>
  <dataValidations count="1">
    <dataValidation type="list" allowBlank="1" showInputMessage="1" showErrorMessage="1" sqref="K13:P19" xr:uid="{500727C1-1CF4-41B4-8856-21E87E1E5FAD}">
      <formula1>$X$2:$X$7</formula1>
    </dataValidation>
  </dataValidations>
  <pageMargins left="0.7" right="0.7" top="0.75" bottom="0.75" header="0.3" footer="0.3"/>
  <pageSetup paperSize="9"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850E0-B601-45E5-B191-D1FBF530735D}">
  <dimension ref="A1:AJ22"/>
  <sheetViews>
    <sheetView showGridLines="0" zoomScaleNormal="100" workbookViewId="0">
      <pane xSplit="5" ySplit="12" topLeftCell="F13" activePane="bottomRight" state="frozen"/>
      <selection pane="bottomRight" activeCell="B13" sqref="B13"/>
      <selection pane="bottomLeft" activeCell="H44" sqref="H44"/>
      <selection pane="topRight" activeCell="H44" sqref="H44"/>
    </sheetView>
  </sheetViews>
  <sheetFormatPr defaultColWidth="8.7109375" defaultRowHeight="15"/>
  <cols>
    <col min="1" max="1" width="2.7109375" customWidth="1"/>
    <col min="2" max="2" width="12.28515625" bestFit="1" customWidth="1"/>
    <col min="3" max="3" width="12.7109375" customWidth="1"/>
    <col min="4" max="4" width="13.7109375" customWidth="1"/>
    <col min="5" max="6" width="11" customWidth="1"/>
    <col min="7" max="7" width="71" customWidth="1"/>
    <col min="8" max="8" width="72.42578125" customWidth="1"/>
    <col min="9" max="9" width="12.42578125" customWidth="1"/>
    <col min="10" max="16" width="8.28515625" style="19" customWidth="1"/>
    <col min="17" max="18" width="25.7109375" customWidth="1"/>
    <col min="19" max="20" width="11" customWidth="1"/>
    <col min="21" max="21" width="39.7109375" customWidth="1"/>
    <col min="22" max="22" width="11" customWidth="1"/>
    <col min="23" max="23" width="2.42578125" customWidth="1"/>
    <col min="24" max="24" width="0" hidden="1" customWidth="1"/>
  </cols>
  <sheetData>
    <row r="1" spans="1:36">
      <c r="A1" s="12">
        <v>1</v>
      </c>
    </row>
    <row r="2" spans="1:36" ht="33.6" customHeight="1">
      <c r="X2" t="s">
        <v>171</v>
      </c>
      <c r="AJ2">
        <v>5</v>
      </c>
    </row>
    <row r="3" spans="1:36">
      <c r="X3" t="s">
        <v>179</v>
      </c>
    </row>
    <row r="4" spans="1:36">
      <c r="X4" t="s">
        <v>174</v>
      </c>
    </row>
    <row r="5" spans="1:36">
      <c r="X5" t="s">
        <v>241</v>
      </c>
    </row>
    <row r="6" spans="1:36">
      <c r="X6" t="s">
        <v>242</v>
      </c>
    </row>
    <row r="11" spans="1:36">
      <c r="B11" t="s">
        <v>243</v>
      </c>
      <c r="I11" s="5" t="s">
        <v>164</v>
      </c>
      <c r="J11" s="23"/>
      <c r="K11" s="23"/>
      <c r="L11" s="23"/>
      <c r="M11" s="23"/>
      <c r="N11" s="23"/>
      <c r="O11" s="23"/>
      <c r="P11" s="23"/>
      <c r="Q11" s="5" t="s">
        <v>244</v>
      </c>
      <c r="R11" s="7"/>
    </row>
    <row r="12" spans="1:36" ht="28.35" customHeight="1">
      <c r="B12" s="2" t="s">
        <v>245</v>
      </c>
      <c r="C12" s="2" t="s">
        <v>159</v>
      </c>
      <c r="D12" s="2" t="s">
        <v>246</v>
      </c>
      <c r="E12" s="2" t="s">
        <v>247</v>
      </c>
      <c r="F12" s="2" t="s">
        <v>248</v>
      </c>
      <c r="G12" s="2" t="s">
        <v>249</v>
      </c>
      <c r="H12" s="2" t="s">
        <v>250</v>
      </c>
      <c r="I12" s="2" t="s">
        <v>251</v>
      </c>
      <c r="J12" s="2" t="s">
        <v>252</v>
      </c>
      <c r="K12" s="2" t="s">
        <v>253</v>
      </c>
      <c r="L12" s="2" t="s">
        <v>254</v>
      </c>
      <c r="M12" s="2" t="s">
        <v>255</v>
      </c>
      <c r="N12" s="2" t="s">
        <v>256</v>
      </c>
      <c r="O12" s="2" t="s">
        <v>257</v>
      </c>
      <c r="P12" s="2" t="s">
        <v>258</v>
      </c>
      <c r="Q12" s="2" t="s">
        <v>259</v>
      </c>
      <c r="R12" s="2" t="s">
        <v>260</v>
      </c>
      <c r="S12" s="2" t="s">
        <v>261</v>
      </c>
      <c r="T12" s="2" t="s">
        <v>262</v>
      </c>
      <c r="U12" s="2" t="s">
        <v>263</v>
      </c>
      <c r="V12" s="2" t="s">
        <v>264</v>
      </c>
    </row>
    <row r="13" spans="1:36" s="3" customFormat="1" ht="32.1">
      <c r="B13" s="11" t="s">
        <v>556</v>
      </c>
      <c r="C13" s="10" t="s">
        <v>557</v>
      </c>
      <c r="D13" s="10" t="s">
        <v>558</v>
      </c>
      <c r="E13" s="10" t="s">
        <v>423</v>
      </c>
      <c r="F13" s="10"/>
      <c r="G13" s="10" t="s">
        <v>559</v>
      </c>
      <c r="H13" s="10" t="s">
        <v>560</v>
      </c>
      <c r="I13" s="10"/>
      <c r="J13" s="27" cm="1">
        <f t="array" ref="J13">ROUND((_xlfn.SWITCH(K13,0,0,"N/A",0,"C",5,"H",4,"M",3,"L",2)+(_xlfn.SWITCH(L13,0,0,"N/A",0,"C",5,"H",4,"M",3,"L",2)+(_xlfn.SWITCH(M13,0,0,"N/A",0,"C",5,"H",4,"M",3,"L",2)+(_xlfn.SWITCH(N13,0,0,"N/A",0,"C",5,"H",4,"M",3,"L",2)+(_xlfn.SWITCH(O13,0,0,"N/A",0,"C",5,"H",4,"M",3,"L",2)+(_xlfn.SWITCH(P13,0,0,"N/A",0,"C",5,"H",4,"M",3,"L",2)))))))/(COUNTA(Table1[[#This Row],[Craig]:[Micheal]])),0)</f>
        <v>2</v>
      </c>
      <c r="K13" s="24" t="s">
        <v>241</v>
      </c>
      <c r="L13" s="24"/>
      <c r="M13" s="24"/>
      <c r="N13" s="24"/>
      <c r="O13" s="24"/>
      <c r="P13" s="24" t="s">
        <v>241</v>
      </c>
      <c r="Q13" s="10" t="s">
        <v>561</v>
      </c>
      <c r="R13" s="10"/>
      <c r="S13" s="10" t="s">
        <v>272</v>
      </c>
      <c r="T13" s="10"/>
      <c r="U13" s="10" t="s">
        <v>273</v>
      </c>
      <c r="V13" s="10"/>
    </row>
    <row r="14" spans="1:36" s="3" customFormat="1" ht="32.1">
      <c r="B14" s="10" t="str">
        <f t="shared" ref="B14:B21" si="0">"IEReq-"&amp;(RIGHT(B13,LEN(B13)-FIND("-",B13))+1)</f>
        <v>IEReq-84</v>
      </c>
      <c r="C14" s="10" t="s">
        <v>557</v>
      </c>
      <c r="D14" s="10" t="s">
        <v>558</v>
      </c>
      <c r="E14" s="10" t="s">
        <v>423</v>
      </c>
      <c r="F14" s="10"/>
      <c r="G14" s="10" t="s">
        <v>562</v>
      </c>
      <c r="H14" s="10" t="s">
        <v>563</v>
      </c>
      <c r="I14" s="10"/>
      <c r="J14" s="27" cm="1">
        <f t="array" ref="J14">ROUND((_xlfn.SWITCH(K14,0,0,"N/A",0,"C",5,"H",4,"M",3,"L",2)+(_xlfn.SWITCH(L14,0,0,"N/A",0,"C",5,"H",4,"M",3,"L",2)+(_xlfn.SWITCH(M14,0,0,"N/A",0,"C",5,"H",4,"M",3,"L",2)+(_xlfn.SWITCH(N14,0,0,"N/A",0,"C",5,"H",4,"M",3,"L",2)+(_xlfn.SWITCH(O14,0,0,"N/A",0,"C",5,"H",4,"M",3,"L",2)+(_xlfn.SWITCH(P14,0,0,"N/A",0,"C",5,"H",4,"M",3,"L",2)))))))/(COUNTA(Table1[[#This Row],[Craig]:[Micheal]])),0)</f>
        <v>3</v>
      </c>
      <c r="K14" s="24" t="s">
        <v>241</v>
      </c>
      <c r="L14" s="24"/>
      <c r="M14" s="24"/>
      <c r="N14" s="24"/>
      <c r="O14" s="24"/>
      <c r="P14" s="24" t="s">
        <v>174</v>
      </c>
      <c r="Q14" s="10" t="s">
        <v>564</v>
      </c>
      <c r="R14" s="10"/>
      <c r="S14" s="10" t="s">
        <v>272</v>
      </c>
      <c r="T14" s="10"/>
      <c r="U14" s="10" t="s">
        <v>273</v>
      </c>
      <c r="V14" s="10"/>
    </row>
    <row r="15" spans="1:36" ht="32.1">
      <c r="B15" s="10" t="str">
        <f t="shared" si="0"/>
        <v>IEReq-85</v>
      </c>
      <c r="C15" s="10" t="s">
        <v>557</v>
      </c>
      <c r="D15" s="10" t="s">
        <v>565</v>
      </c>
      <c r="E15" s="10" t="s">
        <v>423</v>
      </c>
      <c r="F15" s="10"/>
      <c r="G15" s="10" t="s">
        <v>566</v>
      </c>
      <c r="H15" s="10" t="s">
        <v>567</v>
      </c>
      <c r="I15" s="10"/>
      <c r="J15" s="27" cm="1">
        <f t="array" ref="J15">ROUND((_xlfn.SWITCH(K15,0,0,"N/A",0,"C",5,"H",4,"M",3,"L",2)+(_xlfn.SWITCH(L15,0,0,"N/A",0,"C",5,"H",4,"M",3,"L",2)+(_xlfn.SWITCH(M15,0,0,"N/A",0,"C",5,"H",4,"M",3,"L",2)+(_xlfn.SWITCH(N15,0,0,"N/A",0,"C",5,"H",4,"M",3,"L",2)+(_xlfn.SWITCH(O15,0,0,"N/A",0,"C",5,"H",4,"M",3,"L",2)+(_xlfn.SWITCH(P15,0,0,"N/A",0,"C",5,"H",4,"M",3,"L",2)))))))/(COUNTA(Table1[[#This Row],[Craig]:[Micheal]])),0)</f>
        <v>3</v>
      </c>
      <c r="K15" s="24" t="s">
        <v>241</v>
      </c>
      <c r="L15" s="24"/>
      <c r="M15" s="24"/>
      <c r="N15" s="24"/>
      <c r="O15" s="24"/>
      <c r="P15" s="24" t="s">
        <v>174</v>
      </c>
      <c r="Q15" s="10" t="s">
        <v>568</v>
      </c>
      <c r="R15" s="10"/>
      <c r="S15" s="10" t="s">
        <v>272</v>
      </c>
      <c r="T15" s="10"/>
      <c r="U15" s="10" t="s">
        <v>273</v>
      </c>
      <c r="V15" s="10"/>
    </row>
    <row r="16" spans="1:36" ht="32.1">
      <c r="B16" s="10" t="str">
        <f t="shared" si="0"/>
        <v>IEReq-86</v>
      </c>
      <c r="C16" s="10" t="s">
        <v>557</v>
      </c>
      <c r="D16" s="10" t="s">
        <v>565</v>
      </c>
      <c r="E16" s="10" t="s">
        <v>423</v>
      </c>
      <c r="F16" s="10"/>
      <c r="G16" s="10" t="s">
        <v>569</v>
      </c>
      <c r="H16" s="10" t="s">
        <v>570</v>
      </c>
      <c r="I16" s="10"/>
      <c r="J16" s="27" cm="1">
        <f t="array" ref="J16">ROUND((_xlfn.SWITCH(K16,0,0,"N/A",0,"C",5,"H",4,"M",3,"L",2)+(_xlfn.SWITCH(L16,0,0,"N/A",0,"C",5,"H",4,"M",3,"L",2)+(_xlfn.SWITCH(M16,0,0,"N/A",0,"C",5,"H",4,"M",3,"L",2)+(_xlfn.SWITCH(N16,0,0,"N/A",0,"C",5,"H",4,"M",3,"L",2)+(_xlfn.SWITCH(O16,0,0,"N/A",0,"C",5,"H",4,"M",3,"L",2)+(_xlfn.SWITCH(P16,0,0,"N/A",0,"C",5,"H",4,"M",3,"L",2)))))))/(COUNTA(Table1[[#This Row],[Craig]:[Micheal]])),0)</f>
        <v>0</v>
      </c>
      <c r="K16" s="24" t="s">
        <v>242</v>
      </c>
      <c r="L16" s="24"/>
      <c r="M16" s="24"/>
      <c r="N16" s="24"/>
      <c r="O16" s="24"/>
      <c r="P16" s="24"/>
      <c r="Q16" s="10" t="s">
        <v>571</v>
      </c>
      <c r="R16" s="10"/>
      <c r="S16" s="10" t="s">
        <v>272</v>
      </c>
      <c r="T16" s="10"/>
      <c r="U16" s="10" t="s">
        <v>273</v>
      </c>
      <c r="V16" s="10"/>
    </row>
    <row r="17" spans="2:22" ht="48">
      <c r="B17" s="10" t="str">
        <f t="shared" si="0"/>
        <v>IEReq-87</v>
      </c>
      <c r="C17" s="10" t="s">
        <v>557</v>
      </c>
      <c r="D17" s="10" t="s">
        <v>565</v>
      </c>
      <c r="E17" s="10" t="s">
        <v>423</v>
      </c>
      <c r="F17" s="10"/>
      <c r="G17" s="10" t="s">
        <v>572</v>
      </c>
      <c r="H17" s="10" t="s">
        <v>573</v>
      </c>
      <c r="I17" s="10"/>
      <c r="J17" s="27" cm="1">
        <f t="array" ref="J17">ROUND((_xlfn.SWITCH(K17,0,0,"N/A",0,"C",5,"H",4,"M",3,"L",2)+(_xlfn.SWITCH(L17,0,0,"N/A",0,"C",5,"H",4,"M",3,"L",2)+(_xlfn.SWITCH(M17,0,0,"N/A",0,"C",5,"H",4,"M",3,"L",2)+(_xlfn.SWITCH(N17,0,0,"N/A",0,"C",5,"H",4,"M",3,"L",2)+(_xlfn.SWITCH(O17,0,0,"N/A",0,"C",5,"H",4,"M",3,"L",2)+(_xlfn.SWITCH(P17,0,0,"N/A",0,"C",5,"H",4,"M",3,"L",2)))))))/(COUNTA(Table1[[#This Row],[Craig]:[Micheal]])),0)</f>
        <v>0</v>
      </c>
      <c r="K17" s="24" t="s">
        <v>242</v>
      </c>
      <c r="L17" s="24"/>
      <c r="M17" s="24"/>
      <c r="N17" s="24"/>
      <c r="O17" s="24"/>
      <c r="P17" s="24"/>
      <c r="Q17" s="10" t="s">
        <v>574</v>
      </c>
      <c r="R17" s="10"/>
      <c r="S17" s="10" t="s">
        <v>272</v>
      </c>
      <c r="T17" s="10"/>
      <c r="U17" s="10" t="s">
        <v>273</v>
      </c>
      <c r="V17" s="10"/>
    </row>
    <row r="18" spans="2:22" ht="63.95">
      <c r="B18" s="10" t="str">
        <f t="shared" si="0"/>
        <v>IEReq-88</v>
      </c>
      <c r="C18" s="10" t="s">
        <v>575</v>
      </c>
      <c r="D18" s="10" t="s">
        <v>576</v>
      </c>
      <c r="E18" s="10"/>
      <c r="F18" s="10" t="s">
        <v>267</v>
      </c>
      <c r="G18" s="10" t="s">
        <v>577</v>
      </c>
      <c r="H18" s="10" t="s">
        <v>578</v>
      </c>
      <c r="I18" s="10"/>
      <c r="J18" s="27" cm="1">
        <f t="array" ref="J18">ROUND((_xlfn.SWITCH(K18,0,0,"N/A",0,"C",5,"H",4,"M",3,"L",2)+(_xlfn.SWITCH(L18,0,0,"N/A",0,"C",5,"H",4,"M",3,"L",2)+(_xlfn.SWITCH(M18,0,0,"N/A",0,"C",5,"H",4,"M",3,"L",2)+(_xlfn.SWITCH(N18,0,0,"N/A",0,"C",5,"H",4,"M",3,"L",2)+(_xlfn.SWITCH(O18,0,0,"N/A",0,"C",5,"H",4,"M",3,"L",2)+(_xlfn.SWITCH(P18,0,0,"N/A",0,"C",5,"H",4,"M",3,"L",2)))))))/(COUNTA(Table1[[#This Row],[Craig]:[Micheal]])),0)</f>
        <v>2</v>
      </c>
      <c r="K18" s="24" t="s">
        <v>241</v>
      </c>
      <c r="L18" s="24"/>
      <c r="M18" s="24"/>
      <c r="N18" s="24"/>
      <c r="O18" s="24"/>
      <c r="P18" s="24" t="s">
        <v>241</v>
      </c>
      <c r="Q18" s="10" t="s">
        <v>579</v>
      </c>
      <c r="R18" s="10"/>
      <c r="S18" s="10" t="s">
        <v>272</v>
      </c>
      <c r="T18" s="10"/>
      <c r="U18" s="10" t="s">
        <v>273</v>
      </c>
      <c r="V18" s="10"/>
    </row>
    <row r="19" spans="2:22" ht="48">
      <c r="B19" s="10" t="str">
        <f t="shared" si="0"/>
        <v>IEReq-89</v>
      </c>
      <c r="C19" s="10" t="s">
        <v>575</v>
      </c>
      <c r="D19" s="10" t="s">
        <v>580</v>
      </c>
      <c r="E19" s="10"/>
      <c r="F19" s="10" t="s">
        <v>267</v>
      </c>
      <c r="G19" s="10" t="s">
        <v>581</v>
      </c>
      <c r="H19" s="10" t="s">
        <v>582</v>
      </c>
      <c r="I19" s="10"/>
      <c r="J19" s="27" cm="1">
        <f t="array" ref="J19">ROUND((_xlfn.SWITCH(K19,0,0,"N/A",0,"C",5,"H",4,"M",3,"L",2)+(_xlfn.SWITCH(L19,0,0,"N/A",0,"C",5,"H",4,"M",3,"L",2)+(_xlfn.SWITCH(M19,0,0,"N/A",0,"C",5,"H",4,"M",3,"L",2)+(_xlfn.SWITCH(N19,0,0,"N/A",0,"C",5,"H",4,"M",3,"L",2)+(_xlfn.SWITCH(O19,0,0,"N/A",0,"C",5,"H",4,"M",3,"L",2)+(_xlfn.SWITCH(P19,0,0,"N/A",0,"C",5,"H",4,"M",3,"L",2)))))))/(COUNTA(Table1[[#This Row],[Craig]:[Micheal]])),0)</f>
        <v>1</v>
      </c>
      <c r="K19" s="24" t="s">
        <v>242</v>
      </c>
      <c r="L19" s="24"/>
      <c r="M19" s="24"/>
      <c r="N19" s="24"/>
      <c r="O19" s="24"/>
      <c r="P19" s="24" t="s">
        <v>241</v>
      </c>
      <c r="Q19" s="10" t="s">
        <v>583</v>
      </c>
      <c r="R19" s="10"/>
      <c r="S19" s="10" t="s">
        <v>272</v>
      </c>
      <c r="T19" s="10"/>
      <c r="U19" s="10" t="s">
        <v>273</v>
      </c>
      <c r="V19" s="10"/>
    </row>
    <row r="20" spans="2:22" ht="32.1">
      <c r="B20" s="10" t="str">
        <f t="shared" si="0"/>
        <v>IEReq-90</v>
      </c>
      <c r="C20" s="10" t="s">
        <v>575</v>
      </c>
      <c r="D20" s="10" t="s">
        <v>584</v>
      </c>
      <c r="E20" s="10"/>
      <c r="F20" s="10"/>
      <c r="G20" s="10" t="s">
        <v>585</v>
      </c>
      <c r="H20" s="10"/>
      <c r="I20" s="10"/>
      <c r="J20" s="27" cm="1">
        <f t="array" ref="J20">ROUND((_xlfn.SWITCH(K20,0,0,"N/A",0,"C",5,"H",4,"M",3,"L",2)+(_xlfn.SWITCH(L20,0,0,"N/A",0,"C",5,"H",4,"M",3,"L",2)+(_xlfn.SWITCH(M20,0,0,"N/A",0,"C",5,"H",4,"M",3,"L",2)+(_xlfn.SWITCH(N20,0,0,"N/A",0,"C",5,"H",4,"M",3,"L",2)+(_xlfn.SWITCH(O20,0,0,"N/A",0,"C",5,"H",4,"M",3,"L",2)+(_xlfn.SWITCH(P20,0,0,"N/A",0,"C",5,"H",4,"M",3,"L",2)))))))/(COUNTA(Table1[[#This Row],[Craig]:[Micheal]])),0)</f>
        <v>4</v>
      </c>
      <c r="K20" s="24" t="s">
        <v>179</v>
      </c>
      <c r="L20" s="24"/>
      <c r="M20" s="24"/>
      <c r="N20" s="24"/>
      <c r="O20" s="24"/>
      <c r="P20" s="24" t="s">
        <v>179</v>
      </c>
      <c r="Q20" s="10"/>
      <c r="R20" s="10"/>
      <c r="S20" s="10" t="s">
        <v>272</v>
      </c>
      <c r="T20" s="10"/>
      <c r="U20" s="10"/>
      <c r="V20" s="10"/>
    </row>
    <row r="21" spans="2:22" ht="63.95">
      <c r="B21" s="10" t="str">
        <f t="shared" si="0"/>
        <v>IEReq-91</v>
      </c>
      <c r="C21" s="10" t="s">
        <v>575</v>
      </c>
      <c r="D21" s="10" t="s">
        <v>586</v>
      </c>
      <c r="E21" s="10"/>
      <c r="F21" s="10"/>
      <c r="G21" s="10" t="s">
        <v>587</v>
      </c>
      <c r="H21" s="10"/>
      <c r="I21" s="10"/>
      <c r="J21" s="27" cm="1">
        <f t="array" ref="J21">ROUND((_xlfn.SWITCH(K21,0,0,"N/A",0,"C",5,"H",4,"M",3,"L",2)+(_xlfn.SWITCH(L21,0,0,"N/A",0,"C",5,"H",4,"M",3,"L",2)+(_xlfn.SWITCH(M21,0,0,"N/A",0,"C",5,"H",4,"M",3,"L",2)+(_xlfn.SWITCH(N21,0,0,"N/A",0,"C",5,"H",4,"M",3,"L",2)+(_xlfn.SWITCH(O21,0,0,"N/A",0,"C",5,"H",4,"M",3,"L",2)+(_xlfn.SWITCH(P21,0,0,"N/A",0,"C",5,"H",4,"M",3,"L",2)))))))/(COUNTA(Table1[[#This Row],[Craig]:[Micheal]])),0)</f>
        <v>2</v>
      </c>
      <c r="K21" s="24" t="s">
        <v>241</v>
      </c>
      <c r="L21" s="24"/>
      <c r="M21" s="24"/>
      <c r="N21" s="24"/>
      <c r="O21" s="24"/>
      <c r="P21" s="24" t="s">
        <v>241</v>
      </c>
      <c r="Q21" s="10" t="s">
        <v>588</v>
      </c>
      <c r="R21" s="10" t="s">
        <v>589</v>
      </c>
      <c r="S21" s="10" t="s">
        <v>272</v>
      </c>
      <c r="T21" s="10"/>
      <c r="U21" s="10"/>
      <c r="V21" s="10"/>
    </row>
    <row r="22" spans="2:22">
      <c r="B22" s="11"/>
      <c r="C22" s="10"/>
      <c r="D22" s="10"/>
      <c r="E22" s="10"/>
      <c r="F22" s="10"/>
      <c r="G22" s="10"/>
      <c r="H22" s="10"/>
      <c r="I22" s="10"/>
      <c r="J22" s="27"/>
      <c r="K22" s="24"/>
      <c r="L22" s="24"/>
      <c r="M22" s="24"/>
      <c r="N22" s="24"/>
      <c r="O22" s="24"/>
      <c r="P22" s="24"/>
      <c r="Q22" s="10"/>
      <c r="R22" s="10"/>
      <c r="S22" s="10"/>
      <c r="T22" s="10"/>
      <c r="U22" s="10"/>
      <c r="V22" s="10"/>
    </row>
  </sheetData>
  <phoneticPr fontId="2" type="noConversion"/>
  <dataValidations count="1">
    <dataValidation type="list" allowBlank="1" showInputMessage="1" showErrorMessage="1" sqref="K13:P22" xr:uid="{2AFE176C-B210-4FC1-AE0F-1850FEF217ED}">
      <formula1>$X$2:$X$7</formula1>
    </dataValidation>
  </dataValidations>
  <pageMargins left="0.7" right="0.7" top="0.75" bottom="0.75" header="0.3" footer="0.3"/>
  <pageSetup paperSize="9"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E383B-CEC5-4A7E-AB03-A457897B4395}">
  <dimension ref="B2:K25"/>
  <sheetViews>
    <sheetView showGridLines="0" zoomScaleNormal="100" workbookViewId="0">
      <selection activeCell="E25" sqref="E25"/>
    </sheetView>
  </sheetViews>
  <sheetFormatPr defaultColWidth="8.7109375" defaultRowHeight="15"/>
  <cols>
    <col min="1" max="1" width="2.7109375" customWidth="1"/>
    <col min="2" max="11" width="21.7109375" customWidth="1"/>
    <col min="12" max="12" width="3.7109375" customWidth="1"/>
  </cols>
  <sheetData>
    <row r="2" spans="2:11" ht="33.6" customHeight="1"/>
    <row r="11" spans="2:11">
      <c r="B11" t="s">
        <v>243</v>
      </c>
    </row>
    <row r="12" spans="2:11">
      <c r="B12" t="s">
        <v>245</v>
      </c>
      <c r="C12" t="s">
        <v>590</v>
      </c>
      <c r="D12" t="s">
        <v>591</v>
      </c>
      <c r="E12" t="s">
        <v>592</v>
      </c>
      <c r="F12" t="s">
        <v>593</v>
      </c>
      <c r="G12" t="s">
        <v>594</v>
      </c>
      <c r="H12" t="s">
        <v>595</v>
      </c>
      <c r="I12" t="s">
        <v>596</v>
      </c>
      <c r="J12" t="s">
        <v>164</v>
      </c>
      <c r="K12" t="s">
        <v>597</v>
      </c>
    </row>
    <row r="13" spans="2:11" s="3" customFormat="1" ht="48">
      <c r="B13" s="10" t="s">
        <v>598</v>
      </c>
      <c r="C13" s="3" t="s">
        <v>599</v>
      </c>
      <c r="D13" s="3" t="s">
        <v>600</v>
      </c>
      <c r="E13" s="3" t="s">
        <v>601</v>
      </c>
      <c r="F13" s="3" t="s">
        <v>602</v>
      </c>
      <c r="K13" s="9"/>
    </row>
    <row r="14" spans="2:11" s="3" customFormat="1" ht="32.1">
      <c r="B14" s="11" t="str">
        <f>"ROIUS-"&amp;(RIGHT(B13,LEN(B13)-FIND("-",B13))+1)</f>
        <v>ROIUS-2</v>
      </c>
      <c r="C14" s="3" t="s">
        <v>599</v>
      </c>
      <c r="D14" s="3" t="s">
        <v>600</v>
      </c>
      <c r="E14" s="3" t="s">
        <v>603</v>
      </c>
      <c r="F14" s="3" t="s">
        <v>604</v>
      </c>
      <c r="K14" s="9"/>
    </row>
    <row r="15" spans="2:11" s="3" customFormat="1" ht="48">
      <c r="B15" s="11" t="str">
        <f t="shared" ref="B15:B25" si="0">"ROIUS-"&amp;(RIGHT(B14,LEN(B14)-FIND("-",B14))+1)</f>
        <v>ROIUS-3</v>
      </c>
      <c r="C15" s="3" t="s">
        <v>599</v>
      </c>
      <c r="D15" s="3" t="s">
        <v>600</v>
      </c>
      <c r="E15" s="3" t="s">
        <v>605</v>
      </c>
      <c r="F15" s="3" t="s">
        <v>606</v>
      </c>
      <c r="K15" s="9"/>
    </row>
    <row r="16" spans="2:11" s="3" customFormat="1" ht="32.1">
      <c r="B16" s="11" t="str">
        <f t="shared" si="0"/>
        <v>ROIUS-4</v>
      </c>
      <c r="C16" s="3" t="s">
        <v>599</v>
      </c>
      <c r="D16" s="3" t="s">
        <v>600</v>
      </c>
      <c r="E16" s="3" t="s">
        <v>607</v>
      </c>
      <c r="F16" s="3" t="s">
        <v>604</v>
      </c>
      <c r="K16" s="9"/>
    </row>
    <row r="17" spans="2:11" s="3" customFormat="1" ht="15.95">
      <c r="B17" s="11" t="str">
        <f t="shared" si="0"/>
        <v>ROIUS-5</v>
      </c>
      <c r="K17" s="9"/>
    </row>
    <row r="18" spans="2:11" s="3" customFormat="1" ht="15.95">
      <c r="B18" s="11" t="str">
        <f t="shared" si="0"/>
        <v>ROIUS-6</v>
      </c>
      <c r="K18" s="9"/>
    </row>
    <row r="19" spans="2:11" s="3" customFormat="1" ht="15.95">
      <c r="B19" s="11" t="str">
        <f t="shared" si="0"/>
        <v>ROIUS-7</v>
      </c>
      <c r="K19" s="9"/>
    </row>
    <row r="20" spans="2:11" s="3" customFormat="1" ht="15.95">
      <c r="B20" s="11" t="str">
        <f t="shared" si="0"/>
        <v>ROIUS-8</v>
      </c>
      <c r="K20" s="9"/>
    </row>
    <row r="21" spans="2:11" s="3" customFormat="1" ht="15.95">
      <c r="B21" s="11" t="str">
        <f t="shared" si="0"/>
        <v>ROIUS-9</v>
      </c>
      <c r="K21" s="9"/>
    </row>
    <row r="22" spans="2:11" s="3" customFormat="1" ht="15.95">
      <c r="B22" s="11" t="str">
        <f t="shared" si="0"/>
        <v>ROIUS-10</v>
      </c>
      <c r="K22" s="9"/>
    </row>
    <row r="23" spans="2:11" s="3" customFormat="1" ht="15.95">
      <c r="B23" s="11" t="str">
        <f t="shared" si="0"/>
        <v>ROIUS-11</v>
      </c>
      <c r="K23" s="9"/>
    </row>
    <row r="24" spans="2:11" s="3" customFormat="1" ht="15.95">
      <c r="B24" s="11" t="str">
        <f t="shared" si="0"/>
        <v>ROIUS-12</v>
      </c>
      <c r="K24" s="9"/>
    </row>
    <row r="25" spans="2:11" s="3" customFormat="1" ht="15.95">
      <c r="B25" s="11" t="str">
        <f t="shared" si="0"/>
        <v>ROIUS-13</v>
      </c>
      <c r="K25" s="9"/>
    </row>
  </sheetData>
  <phoneticPr fontId="2" type="noConversion"/>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733D1-66BF-4D7A-9DDB-7DB3C7CB2A83}">
  <dimension ref="B2:G81"/>
  <sheetViews>
    <sheetView showGridLines="0" topLeftCell="A15" zoomScaleNormal="100" workbookViewId="0">
      <selection activeCell="D13" sqref="D13"/>
    </sheetView>
  </sheetViews>
  <sheetFormatPr defaultColWidth="8.7109375" defaultRowHeight="15"/>
  <cols>
    <col min="1" max="1" width="2.7109375" customWidth="1"/>
    <col min="2" max="2" width="17.28515625" style="2" bestFit="1" customWidth="1"/>
    <col min="3" max="3" width="19.7109375" style="2" bestFit="1" customWidth="1"/>
    <col min="4" max="5" width="44" style="2" customWidth="1"/>
    <col min="6" max="6" width="13" customWidth="1"/>
    <col min="7" max="7" width="45.28515625" customWidth="1"/>
  </cols>
  <sheetData>
    <row r="2" spans="2:7" ht="33.6" customHeight="1"/>
    <row r="12" spans="2:7" ht="15.95">
      <c r="B12" s="2" t="s">
        <v>159</v>
      </c>
      <c r="C12" s="2" t="s">
        <v>608</v>
      </c>
      <c r="D12" s="2" t="s">
        <v>609</v>
      </c>
      <c r="E12" s="2" t="s">
        <v>610</v>
      </c>
      <c r="F12" s="2" t="s">
        <v>611</v>
      </c>
      <c r="G12" s="2" t="s">
        <v>165</v>
      </c>
    </row>
    <row r="13" spans="2:7" ht="80.099999999999994">
      <c r="B13" s="2" t="s">
        <v>612</v>
      </c>
      <c r="C13" s="2" t="s">
        <v>613</v>
      </c>
      <c r="D13" s="2" t="s">
        <v>614</v>
      </c>
      <c r="E13" s="2" t="s">
        <v>615</v>
      </c>
      <c r="F13" s="2"/>
      <c r="G13" s="2"/>
    </row>
    <row r="14" spans="2:7" ht="32.1">
      <c r="B14" s="2" t="s">
        <v>144</v>
      </c>
      <c r="C14" s="2" t="s">
        <v>3</v>
      </c>
      <c r="D14" s="2" t="s">
        <v>616</v>
      </c>
      <c r="E14" s="2" t="s">
        <v>615</v>
      </c>
      <c r="F14" s="2"/>
      <c r="G14" s="2"/>
    </row>
    <row r="15" spans="2:7" ht="32.1">
      <c r="B15" s="2" t="s">
        <v>144</v>
      </c>
      <c r="C15" s="2" t="s">
        <v>3</v>
      </c>
      <c r="D15" s="2" t="s">
        <v>617</v>
      </c>
      <c r="E15" s="2" t="s">
        <v>615</v>
      </c>
      <c r="F15" s="2"/>
      <c r="G15" s="2"/>
    </row>
    <row r="16" spans="2:7" ht="15.95">
      <c r="B16" s="2" t="s">
        <v>144</v>
      </c>
      <c r="C16" s="2" t="s">
        <v>3</v>
      </c>
      <c r="D16" s="2" t="s">
        <v>618</v>
      </c>
      <c r="F16" s="2"/>
      <c r="G16" s="2"/>
    </row>
    <row r="17" spans="2:7" ht="48">
      <c r="B17" s="2" t="s">
        <v>144</v>
      </c>
      <c r="C17" s="2" t="s">
        <v>3</v>
      </c>
      <c r="D17" s="2" t="s">
        <v>619</v>
      </c>
      <c r="E17" s="2" t="s">
        <v>620</v>
      </c>
      <c r="F17" s="2"/>
      <c r="G17" s="2"/>
    </row>
    <row r="18" spans="2:7" ht="32.1">
      <c r="B18" s="2" t="s">
        <v>144</v>
      </c>
      <c r="C18" s="2" t="s">
        <v>340</v>
      </c>
      <c r="D18" s="2" t="s">
        <v>621</v>
      </c>
      <c r="E18" s="2" t="s">
        <v>620</v>
      </c>
      <c r="F18" s="2"/>
      <c r="G18" s="2"/>
    </row>
    <row r="19" spans="2:7" ht="32.1">
      <c r="B19" s="2" t="s">
        <v>144</v>
      </c>
      <c r="C19" s="2" t="s">
        <v>340</v>
      </c>
      <c r="D19" s="2" t="s">
        <v>622</v>
      </c>
      <c r="E19" s="2" t="s">
        <v>620</v>
      </c>
      <c r="F19" s="2"/>
      <c r="G19" s="2"/>
    </row>
    <row r="20" spans="2:7" ht="32.1">
      <c r="B20" s="2" t="s">
        <v>144</v>
      </c>
      <c r="C20" s="2" t="s">
        <v>340</v>
      </c>
      <c r="D20" s="2" t="s">
        <v>623</v>
      </c>
      <c r="E20" s="2" t="s">
        <v>615</v>
      </c>
      <c r="F20" s="2"/>
      <c r="G20" s="2"/>
    </row>
    <row r="21" spans="2:7">
      <c r="F21" s="2"/>
      <c r="G21" s="2"/>
    </row>
    <row r="22" spans="2:7" ht="32.1">
      <c r="B22" s="2" t="s">
        <v>189</v>
      </c>
      <c r="C22" s="2" t="s">
        <v>340</v>
      </c>
      <c r="D22" s="2" t="s">
        <v>624</v>
      </c>
      <c r="E22" s="2" t="s">
        <v>615</v>
      </c>
      <c r="F22" s="2"/>
      <c r="G22" s="2"/>
    </row>
    <row r="23" spans="2:7" ht="32.1">
      <c r="B23" s="2" t="s">
        <v>189</v>
      </c>
      <c r="C23" s="2" t="s">
        <v>340</v>
      </c>
      <c r="D23" s="2" t="s">
        <v>624</v>
      </c>
      <c r="E23" s="2" t="s">
        <v>620</v>
      </c>
      <c r="F23" s="2"/>
      <c r="G23" s="2"/>
    </row>
    <row r="24" spans="2:7">
      <c r="F24" s="2"/>
      <c r="G24" s="2"/>
    </row>
    <row r="25" spans="2:7" ht="32.1">
      <c r="B25" s="2" t="s">
        <v>189</v>
      </c>
      <c r="C25" s="2" t="s">
        <v>201</v>
      </c>
      <c r="D25" s="2" t="s">
        <v>625</v>
      </c>
      <c r="E25" s="2" t="s">
        <v>615</v>
      </c>
      <c r="F25" s="2"/>
      <c r="G25" s="2"/>
    </row>
    <row r="26" spans="2:7" ht="32.1">
      <c r="B26" s="2" t="s">
        <v>189</v>
      </c>
      <c r="C26" s="2" t="s">
        <v>201</v>
      </c>
      <c r="D26" s="2" t="s">
        <v>626</v>
      </c>
      <c r="E26" s="2" t="s">
        <v>615</v>
      </c>
      <c r="F26" s="2"/>
      <c r="G26" s="2"/>
    </row>
    <row r="27" spans="2:7" ht="15.95">
      <c r="B27" s="2" t="s">
        <v>189</v>
      </c>
      <c r="C27" s="2" t="s">
        <v>484</v>
      </c>
      <c r="D27" s="2" t="s">
        <v>627</v>
      </c>
      <c r="E27" s="2" t="s">
        <v>615</v>
      </c>
      <c r="F27" s="2"/>
      <c r="G27" s="2"/>
    </row>
    <row r="28" spans="2:7" ht="15.95">
      <c r="B28" s="2" t="s">
        <v>189</v>
      </c>
      <c r="C28" s="2" t="s">
        <v>484</v>
      </c>
      <c r="D28" s="2" t="s">
        <v>628</v>
      </c>
      <c r="E28" s="2" t="s">
        <v>615</v>
      </c>
      <c r="F28" s="2"/>
      <c r="G28" s="2"/>
    </row>
    <row r="29" spans="2:7" ht="15.95">
      <c r="B29" s="2" t="s">
        <v>189</v>
      </c>
      <c r="C29" s="2" t="s">
        <v>484</v>
      </c>
      <c r="D29" s="2" t="s">
        <v>629</v>
      </c>
      <c r="E29" s="2" t="s">
        <v>615</v>
      </c>
      <c r="F29" s="2"/>
      <c r="G29" s="2"/>
    </row>
    <row r="30" spans="2:7">
      <c r="F30" s="2"/>
      <c r="G30" s="2"/>
    </row>
    <row r="31" spans="2:7" ht="32.1">
      <c r="B31" s="2" t="s">
        <v>229</v>
      </c>
      <c r="C31" s="2" t="s">
        <v>612</v>
      </c>
      <c r="D31" s="2" t="s">
        <v>630</v>
      </c>
      <c r="F31" s="2"/>
      <c r="G31" s="2"/>
    </row>
    <row r="32" spans="2:7" ht="48">
      <c r="B32" s="2" t="s">
        <v>229</v>
      </c>
      <c r="C32" s="2" t="s">
        <v>612</v>
      </c>
      <c r="D32" s="2" t="s">
        <v>631</v>
      </c>
      <c r="F32" s="2"/>
      <c r="G32" s="2"/>
    </row>
    <row r="33" spans="2:7" ht="32.1">
      <c r="B33" s="2" t="s">
        <v>229</v>
      </c>
      <c r="C33" s="2" t="s">
        <v>493</v>
      </c>
      <c r="D33" s="2" t="s">
        <v>632</v>
      </c>
      <c r="E33" s="2" t="s">
        <v>615</v>
      </c>
      <c r="F33" s="2"/>
      <c r="G33" s="2"/>
    </row>
    <row r="34" spans="2:7" ht="48">
      <c r="B34" s="2" t="s">
        <v>229</v>
      </c>
      <c r="C34" s="2" t="s">
        <v>493</v>
      </c>
      <c r="D34" s="2" t="s">
        <v>633</v>
      </c>
      <c r="E34" s="2" t="s">
        <v>615</v>
      </c>
      <c r="F34" s="2"/>
      <c r="G34" s="2"/>
    </row>
    <row r="35" spans="2:7" ht="32.1">
      <c r="B35" s="2" t="s">
        <v>229</v>
      </c>
      <c r="C35" s="2" t="s">
        <v>634</v>
      </c>
      <c r="D35" s="2" t="s">
        <v>635</v>
      </c>
      <c r="E35" s="2" t="s">
        <v>615</v>
      </c>
      <c r="F35" s="2"/>
      <c r="G35" s="2"/>
    </row>
    <row r="36" spans="2:7" ht="48">
      <c r="B36" s="2" t="s">
        <v>229</v>
      </c>
      <c r="C36" s="2" t="s">
        <v>634</v>
      </c>
      <c r="D36" s="2" t="s">
        <v>636</v>
      </c>
      <c r="E36" s="2" t="s">
        <v>615</v>
      </c>
      <c r="F36" s="2"/>
      <c r="G36" s="2"/>
    </row>
    <row r="37" spans="2:7" ht="15.95">
      <c r="B37" s="2" t="s">
        <v>229</v>
      </c>
      <c r="C37" s="2" t="s">
        <v>637</v>
      </c>
      <c r="D37" s="2" t="s">
        <v>638</v>
      </c>
      <c r="E37" s="2" t="s">
        <v>615</v>
      </c>
      <c r="F37" s="2"/>
      <c r="G37" s="2"/>
    </row>
    <row r="38" spans="2:7" ht="48">
      <c r="B38" s="2" t="s">
        <v>229</v>
      </c>
      <c r="C38" s="2" t="s">
        <v>637</v>
      </c>
      <c r="D38" s="2" t="s">
        <v>639</v>
      </c>
      <c r="E38" s="2" t="s">
        <v>615</v>
      </c>
      <c r="F38" s="2"/>
      <c r="G38" s="2"/>
    </row>
    <row r="39" spans="2:7" ht="32.1">
      <c r="B39" s="2" t="s">
        <v>229</v>
      </c>
      <c r="C39" s="2" t="s">
        <v>508</v>
      </c>
      <c r="D39" s="2" t="s">
        <v>640</v>
      </c>
      <c r="F39" s="2"/>
      <c r="G39" s="2"/>
    </row>
    <row r="40" spans="2:7" ht="48">
      <c r="B40" s="2" t="s">
        <v>229</v>
      </c>
      <c r="C40" s="2" t="s">
        <v>508</v>
      </c>
      <c r="D40" s="2" t="s">
        <v>641</v>
      </c>
      <c r="F40" s="2"/>
      <c r="G40" s="2"/>
    </row>
    <row r="41" spans="2:7" ht="32.1">
      <c r="B41" s="2" t="s">
        <v>229</v>
      </c>
      <c r="C41" s="2" t="s">
        <v>55</v>
      </c>
      <c r="D41" s="2" t="s">
        <v>640</v>
      </c>
      <c r="F41" s="2"/>
      <c r="G41" s="2"/>
    </row>
    <row r="42" spans="2:7" ht="48">
      <c r="B42" s="2" t="s">
        <v>229</v>
      </c>
      <c r="C42" s="2" t="s">
        <v>55</v>
      </c>
      <c r="D42" s="2" t="s">
        <v>641</v>
      </c>
      <c r="F42" s="2"/>
      <c r="G42" s="2"/>
    </row>
    <row r="43" spans="2:7" ht="15.95">
      <c r="B43" s="2" t="s">
        <v>229</v>
      </c>
      <c r="C43" s="2" t="s">
        <v>521</v>
      </c>
      <c r="D43" s="2" t="s">
        <v>642</v>
      </c>
      <c r="F43" s="2"/>
      <c r="G43" s="2"/>
    </row>
    <row r="44" spans="2:7" ht="32.1">
      <c r="B44" s="2" t="s">
        <v>229</v>
      </c>
      <c r="C44" s="2" t="s">
        <v>643</v>
      </c>
      <c r="D44" s="2" t="s">
        <v>644</v>
      </c>
      <c r="F44" s="2"/>
      <c r="G44" s="2"/>
    </row>
    <row r="45" spans="2:7" ht="48">
      <c r="B45" s="2" t="s">
        <v>229</v>
      </c>
      <c r="C45" s="2" t="s">
        <v>643</v>
      </c>
      <c r="D45" s="2" t="s">
        <v>645</v>
      </c>
      <c r="F45" s="2"/>
      <c r="G45" s="2"/>
    </row>
    <row r="46" spans="2:7" ht="15.95">
      <c r="B46" s="2" t="s">
        <v>229</v>
      </c>
      <c r="C46" s="2" t="s">
        <v>646</v>
      </c>
      <c r="D46" s="2" t="s">
        <v>647</v>
      </c>
      <c r="F46" s="2"/>
      <c r="G46" s="2"/>
    </row>
    <row r="47" spans="2:7" ht="15.95">
      <c r="B47" s="2" t="s">
        <v>229</v>
      </c>
      <c r="C47" s="2" t="s">
        <v>646</v>
      </c>
      <c r="D47" s="2" t="s">
        <v>648</v>
      </c>
      <c r="F47" s="2"/>
      <c r="G47" s="2"/>
    </row>
    <row r="48" spans="2:7">
      <c r="F48" s="2"/>
      <c r="G48" s="2"/>
    </row>
    <row r="49" spans="2:7" ht="32.1">
      <c r="B49" s="2" t="s">
        <v>649</v>
      </c>
      <c r="C49" s="2" t="s">
        <v>650</v>
      </c>
      <c r="D49" s="2" t="s">
        <v>651</v>
      </c>
      <c r="F49" s="2"/>
      <c r="G49" s="2"/>
    </row>
    <row r="50" spans="2:7" ht="32.1">
      <c r="B50" s="2" t="s">
        <v>649</v>
      </c>
      <c r="C50" s="2" t="s">
        <v>79</v>
      </c>
      <c r="D50" s="2" t="s">
        <v>652</v>
      </c>
      <c r="F50" s="2"/>
      <c r="G50" s="2"/>
    </row>
    <row r="51" spans="2:7" ht="15.95">
      <c r="B51" s="2" t="s">
        <v>74</v>
      </c>
      <c r="D51" s="2" t="s">
        <v>653</v>
      </c>
      <c r="F51" s="2"/>
      <c r="G51" s="2"/>
    </row>
    <row r="52" spans="2:7" ht="32.1">
      <c r="B52" s="2" t="s">
        <v>74</v>
      </c>
      <c r="D52" s="2" t="s">
        <v>654</v>
      </c>
      <c r="F52" s="2"/>
      <c r="G52" s="2"/>
    </row>
    <row r="53" spans="2:7" ht="32.1">
      <c r="B53" s="2" t="s">
        <v>74</v>
      </c>
      <c r="D53" s="2" t="s">
        <v>655</v>
      </c>
      <c r="F53" s="2"/>
      <c r="G53" s="2"/>
    </row>
    <row r="54" spans="2:7" ht="32.1">
      <c r="B54" s="2" t="s">
        <v>74</v>
      </c>
      <c r="D54" s="2" t="s">
        <v>656</v>
      </c>
      <c r="F54" s="2"/>
      <c r="G54" s="2"/>
    </row>
    <row r="55" spans="2:7" ht="32.1">
      <c r="B55" s="2" t="s">
        <v>74</v>
      </c>
      <c r="D55" s="2" t="s">
        <v>657</v>
      </c>
      <c r="F55" s="2"/>
      <c r="G55" s="2"/>
    </row>
    <row r="56" spans="2:7" ht="32.1">
      <c r="B56" s="2" t="s">
        <v>74</v>
      </c>
      <c r="D56" s="2" t="s">
        <v>658</v>
      </c>
      <c r="F56" s="2"/>
      <c r="G56" s="2"/>
    </row>
    <row r="57" spans="2:7" ht="63.95">
      <c r="B57" s="2" t="s">
        <v>74</v>
      </c>
      <c r="D57" s="2" t="s">
        <v>659</v>
      </c>
      <c r="F57" s="2"/>
      <c r="G57" s="2"/>
    </row>
    <row r="58" spans="2:7" ht="48">
      <c r="B58" s="2" t="s">
        <v>74</v>
      </c>
      <c r="D58" s="2" t="s">
        <v>660</v>
      </c>
      <c r="F58" s="2"/>
      <c r="G58" s="2"/>
    </row>
    <row r="59" spans="2:7" ht="48">
      <c r="B59" s="2" t="s">
        <v>74</v>
      </c>
      <c r="D59" s="2" t="s">
        <v>661</v>
      </c>
      <c r="F59" s="2"/>
      <c r="G59" s="2"/>
    </row>
    <row r="60" spans="2:7" ht="48">
      <c r="B60" s="2" t="s">
        <v>74</v>
      </c>
      <c r="D60" s="2" t="s">
        <v>662</v>
      </c>
      <c r="F60" s="2"/>
      <c r="G60" s="2"/>
    </row>
    <row r="61" spans="2:7" ht="32.1">
      <c r="B61" s="2" t="s">
        <v>74</v>
      </c>
      <c r="D61" s="2" t="s">
        <v>663</v>
      </c>
      <c r="F61" s="2"/>
      <c r="G61" s="2"/>
    </row>
    <row r="62" spans="2:7" ht="63.95">
      <c r="B62" s="2" t="s">
        <v>74</v>
      </c>
      <c r="D62" s="2" t="s">
        <v>664</v>
      </c>
      <c r="F62" s="2"/>
      <c r="G62" s="2"/>
    </row>
    <row r="63" spans="2:7" ht="32.1">
      <c r="B63" s="2" t="s">
        <v>74</v>
      </c>
      <c r="D63" s="2" t="s">
        <v>665</v>
      </c>
      <c r="F63" s="2"/>
      <c r="G63" s="2"/>
    </row>
    <row r="64" spans="2:7" ht="15.95">
      <c r="B64" s="2" t="s">
        <v>74</v>
      </c>
      <c r="D64" s="2" t="s">
        <v>666</v>
      </c>
      <c r="F64" s="2"/>
      <c r="G64" s="2"/>
    </row>
    <row r="65" spans="2:7" ht="32.1">
      <c r="B65" s="2" t="s">
        <v>74</v>
      </c>
      <c r="D65" s="2" t="s">
        <v>667</v>
      </c>
      <c r="F65" s="2"/>
      <c r="G65" s="2"/>
    </row>
    <row r="66" spans="2:7" ht="63.95">
      <c r="B66" s="2" t="s">
        <v>74</v>
      </c>
      <c r="D66" s="2" t="s">
        <v>668</v>
      </c>
      <c r="F66" s="2"/>
      <c r="G66" s="2"/>
    </row>
    <row r="67" spans="2:7" ht="63.95">
      <c r="B67" s="2" t="s">
        <v>74</v>
      </c>
      <c r="D67" s="2" t="s">
        <v>669</v>
      </c>
      <c r="F67" s="2"/>
      <c r="G67" s="2"/>
    </row>
    <row r="68" spans="2:7" ht="32.1">
      <c r="B68" s="2" t="s">
        <v>74</v>
      </c>
      <c r="D68" s="2" t="s">
        <v>670</v>
      </c>
      <c r="F68" s="2"/>
      <c r="G68" s="2"/>
    </row>
    <row r="69" spans="2:7" ht="15.95">
      <c r="B69" s="2" t="s">
        <v>221</v>
      </c>
      <c r="D69" s="2" t="s">
        <v>671</v>
      </c>
      <c r="F69" s="2"/>
      <c r="G69" s="2"/>
    </row>
    <row r="70" spans="2:7" ht="32.1">
      <c r="B70" s="2" t="s">
        <v>221</v>
      </c>
      <c r="D70" s="2" t="s">
        <v>672</v>
      </c>
      <c r="F70" s="2"/>
      <c r="G70" s="2"/>
    </row>
    <row r="71" spans="2:7">
      <c r="F71" s="2"/>
      <c r="G71" s="2"/>
    </row>
    <row r="72" spans="2:7">
      <c r="F72" s="2"/>
      <c r="G72" s="2"/>
    </row>
    <row r="73" spans="2:7">
      <c r="F73" s="2"/>
      <c r="G73" s="2"/>
    </row>
    <row r="74" spans="2:7">
      <c r="F74" s="2"/>
      <c r="G74" s="2"/>
    </row>
    <row r="75" spans="2:7">
      <c r="F75" s="2"/>
      <c r="G75" s="2"/>
    </row>
    <row r="76" spans="2:7">
      <c r="F76" s="2"/>
      <c r="G76" s="2"/>
    </row>
    <row r="77" spans="2:7">
      <c r="F77" s="2"/>
      <c r="G77" s="2"/>
    </row>
    <row r="78" spans="2:7">
      <c r="F78" s="2"/>
      <c r="G78" s="2"/>
    </row>
    <row r="79" spans="2:7">
      <c r="F79" s="2"/>
      <c r="G79" s="2"/>
    </row>
    <row r="80" spans="2:7">
      <c r="F80" s="2"/>
      <c r="G80" s="2"/>
    </row>
    <row r="81" spans="6:7">
      <c r="F81" s="2"/>
      <c r="G81" s="2"/>
    </row>
  </sheetData>
  <phoneticPr fontId="2" type="noConversion"/>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878D3-6893-4D05-A829-6C03ADFCC026}">
  <dimension ref="A1:Z101"/>
  <sheetViews>
    <sheetView showGridLines="0" zoomScale="90" zoomScaleNormal="90" workbookViewId="0">
      <pane xSplit="5" ySplit="12" topLeftCell="H13" activePane="bottomRight" state="frozen"/>
      <selection pane="bottomRight" activeCell="P14" sqref="P14"/>
      <selection pane="bottomLeft" activeCell="A13" sqref="A13"/>
      <selection pane="topRight" activeCell="F1" sqref="F1"/>
    </sheetView>
  </sheetViews>
  <sheetFormatPr defaultColWidth="8.7109375" defaultRowHeight="15"/>
  <cols>
    <col min="1" max="1" width="2.7109375" customWidth="1"/>
    <col min="2" max="2" width="12.28515625" bestFit="1" customWidth="1"/>
    <col min="3" max="3" width="12.7109375" customWidth="1"/>
    <col min="4" max="4" width="13.7109375" customWidth="1"/>
    <col min="5" max="5" width="11" customWidth="1"/>
    <col min="6" max="6" width="64.7109375" customWidth="1"/>
    <col min="7" max="7" width="61" customWidth="1"/>
    <col min="8" max="8" width="12.42578125" customWidth="1"/>
    <col min="9" max="10" width="11" customWidth="1"/>
    <col min="11" max="11" width="39.7109375" customWidth="1"/>
    <col min="12" max="12" width="11" customWidth="1"/>
    <col min="13" max="13" width="2.42578125" customWidth="1"/>
  </cols>
  <sheetData>
    <row r="1" spans="1:26">
      <c r="A1" s="12">
        <v>1</v>
      </c>
    </row>
    <row r="2" spans="1:26" ht="33.6" customHeight="1">
      <c r="Z2">
        <v>5</v>
      </c>
    </row>
    <row r="11" spans="1:26">
      <c r="B11" t="s">
        <v>243</v>
      </c>
    </row>
    <row r="12" spans="1:26" ht="28.35" customHeight="1">
      <c r="B12" s="2" t="s">
        <v>245</v>
      </c>
      <c r="C12" s="2" t="s">
        <v>159</v>
      </c>
      <c r="D12" s="2" t="s">
        <v>246</v>
      </c>
      <c r="E12" s="2" t="s">
        <v>247</v>
      </c>
      <c r="F12" s="2" t="s">
        <v>249</v>
      </c>
      <c r="G12" s="2" t="s">
        <v>250</v>
      </c>
      <c r="H12" s="2" t="s">
        <v>164</v>
      </c>
      <c r="I12" s="2" t="s">
        <v>261</v>
      </c>
      <c r="J12" s="2" t="s">
        <v>262</v>
      </c>
      <c r="K12" s="2" t="s">
        <v>263</v>
      </c>
      <c r="L12" s="2" t="s">
        <v>264</v>
      </c>
    </row>
    <row r="13" spans="1:26" s="3" customFormat="1" ht="48">
      <c r="B13" s="10" t="s">
        <v>673</v>
      </c>
      <c r="C13" s="10" t="s">
        <v>144</v>
      </c>
      <c r="D13" s="10" t="s">
        <v>266</v>
      </c>
      <c r="E13" s="10"/>
      <c r="F13" s="10" t="s">
        <v>674</v>
      </c>
      <c r="G13" s="10" t="s">
        <v>675</v>
      </c>
      <c r="H13" s="10"/>
      <c r="I13" s="10" t="s">
        <v>272</v>
      </c>
      <c r="J13" s="10"/>
      <c r="K13" s="10" t="s">
        <v>273</v>
      </c>
      <c r="L13" s="10"/>
    </row>
    <row r="14" spans="1:26" s="3" customFormat="1" ht="48">
      <c r="B14" s="11" t="str">
        <f>"ROIReq-"&amp;(RIGHT(B13,LEN(B13)-FIND("-",B13))+1)</f>
        <v>ROIReq-2</v>
      </c>
      <c r="C14" s="10" t="s">
        <v>144</v>
      </c>
      <c r="D14" s="10" t="s">
        <v>266</v>
      </c>
      <c r="E14" s="10"/>
      <c r="F14" s="10" t="s">
        <v>676</v>
      </c>
      <c r="G14" s="10" t="s">
        <v>677</v>
      </c>
      <c r="H14" s="10"/>
      <c r="I14" s="10" t="s">
        <v>272</v>
      </c>
      <c r="J14" s="10"/>
      <c r="K14" s="10" t="s">
        <v>273</v>
      </c>
      <c r="L14" s="10"/>
    </row>
    <row r="15" spans="1:26" s="3" customFormat="1" ht="48">
      <c r="B15" s="11" t="str">
        <f t="shared" ref="B15:B78" si="0">"ROIReq-"&amp;(RIGHT(B14,LEN(B14)-FIND("-",B14))+1)</f>
        <v>ROIReq-3</v>
      </c>
      <c r="C15" s="10" t="s">
        <v>144</v>
      </c>
      <c r="D15" s="10" t="s">
        <v>266</v>
      </c>
      <c r="E15" s="10"/>
      <c r="F15" s="10" t="s">
        <v>678</v>
      </c>
      <c r="G15" s="10" t="s">
        <v>677</v>
      </c>
      <c r="H15" s="10"/>
      <c r="I15" s="10" t="s">
        <v>272</v>
      </c>
      <c r="J15" s="10"/>
      <c r="K15" s="10" t="s">
        <v>273</v>
      </c>
      <c r="L15" s="10"/>
    </row>
    <row r="16" spans="1:26" s="3" customFormat="1" ht="63.95">
      <c r="B16" s="11" t="str">
        <f t="shared" si="0"/>
        <v>ROIReq-4</v>
      </c>
      <c r="C16" s="10" t="s">
        <v>144</v>
      </c>
      <c r="D16" s="10" t="s">
        <v>266</v>
      </c>
      <c r="E16" s="10"/>
      <c r="F16" s="10" t="s">
        <v>679</v>
      </c>
      <c r="G16" s="10" t="s">
        <v>680</v>
      </c>
      <c r="H16" s="10"/>
      <c r="I16" s="10" t="s">
        <v>272</v>
      </c>
      <c r="J16" s="10"/>
      <c r="K16" s="10" t="s">
        <v>273</v>
      </c>
      <c r="L16" s="10"/>
    </row>
    <row r="17" spans="2:12" s="3" customFormat="1" ht="15.95">
      <c r="B17" s="11" t="str">
        <f t="shared" si="0"/>
        <v>ROIReq-5</v>
      </c>
      <c r="C17" s="10" t="s">
        <v>144</v>
      </c>
      <c r="D17" s="10" t="s">
        <v>266</v>
      </c>
      <c r="E17" s="10"/>
      <c r="F17" s="10" t="s">
        <v>681</v>
      </c>
      <c r="G17" s="10" t="s">
        <v>682</v>
      </c>
      <c r="H17" s="10" t="s">
        <v>286</v>
      </c>
      <c r="I17" s="10" t="s">
        <v>272</v>
      </c>
      <c r="J17" s="10"/>
      <c r="K17" s="10" t="s">
        <v>273</v>
      </c>
      <c r="L17" s="10"/>
    </row>
    <row r="18" spans="2:12" s="3" customFormat="1" ht="48">
      <c r="B18" s="11" t="str">
        <f t="shared" si="0"/>
        <v>ROIReq-6</v>
      </c>
      <c r="C18" s="10" t="s">
        <v>144</v>
      </c>
      <c r="D18" s="10" t="s">
        <v>287</v>
      </c>
      <c r="E18" s="10"/>
      <c r="F18" s="10" t="s">
        <v>683</v>
      </c>
      <c r="G18" s="10" t="s">
        <v>684</v>
      </c>
      <c r="H18" s="10"/>
      <c r="I18" s="10" t="s">
        <v>272</v>
      </c>
      <c r="J18" s="10"/>
      <c r="K18" s="10" t="s">
        <v>273</v>
      </c>
      <c r="L18" s="10"/>
    </row>
    <row r="19" spans="2:12" s="3" customFormat="1" ht="32.1">
      <c r="B19" s="11" t="str">
        <f t="shared" si="0"/>
        <v>ROIReq-7</v>
      </c>
      <c r="C19" s="10" t="s">
        <v>144</v>
      </c>
      <c r="D19" s="10" t="s">
        <v>287</v>
      </c>
      <c r="E19" s="10"/>
      <c r="F19" s="10" t="s">
        <v>685</v>
      </c>
      <c r="G19" s="10" t="s">
        <v>686</v>
      </c>
      <c r="H19" s="10"/>
      <c r="I19" s="10" t="s">
        <v>272</v>
      </c>
      <c r="J19" s="10"/>
      <c r="K19" s="10" t="s">
        <v>273</v>
      </c>
      <c r="L19" s="10"/>
    </row>
    <row r="20" spans="2:12" s="3" customFormat="1" ht="32.1">
      <c r="B20" s="11" t="str">
        <f t="shared" si="0"/>
        <v>ROIReq-8</v>
      </c>
      <c r="C20" s="10" t="s">
        <v>144</v>
      </c>
      <c r="D20" s="10" t="s">
        <v>3</v>
      </c>
      <c r="E20" s="10"/>
      <c r="F20" s="10" t="s">
        <v>687</v>
      </c>
      <c r="G20" s="10" t="s">
        <v>688</v>
      </c>
      <c r="H20" s="10"/>
      <c r="I20" s="10" t="s">
        <v>272</v>
      </c>
      <c r="J20" s="10"/>
      <c r="K20" s="10" t="s">
        <v>273</v>
      </c>
      <c r="L20" s="10"/>
    </row>
    <row r="21" spans="2:12" s="3" customFormat="1" ht="55.35" customHeight="1">
      <c r="B21" s="11" t="str">
        <f t="shared" si="0"/>
        <v>ROIReq-9</v>
      </c>
      <c r="C21" s="10" t="s">
        <v>144</v>
      </c>
      <c r="D21" s="10" t="s">
        <v>3</v>
      </c>
      <c r="E21" s="10"/>
      <c r="F21" s="10" t="s">
        <v>689</v>
      </c>
      <c r="G21" s="10" t="s">
        <v>690</v>
      </c>
      <c r="H21" s="10"/>
      <c r="I21" s="10" t="s">
        <v>272</v>
      </c>
      <c r="J21" s="10"/>
      <c r="K21" s="10" t="s">
        <v>273</v>
      </c>
      <c r="L21" s="10"/>
    </row>
    <row r="22" spans="2:12" s="3" customFormat="1" ht="55.35" customHeight="1">
      <c r="B22" s="11" t="str">
        <f t="shared" si="0"/>
        <v>ROIReq-10</v>
      </c>
      <c r="C22" s="10" t="s">
        <v>144</v>
      </c>
      <c r="D22" s="10" t="s">
        <v>3</v>
      </c>
      <c r="E22" s="10"/>
      <c r="F22" s="10" t="s">
        <v>691</v>
      </c>
      <c r="G22" s="10" t="s">
        <v>690</v>
      </c>
      <c r="H22" s="10"/>
      <c r="I22" s="10" t="s">
        <v>272</v>
      </c>
      <c r="J22" s="10"/>
      <c r="K22" s="10" t="s">
        <v>273</v>
      </c>
      <c r="L22" s="10"/>
    </row>
    <row r="23" spans="2:12" s="3" customFormat="1" ht="55.35" customHeight="1">
      <c r="B23" s="11" t="str">
        <f t="shared" si="0"/>
        <v>ROIReq-11</v>
      </c>
      <c r="C23" s="10" t="s">
        <v>144</v>
      </c>
      <c r="D23" s="10" t="s">
        <v>3</v>
      </c>
      <c r="E23" s="10"/>
      <c r="F23" s="10" t="s">
        <v>692</v>
      </c>
      <c r="G23" s="10" t="s">
        <v>690</v>
      </c>
      <c r="H23" s="10"/>
      <c r="I23" s="10" t="s">
        <v>272</v>
      </c>
      <c r="J23" s="10"/>
      <c r="K23" s="10" t="s">
        <v>273</v>
      </c>
      <c r="L23" s="10"/>
    </row>
    <row r="24" spans="2:12" s="3" customFormat="1" ht="207.95">
      <c r="B24" s="11" t="str">
        <f t="shared" si="0"/>
        <v>ROIReq-12</v>
      </c>
      <c r="C24" s="10" t="s">
        <v>144</v>
      </c>
      <c r="D24" s="10" t="s">
        <v>3</v>
      </c>
      <c r="E24" s="10"/>
      <c r="F24" s="10" t="s">
        <v>693</v>
      </c>
      <c r="G24" s="10" t="s">
        <v>694</v>
      </c>
      <c r="H24" s="10"/>
      <c r="I24" s="10" t="s">
        <v>272</v>
      </c>
      <c r="J24" s="10"/>
      <c r="K24" s="10" t="s">
        <v>273</v>
      </c>
      <c r="L24" s="10"/>
    </row>
    <row r="25" spans="2:12" s="3" customFormat="1" ht="32.1">
      <c r="B25" s="11" t="str">
        <f t="shared" si="0"/>
        <v>ROIReq-13</v>
      </c>
      <c r="C25" s="10" t="s">
        <v>144</v>
      </c>
      <c r="D25" s="10" t="s">
        <v>3</v>
      </c>
      <c r="E25" s="10"/>
      <c r="F25" s="10" t="s">
        <v>695</v>
      </c>
      <c r="G25" s="10" t="s">
        <v>696</v>
      </c>
      <c r="H25" s="10"/>
      <c r="I25" s="10" t="s">
        <v>272</v>
      </c>
      <c r="J25" s="10"/>
      <c r="K25" s="10" t="s">
        <v>273</v>
      </c>
      <c r="L25" s="10"/>
    </row>
    <row r="26" spans="2:12" s="3" customFormat="1" ht="63.95">
      <c r="B26" s="11" t="str">
        <f t="shared" si="0"/>
        <v>ROIReq-14</v>
      </c>
      <c r="C26" s="10" t="s">
        <v>144</v>
      </c>
      <c r="D26" s="10" t="s">
        <v>3</v>
      </c>
      <c r="E26" s="10"/>
      <c r="F26" s="10" t="s">
        <v>697</v>
      </c>
      <c r="G26" s="10" t="s">
        <v>698</v>
      </c>
      <c r="H26" s="10"/>
      <c r="I26" s="10" t="s">
        <v>272</v>
      </c>
      <c r="J26" s="10"/>
      <c r="K26" s="10" t="s">
        <v>273</v>
      </c>
      <c r="L26" s="10"/>
    </row>
    <row r="27" spans="2:12" s="3" customFormat="1" ht="48">
      <c r="B27" s="11" t="str">
        <f t="shared" si="0"/>
        <v>ROIReq-15</v>
      </c>
      <c r="C27" s="10" t="s">
        <v>144</v>
      </c>
      <c r="D27" s="10" t="s">
        <v>3</v>
      </c>
      <c r="E27" s="10"/>
      <c r="F27" s="10" t="s">
        <v>699</v>
      </c>
      <c r="G27" s="10" t="s">
        <v>700</v>
      </c>
      <c r="H27" s="10"/>
      <c r="I27" s="10" t="s">
        <v>272</v>
      </c>
      <c r="J27" s="10"/>
      <c r="K27" s="10" t="s">
        <v>273</v>
      </c>
      <c r="L27" s="10"/>
    </row>
    <row r="28" spans="2:12" s="3" customFormat="1" ht="133.35" customHeight="1">
      <c r="B28" s="11" t="str">
        <f t="shared" si="0"/>
        <v>ROIReq-16</v>
      </c>
      <c r="C28" s="10" t="s">
        <v>144</v>
      </c>
      <c r="D28" s="10" t="s">
        <v>3</v>
      </c>
      <c r="E28" s="10"/>
      <c r="F28" s="10" t="s">
        <v>701</v>
      </c>
      <c r="G28" s="10" t="s">
        <v>702</v>
      </c>
      <c r="H28" s="10"/>
      <c r="I28" s="10" t="s">
        <v>272</v>
      </c>
      <c r="J28" s="10"/>
      <c r="K28" s="10" t="s">
        <v>273</v>
      </c>
      <c r="L28" s="10"/>
    </row>
    <row r="29" spans="2:12" s="3" customFormat="1" ht="48">
      <c r="B29" s="11" t="str">
        <f t="shared" si="0"/>
        <v>ROIReq-17</v>
      </c>
      <c r="C29" s="10" t="s">
        <v>144</v>
      </c>
      <c r="D29" s="10" t="s">
        <v>3</v>
      </c>
      <c r="E29" s="10"/>
      <c r="F29" s="10" t="s">
        <v>703</v>
      </c>
      <c r="G29" s="10" t="s">
        <v>704</v>
      </c>
      <c r="H29" s="10"/>
      <c r="I29" s="10" t="s">
        <v>272</v>
      </c>
      <c r="J29" s="10"/>
      <c r="K29" s="10" t="s">
        <v>273</v>
      </c>
      <c r="L29" s="10"/>
    </row>
    <row r="30" spans="2:12" s="3" customFormat="1" ht="176.1">
      <c r="B30" s="11" t="str">
        <f t="shared" si="0"/>
        <v>ROIReq-18</v>
      </c>
      <c r="C30" s="10" t="s">
        <v>144</v>
      </c>
      <c r="D30" s="10" t="s">
        <v>3</v>
      </c>
      <c r="E30" s="10"/>
      <c r="F30" s="10" t="s">
        <v>705</v>
      </c>
      <c r="G30" s="10" t="s">
        <v>706</v>
      </c>
      <c r="H30" s="10"/>
      <c r="I30" s="10" t="s">
        <v>272</v>
      </c>
      <c r="J30" s="10"/>
      <c r="K30" s="10" t="s">
        <v>273</v>
      </c>
      <c r="L30" s="10"/>
    </row>
    <row r="31" spans="2:12" s="3" customFormat="1" ht="48">
      <c r="B31" s="11" t="str">
        <f t="shared" si="0"/>
        <v>ROIReq-19</v>
      </c>
      <c r="C31" s="10" t="s">
        <v>144</v>
      </c>
      <c r="D31" s="10" t="s">
        <v>3</v>
      </c>
      <c r="E31" s="10"/>
      <c r="F31" s="10" t="s">
        <v>707</v>
      </c>
      <c r="G31" s="10" t="s">
        <v>696</v>
      </c>
      <c r="H31" s="10"/>
      <c r="I31" s="10" t="s">
        <v>272</v>
      </c>
      <c r="J31" s="10"/>
      <c r="K31" s="10" t="s">
        <v>273</v>
      </c>
      <c r="L31" s="10"/>
    </row>
    <row r="32" spans="2:12" s="3" customFormat="1" ht="48">
      <c r="B32" s="11" t="str">
        <f t="shared" si="0"/>
        <v>ROIReq-20</v>
      </c>
      <c r="C32" s="10" t="s">
        <v>144</v>
      </c>
      <c r="D32" s="10" t="s">
        <v>3</v>
      </c>
      <c r="E32" s="10"/>
      <c r="F32" s="10" t="s">
        <v>708</v>
      </c>
      <c r="G32" s="10" t="s">
        <v>698</v>
      </c>
      <c r="H32" s="10"/>
      <c r="I32" s="10" t="s">
        <v>272</v>
      </c>
      <c r="J32" s="10"/>
      <c r="K32" s="10" t="s">
        <v>273</v>
      </c>
      <c r="L32" s="10"/>
    </row>
    <row r="33" spans="2:12" s="3" customFormat="1" ht="32.1">
      <c r="B33" s="11" t="str">
        <f t="shared" si="0"/>
        <v>ROIReq-21</v>
      </c>
      <c r="C33" s="10" t="s">
        <v>144</v>
      </c>
      <c r="D33" s="10" t="s">
        <v>3</v>
      </c>
      <c r="E33" s="10"/>
      <c r="F33" s="10" t="s">
        <v>709</v>
      </c>
      <c r="G33" s="10" t="s">
        <v>710</v>
      </c>
      <c r="H33" s="10"/>
      <c r="I33" s="10" t="s">
        <v>111</v>
      </c>
      <c r="J33" s="10"/>
      <c r="K33" s="10" t="s">
        <v>273</v>
      </c>
      <c r="L33" s="10"/>
    </row>
    <row r="34" spans="2:12" s="3" customFormat="1" ht="63.95">
      <c r="B34" s="11" t="str">
        <f t="shared" si="0"/>
        <v>ROIReq-22</v>
      </c>
      <c r="C34" s="10" t="s">
        <v>144</v>
      </c>
      <c r="D34" s="10" t="s">
        <v>335</v>
      </c>
      <c r="E34" s="10"/>
      <c r="F34" s="10" t="s">
        <v>711</v>
      </c>
      <c r="G34" s="10" t="s">
        <v>337</v>
      </c>
      <c r="H34" s="10"/>
      <c r="I34" s="10" t="s">
        <v>111</v>
      </c>
      <c r="J34" s="10"/>
      <c r="K34" s="10" t="s">
        <v>273</v>
      </c>
      <c r="L34" s="10"/>
    </row>
    <row r="35" spans="2:12" s="3" customFormat="1" ht="15.95">
      <c r="B35" s="11" t="str">
        <f t="shared" si="0"/>
        <v>ROIReq-23</v>
      </c>
      <c r="C35" s="10" t="s">
        <v>340</v>
      </c>
      <c r="D35" s="10" t="s">
        <v>266</v>
      </c>
      <c r="E35" s="10"/>
      <c r="F35" s="10" t="s">
        <v>712</v>
      </c>
      <c r="G35" s="10" t="s">
        <v>713</v>
      </c>
      <c r="H35" s="10"/>
      <c r="I35" s="10" t="s">
        <v>111</v>
      </c>
      <c r="J35" s="10"/>
      <c r="K35" s="10" t="s">
        <v>273</v>
      </c>
      <c r="L35" s="10"/>
    </row>
    <row r="36" spans="2:12" s="3" customFormat="1" ht="63.95">
      <c r="B36" s="11" t="str">
        <f t="shared" si="0"/>
        <v>ROIReq-24</v>
      </c>
      <c r="C36" s="10" t="s">
        <v>340</v>
      </c>
      <c r="D36" s="10" t="s">
        <v>266</v>
      </c>
      <c r="E36" s="10"/>
      <c r="F36" s="10" t="s">
        <v>714</v>
      </c>
      <c r="G36" s="10" t="s">
        <v>715</v>
      </c>
      <c r="H36" s="10"/>
      <c r="I36" s="10" t="s">
        <v>111</v>
      </c>
      <c r="J36" s="10"/>
      <c r="K36" s="10" t="s">
        <v>273</v>
      </c>
      <c r="L36" s="10"/>
    </row>
    <row r="37" spans="2:12" s="3" customFormat="1" ht="32.1">
      <c r="B37" s="11" t="str">
        <f t="shared" si="0"/>
        <v>ROIReq-25</v>
      </c>
      <c r="C37" s="10" t="s">
        <v>74</v>
      </c>
      <c r="D37" s="10" t="s">
        <v>348</v>
      </c>
      <c r="E37" s="10"/>
      <c r="F37" s="10" t="s">
        <v>716</v>
      </c>
      <c r="G37" s="10" t="s">
        <v>717</v>
      </c>
      <c r="H37" s="10"/>
      <c r="I37" s="10" t="s">
        <v>272</v>
      </c>
      <c r="J37" s="10"/>
      <c r="K37" s="10" t="s">
        <v>273</v>
      </c>
      <c r="L37" s="10"/>
    </row>
    <row r="38" spans="2:12" s="3" customFormat="1" ht="63.95">
      <c r="B38" s="11" t="str">
        <f t="shared" si="0"/>
        <v>ROIReq-26</v>
      </c>
      <c r="C38" s="10" t="s">
        <v>74</v>
      </c>
      <c r="D38" s="10" t="s">
        <v>353</v>
      </c>
      <c r="E38" s="10"/>
      <c r="F38" s="10" t="s">
        <v>718</v>
      </c>
      <c r="G38" s="10" t="s">
        <v>719</v>
      </c>
      <c r="H38" s="10"/>
      <c r="I38" s="10" t="s">
        <v>272</v>
      </c>
      <c r="J38" s="10"/>
      <c r="K38" s="10" t="s">
        <v>273</v>
      </c>
      <c r="L38" s="10"/>
    </row>
    <row r="39" spans="2:12" s="3" customFormat="1" ht="80.099999999999994">
      <c r="B39" s="11" t="str">
        <f t="shared" si="0"/>
        <v>ROIReq-27</v>
      </c>
      <c r="C39" s="10" t="s">
        <v>74</v>
      </c>
      <c r="D39" s="10" t="s">
        <v>358</v>
      </c>
      <c r="E39" s="10"/>
      <c r="F39" s="10" t="s">
        <v>720</v>
      </c>
      <c r="G39" s="10" t="s">
        <v>721</v>
      </c>
      <c r="H39" s="10"/>
      <c r="I39" s="10" t="s">
        <v>272</v>
      </c>
      <c r="J39" s="10"/>
      <c r="K39" s="10" t="s">
        <v>273</v>
      </c>
      <c r="L39" s="10"/>
    </row>
    <row r="40" spans="2:12" s="3" customFormat="1" ht="66" customHeight="1">
      <c r="B40" s="11" t="str">
        <f t="shared" si="0"/>
        <v>ROIReq-28</v>
      </c>
      <c r="C40" s="10" t="s">
        <v>74</v>
      </c>
      <c r="D40" s="10" t="s">
        <v>358</v>
      </c>
      <c r="E40" s="10"/>
      <c r="F40" s="10" t="s">
        <v>722</v>
      </c>
      <c r="G40" s="10" t="s">
        <v>723</v>
      </c>
      <c r="H40" s="10"/>
      <c r="I40" s="10" t="s">
        <v>272</v>
      </c>
      <c r="J40" s="10"/>
      <c r="K40" s="10" t="s">
        <v>273</v>
      </c>
      <c r="L40" s="10"/>
    </row>
    <row r="41" spans="2:12" s="3" customFormat="1" ht="96">
      <c r="B41" s="11" t="str">
        <f t="shared" si="0"/>
        <v>ROIReq-29</v>
      </c>
      <c r="C41" s="10" t="s">
        <v>74</v>
      </c>
      <c r="D41" s="10" t="s">
        <v>365</v>
      </c>
      <c r="E41" s="10"/>
      <c r="F41" s="10" t="s">
        <v>724</v>
      </c>
      <c r="G41" s="10" t="s">
        <v>725</v>
      </c>
      <c r="H41" s="10"/>
      <c r="I41" s="10" t="s">
        <v>111</v>
      </c>
      <c r="J41" s="10"/>
      <c r="K41" s="10" t="s">
        <v>273</v>
      </c>
      <c r="L41" s="10"/>
    </row>
    <row r="42" spans="2:12" s="3" customFormat="1" ht="32.1">
      <c r="B42" s="11" t="str">
        <f t="shared" si="0"/>
        <v>ROIReq-30</v>
      </c>
      <c r="C42" s="10" t="s">
        <v>74</v>
      </c>
      <c r="D42" s="10" t="s">
        <v>365</v>
      </c>
      <c r="E42" s="10"/>
      <c r="F42" s="10" t="s">
        <v>726</v>
      </c>
      <c r="G42" s="10" t="s">
        <v>727</v>
      </c>
      <c r="H42" s="10"/>
      <c r="I42" s="10" t="s">
        <v>272</v>
      </c>
      <c r="J42" s="10"/>
      <c r="K42" s="10" t="s">
        <v>273</v>
      </c>
      <c r="L42" s="10"/>
    </row>
    <row r="43" spans="2:12" s="3" customFormat="1" ht="78.599999999999994" customHeight="1">
      <c r="B43" s="11" t="str">
        <f t="shared" si="0"/>
        <v>ROIReq-31</v>
      </c>
      <c r="C43" s="10" t="s">
        <v>74</v>
      </c>
      <c r="D43" s="10" t="s">
        <v>365</v>
      </c>
      <c r="E43" s="10"/>
      <c r="F43" s="10" t="s">
        <v>728</v>
      </c>
      <c r="G43" s="10" t="s">
        <v>729</v>
      </c>
      <c r="H43" s="10"/>
      <c r="I43" s="10" t="s">
        <v>272</v>
      </c>
      <c r="J43" s="10"/>
      <c r="K43" s="10" t="s">
        <v>273</v>
      </c>
      <c r="L43" s="10"/>
    </row>
    <row r="44" spans="2:12" s="3" customFormat="1" ht="63.95">
      <c r="B44" s="11" t="str">
        <f t="shared" si="0"/>
        <v>ROIReq-32</v>
      </c>
      <c r="C44" s="10" t="s">
        <v>74</v>
      </c>
      <c r="D44" s="10" t="s">
        <v>385</v>
      </c>
      <c r="E44" s="10"/>
      <c r="F44" s="10" t="s">
        <v>730</v>
      </c>
      <c r="G44" s="10" t="s">
        <v>731</v>
      </c>
      <c r="H44" s="10"/>
      <c r="I44" s="10" t="s">
        <v>272</v>
      </c>
      <c r="J44" s="10"/>
      <c r="K44" s="10" t="s">
        <v>273</v>
      </c>
      <c r="L44" s="10"/>
    </row>
    <row r="45" spans="2:12" s="3" customFormat="1" ht="77.099999999999994" customHeight="1">
      <c r="B45" s="11" t="str">
        <f t="shared" si="0"/>
        <v>ROIReq-33</v>
      </c>
      <c r="C45" s="10" t="s">
        <v>74</v>
      </c>
      <c r="D45" s="10" t="s">
        <v>385</v>
      </c>
      <c r="E45" s="10"/>
      <c r="F45" s="10" t="s">
        <v>732</v>
      </c>
      <c r="G45" s="10" t="s">
        <v>733</v>
      </c>
      <c r="H45" s="10"/>
      <c r="I45" s="10" t="s">
        <v>272</v>
      </c>
      <c r="J45" s="10"/>
      <c r="K45" s="10" t="s">
        <v>273</v>
      </c>
      <c r="L45" s="10"/>
    </row>
    <row r="46" spans="2:12" s="3" customFormat="1" ht="60.6" customHeight="1">
      <c r="B46" s="11" t="str">
        <f t="shared" si="0"/>
        <v>ROIReq-34</v>
      </c>
      <c r="C46" s="10" t="s">
        <v>74</v>
      </c>
      <c r="D46" s="10" t="s">
        <v>385</v>
      </c>
      <c r="E46" s="10"/>
      <c r="F46" s="10" t="s">
        <v>734</v>
      </c>
      <c r="G46" s="10" t="s">
        <v>735</v>
      </c>
      <c r="H46" s="10"/>
      <c r="I46" s="10" t="s">
        <v>272</v>
      </c>
      <c r="J46" s="10"/>
      <c r="K46" s="10" t="s">
        <v>273</v>
      </c>
      <c r="L46" s="10"/>
    </row>
    <row r="47" spans="2:12" s="3" customFormat="1" ht="80.099999999999994">
      <c r="B47" s="11" t="str">
        <f t="shared" si="0"/>
        <v>ROIReq-35</v>
      </c>
      <c r="C47" s="10" t="s">
        <v>74</v>
      </c>
      <c r="D47" s="10" t="s">
        <v>397</v>
      </c>
      <c r="E47" s="10"/>
      <c r="F47" s="10" t="s">
        <v>736</v>
      </c>
      <c r="G47" s="10" t="s">
        <v>737</v>
      </c>
      <c r="H47" s="10"/>
      <c r="I47" s="10" t="s">
        <v>272</v>
      </c>
      <c r="J47" s="10"/>
      <c r="K47" s="10" t="s">
        <v>273</v>
      </c>
      <c r="L47" s="10"/>
    </row>
    <row r="48" spans="2:12" s="3" customFormat="1" ht="48">
      <c r="B48" s="11" t="str">
        <f t="shared" si="0"/>
        <v>ROIReq-36</v>
      </c>
      <c r="C48" s="10" t="s">
        <v>74</v>
      </c>
      <c r="D48" s="10" t="s">
        <v>402</v>
      </c>
      <c r="E48" s="10"/>
      <c r="F48" s="10" t="s">
        <v>738</v>
      </c>
      <c r="G48" s="10" t="s">
        <v>739</v>
      </c>
      <c r="H48" s="10"/>
      <c r="I48" s="10" t="s">
        <v>272</v>
      </c>
      <c r="J48" s="10"/>
      <c r="K48" s="10" t="s">
        <v>273</v>
      </c>
      <c r="L48" s="10"/>
    </row>
    <row r="49" spans="2:12" s="3" customFormat="1" ht="39.6" customHeight="1">
      <c r="B49" s="11" t="str">
        <f t="shared" si="0"/>
        <v>ROIReq-37</v>
      </c>
      <c r="C49" s="10" t="s">
        <v>74</v>
      </c>
      <c r="D49" s="10" t="s">
        <v>402</v>
      </c>
      <c r="E49" s="10"/>
      <c r="F49" s="10" t="s">
        <v>740</v>
      </c>
      <c r="G49" s="10" t="s">
        <v>741</v>
      </c>
      <c r="H49" s="10"/>
      <c r="I49" s="10" t="s">
        <v>272</v>
      </c>
      <c r="J49" s="10"/>
      <c r="K49" s="10" t="s">
        <v>273</v>
      </c>
      <c r="L49" s="10"/>
    </row>
    <row r="50" spans="2:12" s="3" customFormat="1" ht="32.1">
      <c r="B50" s="11" t="str">
        <f t="shared" si="0"/>
        <v>ROIReq-38</v>
      </c>
      <c r="C50" s="10" t="s">
        <v>74</v>
      </c>
      <c r="D50" s="10" t="s">
        <v>402</v>
      </c>
      <c r="E50" s="10"/>
      <c r="F50" s="10" t="s">
        <v>742</v>
      </c>
      <c r="G50" s="10" t="s">
        <v>743</v>
      </c>
      <c r="H50" s="10"/>
      <c r="I50" s="10" t="s">
        <v>272</v>
      </c>
      <c r="J50" s="10"/>
      <c r="K50" s="10" t="s">
        <v>273</v>
      </c>
      <c r="L50" s="10"/>
    </row>
    <row r="51" spans="2:12" s="3" customFormat="1" ht="48">
      <c r="B51" s="11" t="str">
        <f t="shared" si="0"/>
        <v>ROIReq-39</v>
      </c>
      <c r="C51" s="10" t="s">
        <v>74</v>
      </c>
      <c r="D51" s="10" t="s">
        <v>402</v>
      </c>
      <c r="E51" s="10"/>
      <c r="F51" s="10" t="s">
        <v>744</v>
      </c>
      <c r="G51" s="10" t="s">
        <v>745</v>
      </c>
      <c r="H51" s="10"/>
      <c r="I51" s="10" t="s">
        <v>272</v>
      </c>
      <c r="J51" s="10"/>
      <c r="K51" s="10" t="s">
        <v>273</v>
      </c>
      <c r="L51" s="10"/>
    </row>
    <row r="52" spans="2:12" s="3" customFormat="1" ht="39.6" customHeight="1">
      <c r="B52" s="11" t="str">
        <f t="shared" si="0"/>
        <v>ROIReq-40</v>
      </c>
      <c r="C52" s="10" t="s">
        <v>74</v>
      </c>
      <c r="D52" s="10" t="s">
        <v>417</v>
      </c>
      <c r="E52" s="10" t="s">
        <v>423</v>
      </c>
      <c r="F52" s="10" t="s">
        <v>746</v>
      </c>
      <c r="G52" s="10" t="s">
        <v>747</v>
      </c>
      <c r="H52" s="10"/>
      <c r="I52" s="10" t="s">
        <v>272</v>
      </c>
      <c r="J52" s="10"/>
      <c r="K52" s="10" t="s">
        <v>273</v>
      </c>
      <c r="L52" s="10"/>
    </row>
    <row r="53" spans="2:12" s="3" customFormat="1" ht="15.95">
      <c r="B53" s="11" t="str">
        <f t="shared" si="0"/>
        <v>ROIReq-41</v>
      </c>
      <c r="C53" s="10" t="s">
        <v>74</v>
      </c>
      <c r="D53" s="10" t="s">
        <v>422</v>
      </c>
      <c r="E53" s="10" t="s">
        <v>423</v>
      </c>
      <c r="F53" s="10" t="s">
        <v>748</v>
      </c>
      <c r="G53" s="21" t="s">
        <v>749</v>
      </c>
      <c r="H53" s="10"/>
      <c r="I53" s="10" t="s">
        <v>272</v>
      </c>
      <c r="J53" s="10"/>
      <c r="K53" s="10" t="s">
        <v>273</v>
      </c>
      <c r="L53" s="10"/>
    </row>
    <row r="54" spans="2:12" s="3" customFormat="1" ht="15.95">
      <c r="B54" s="11" t="str">
        <f t="shared" si="0"/>
        <v>ROIReq-42</v>
      </c>
      <c r="C54" s="10" t="s">
        <v>74</v>
      </c>
      <c r="D54" s="10" t="s">
        <v>422</v>
      </c>
      <c r="E54" s="10" t="s">
        <v>423</v>
      </c>
      <c r="F54" s="10" t="s">
        <v>750</v>
      </c>
      <c r="G54" s="21" t="s">
        <v>749</v>
      </c>
      <c r="H54" s="10"/>
      <c r="I54" s="10" t="s">
        <v>272</v>
      </c>
      <c r="J54" s="10"/>
      <c r="K54" s="10" t="s">
        <v>273</v>
      </c>
      <c r="L54" s="10"/>
    </row>
    <row r="55" spans="2:12" s="3" customFormat="1" ht="48">
      <c r="B55" s="11" t="str">
        <f t="shared" si="0"/>
        <v>ROIReq-43</v>
      </c>
      <c r="C55" s="10" t="s">
        <v>74</v>
      </c>
      <c r="D55" s="10" t="s">
        <v>429</v>
      </c>
      <c r="E55" s="10" t="s">
        <v>423</v>
      </c>
      <c r="F55" s="10" t="s">
        <v>751</v>
      </c>
      <c r="G55" s="10" t="s">
        <v>752</v>
      </c>
      <c r="H55" s="10"/>
      <c r="I55" s="10" t="s">
        <v>272</v>
      </c>
      <c r="J55" s="10"/>
      <c r="K55" s="10" t="s">
        <v>273</v>
      </c>
      <c r="L55" s="10"/>
    </row>
    <row r="56" spans="2:12" s="3" customFormat="1" ht="15.95">
      <c r="B56" s="11" t="str">
        <f t="shared" si="0"/>
        <v>ROIReq-44</v>
      </c>
      <c r="C56" s="10" t="s">
        <v>434</v>
      </c>
      <c r="D56" s="10" t="s">
        <v>221</v>
      </c>
      <c r="E56" s="10"/>
      <c r="F56" s="10" t="s">
        <v>753</v>
      </c>
      <c r="G56" s="10" t="s">
        <v>754</v>
      </c>
      <c r="H56" s="10"/>
      <c r="I56" s="10" t="s">
        <v>272</v>
      </c>
      <c r="J56" s="10"/>
      <c r="K56" s="10" t="s">
        <v>273</v>
      </c>
      <c r="L56" s="10"/>
    </row>
    <row r="57" spans="2:12" s="3" customFormat="1" ht="32.1">
      <c r="B57" s="11" t="str">
        <f t="shared" si="0"/>
        <v>ROIReq-45</v>
      </c>
      <c r="C57" s="10" t="s">
        <v>434</v>
      </c>
      <c r="D57" s="10" t="s">
        <v>221</v>
      </c>
      <c r="E57" s="10"/>
      <c r="F57" s="10" t="s">
        <v>755</v>
      </c>
      <c r="G57" s="10" t="s">
        <v>756</v>
      </c>
      <c r="H57" s="10"/>
      <c r="I57" s="10" t="s">
        <v>272</v>
      </c>
      <c r="J57" s="10"/>
      <c r="K57" s="10" t="s">
        <v>273</v>
      </c>
      <c r="L57" s="10"/>
    </row>
    <row r="58" spans="2:12" s="3" customFormat="1" ht="32.1">
      <c r="B58" s="11" t="str">
        <f t="shared" si="0"/>
        <v>ROIReq-46</v>
      </c>
      <c r="C58" s="10" t="s">
        <v>434</v>
      </c>
      <c r="D58" s="10" t="s">
        <v>443</v>
      </c>
      <c r="E58" s="10"/>
      <c r="F58" s="10" t="s">
        <v>444</v>
      </c>
      <c r="G58" s="10" t="s">
        <v>445</v>
      </c>
      <c r="H58" s="10" t="s">
        <v>286</v>
      </c>
      <c r="I58" s="10" t="s">
        <v>272</v>
      </c>
      <c r="J58" s="10"/>
      <c r="K58" s="10" t="s">
        <v>273</v>
      </c>
      <c r="L58" s="10"/>
    </row>
    <row r="59" spans="2:12" s="3" customFormat="1" ht="15.95">
      <c r="B59" s="11" t="str">
        <f t="shared" si="0"/>
        <v>ROIReq-47</v>
      </c>
      <c r="C59" s="10" t="s">
        <v>434</v>
      </c>
      <c r="D59" s="10" t="s">
        <v>443</v>
      </c>
      <c r="E59" s="10"/>
      <c r="F59" s="10" t="s">
        <v>446</v>
      </c>
      <c r="G59" s="10" t="s">
        <v>447</v>
      </c>
      <c r="H59" s="10" t="s">
        <v>286</v>
      </c>
      <c r="I59" s="10" t="s">
        <v>272</v>
      </c>
      <c r="J59" s="10"/>
      <c r="K59" s="10" t="s">
        <v>273</v>
      </c>
      <c r="L59" s="10"/>
    </row>
    <row r="60" spans="2:12" s="3" customFormat="1" ht="32.1">
      <c r="B60" s="11" t="str">
        <f t="shared" si="0"/>
        <v>ROIReq-48</v>
      </c>
      <c r="C60" s="10" t="s">
        <v>434</v>
      </c>
      <c r="D60" s="10" t="s">
        <v>443</v>
      </c>
      <c r="E60" s="10"/>
      <c r="F60" s="10" t="s">
        <v>448</v>
      </c>
      <c r="G60" s="10" t="s">
        <v>449</v>
      </c>
      <c r="H60" s="10" t="s">
        <v>286</v>
      </c>
      <c r="I60" s="10" t="s">
        <v>272</v>
      </c>
      <c r="J60" s="10"/>
      <c r="K60" s="10" t="s">
        <v>273</v>
      </c>
      <c r="L60" s="10"/>
    </row>
    <row r="61" spans="2:12" s="3" customFormat="1" ht="15.95">
      <c r="B61" s="11" t="str">
        <f t="shared" si="0"/>
        <v>ROIReq-49</v>
      </c>
      <c r="C61" s="10" t="s">
        <v>434</v>
      </c>
      <c r="D61" s="10" t="s">
        <v>443</v>
      </c>
      <c r="E61" s="10"/>
      <c r="F61" s="10" t="s">
        <v>450</v>
      </c>
      <c r="G61" s="10" t="s">
        <v>447</v>
      </c>
      <c r="H61" s="10" t="s">
        <v>286</v>
      </c>
      <c r="I61" s="10" t="s">
        <v>272</v>
      </c>
      <c r="J61" s="10"/>
      <c r="K61" s="10" t="s">
        <v>273</v>
      </c>
      <c r="L61" s="10"/>
    </row>
    <row r="62" spans="2:12" s="3" customFormat="1" ht="32.1">
      <c r="B62" s="11" t="str">
        <f t="shared" si="0"/>
        <v>ROIReq-50</v>
      </c>
      <c r="C62" s="10" t="s">
        <v>434</v>
      </c>
      <c r="D62" s="10" t="s">
        <v>443</v>
      </c>
      <c r="E62" s="10"/>
      <c r="F62" s="10" t="s">
        <v>451</v>
      </c>
      <c r="G62" s="10" t="s">
        <v>452</v>
      </c>
      <c r="H62" s="10" t="s">
        <v>286</v>
      </c>
      <c r="I62" s="10" t="s">
        <v>272</v>
      </c>
      <c r="J62" s="10"/>
      <c r="K62" s="10" t="s">
        <v>273</v>
      </c>
      <c r="L62" s="10"/>
    </row>
    <row r="63" spans="2:12" s="3" customFormat="1" ht="32.1">
      <c r="B63" s="11" t="str">
        <f t="shared" si="0"/>
        <v>ROIReq-51</v>
      </c>
      <c r="C63" s="10" t="s">
        <v>434</v>
      </c>
      <c r="D63" s="10" t="s">
        <v>443</v>
      </c>
      <c r="E63" s="10"/>
      <c r="F63" s="10" t="s">
        <v>453</v>
      </c>
      <c r="G63" s="10" t="s">
        <v>454</v>
      </c>
      <c r="H63" s="10" t="s">
        <v>286</v>
      </c>
      <c r="I63" s="10" t="s">
        <v>272</v>
      </c>
      <c r="J63" s="10"/>
      <c r="K63" s="10" t="s">
        <v>273</v>
      </c>
      <c r="L63" s="10"/>
    </row>
    <row r="64" spans="2:12" s="3" customFormat="1" ht="32.1">
      <c r="B64" s="11" t="str">
        <f t="shared" si="0"/>
        <v>ROIReq-52</v>
      </c>
      <c r="C64" s="10" t="s">
        <v>434</v>
      </c>
      <c r="D64" s="10" t="s">
        <v>455</v>
      </c>
      <c r="E64" s="10"/>
      <c r="F64" s="10" t="s">
        <v>757</v>
      </c>
      <c r="G64" s="10" t="s">
        <v>758</v>
      </c>
      <c r="H64" s="10"/>
      <c r="I64" s="10" t="s">
        <v>272</v>
      </c>
      <c r="J64" s="10"/>
      <c r="K64" s="10" t="s">
        <v>273</v>
      </c>
      <c r="L64" s="10"/>
    </row>
    <row r="65" spans="2:12" s="3" customFormat="1" ht="32.1">
      <c r="B65" s="11" t="str">
        <f t="shared" si="0"/>
        <v>ROIReq-53</v>
      </c>
      <c r="C65" s="10" t="s">
        <v>434</v>
      </c>
      <c r="D65" s="10" t="s">
        <v>459</v>
      </c>
      <c r="E65" s="10"/>
      <c r="F65" s="10" t="s">
        <v>759</v>
      </c>
      <c r="G65" s="10" t="s">
        <v>760</v>
      </c>
      <c r="H65" s="10"/>
      <c r="I65" s="10" t="s">
        <v>272</v>
      </c>
      <c r="J65" s="10"/>
      <c r="K65" s="10" t="s">
        <v>273</v>
      </c>
      <c r="L65" s="10"/>
    </row>
    <row r="66" spans="2:12" s="3" customFormat="1" ht="15.95">
      <c r="B66" s="11" t="str">
        <f t="shared" si="0"/>
        <v>ROIReq-54</v>
      </c>
      <c r="C66" s="10" t="s">
        <v>233</v>
      </c>
      <c r="D66" s="10" t="s">
        <v>536</v>
      </c>
      <c r="E66" s="10"/>
      <c r="F66" s="10" t="s">
        <v>761</v>
      </c>
      <c r="G66" s="10" t="s">
        <v>762</v>
      </c>
      <c r="H66" s="10"/>
      <c r="I66" s="10" t="s">
        <v>272</v>
      </c>
      <c r="J66" s="10"/>
      <c r="K66" s="10" t="s">
        <v>273</v>
      </c>
      <c r="L66" s="10"/>
    </row>
    <row r="67" spans="2:12" s="3" customFormat="1" ht="48">
      <c r="B67" s="11" t="str">
        <f t="shared" si="0"/>
        <v>ROIReq-55</v>
      </c>
      <c r="C67" s="10" t="s">
        <v>233</v>
      </c>
      <c r="D67" s="10" t="s">
        <v>536</v>
      </c>
      <c r="E67" s="10"/>
      <c r="F67" s="10" t="s">
        <v>763</v>
      </c>
      <c r="G67" s="10" t="s">
        <v>764</v>
      </c>
      <c r="H67" s="10"/>
      <c r="I67" s="10" t="s">
        <v>272</v>
      </c>
      <c r="J67" s="10"/>
      <c r="K67" s="10" t="s">
        <v>273</v>
      </c>
      <c r="L67" s="10"/>
    </row>
    <row r="68" spans="2:12" s="3" customFormat="1" ht="47.1" customHeight="1">
      <c r="B68" s="11" t="str">
        <f t="shared" si="0"/>
        <v>ROIReq-56</v>
      </c>
      <c r="C68" s="10" t="s">
        <v>233</v>
      </c>
      <c r="D68" s="10" t="s">
        <v>239</v>
      </c>
      <c r="E68" s="10"/>
      <c r="F68" s="10" t="s">
        <v>765</v>
      </c>
      <c r="G68" s="10" t="s">
        <v>766</v>
      </c>
      <c r="H68" s="10"/>
      <c r="I68" s="10" t="s">
        <v>272</v>
      </c>
      <c r="J68" s="10"/>
      <c r="K68" s="10" t="s">
        <v>273</v>
      </c>
      <c r="L68" s="10"/>
    </row>
    <row r="69" spans="2:12" s="3" customFormat="1" ht="32.1">
      <c r="B69" s="11" t="str">
        <f t="shared" si="0"/>
        <v>ROIReq-57</v>
      </c>
      <c r="C69" s="10" t="s">
        <v>233</v>
      </c>
      <c r="D69" s="10" t="s">
        <v>545</v>
      </c>
      <c r="E69" s="10"/>
      <c r="F69" s="10" t="s">
        <v>767</v>
      </c>
      <c r="G69" s="10" t="s">
        <v>768</v>
      </c>
      <c r="H69" s="10"/>
      <c r="I69" s="10" t="s">
        <v>111</v>
      </c>
      <c r="J69" s="10"/>
      <c r="K69" s="10" t="s">
        <v>273</v>
      </c>
      <c r="L69" s="10"/>
    </row>
    <row r="70" spans="2:12" s="3" customFormat="1" ht="32.1">
      <c r="B70" s="11" t="str">
        <f>"ROIReq-"&amp;(RIGHT(B65,LEN(B65)-FIND("-",B65))+1)</f>
        <v>ROIReq-54</v>
      </c>
      <c r="C70" s="10" t="s">
        <v>233</v>
      </c>
      <c r="D70" s="10" t="s">
        <v>189</v>
      </c>
      <c r="E70" s="10"/>
      <c r="F70" s="10" t="s">
        <v>769</v>
      </c>
      <c r="G70" s="18" t="s">
        <v>770</v>
      </c>
      <c r="H70" s="10"/>
      <c r="I70" s="10"/>
      <c r="J70" s="10"/>
      <c r="K70" s="10"/>
      <c r="L70" s="10"/>
    </row>
    <row r="71" spans="2:12" s="3" customFormat="1" ht="63.95">
      <c r="B71" s="11" t="str">
        <f>"ROIReq-"&amp;(RIGHT(B66,LEN(B66)-FIND("-",B66))+1)</f>
        <v>ROIReq-55</v>
      </c>
      <c r="C71" s="10" t="s">
        <v>233</v>
      </c>
      <c r="D71" s="10" t="s">
        <v>189</v>
      </c>
      <c r="E71" s="10"/>
      <c r="F71" s="10" t="s">
        <v>551</v>
      </c>
      <c r="G71" s="10" t="s">
        <v>771</v>
      </c>
      <c r="H71" s="10"/>
      <c r="I71" s="10" t="s">
        <v>272</v>
      </c>
      <c r="J71" s="10"/>
      <c r="K71" s="10" t="s">
        <v>273</v>
      </c>
      <c r="L71" s="10"/>
    </row>
    <row r="72" spans="2:12" s="3" customFormat="1" ht="48">
      <c r="B72" s="11" t="str">
        <f t="shared" ref="B72:B73" si="1">"ROIReq-"&amp;(RIGHT(B67,LEN(B67)-FIND("-",B67))+1)</f>
        <v>ROIReq-56</v>
      </c>
      <c r="C72" s="10" t="s">
        <v>233</v>
      </c>
      <c r="D72" s="10" t="s">
        <v>553</v>
      </c>
      <c r="E72" s="10"/>
      <c r="F72" s="10" t="s">
        <v>772</v>
      </c>
      <c r="G72" s="10" t="s">
        <v>773</v>
      </c>
      <c r="H72" s="10"/>
      <c r="I72" s="10" t="s">
        <v>272</v>
      </c>
      <c r="J72" s="10"/>
      <c r="K72" s="10" t="s">
        <v>273</v>
      </c>
      <c r="L72" s="10"/>
    </row>
    <row r="73" spans="2:12" s="3" customFormat="1" ht="48">
      <c r="B73" s="11" t="str">
        <f t="shared" si="1"/>
        <v>ROIReq-57</v>
      </c>
      <c r="C73" s="10" t="s">
        <v>189</v>
      </c>
      <c r="D73" s="10" t="s">
        <v>210</v>
      </c>
      <c r="E73" s="10"/>
      <c r="F73" s="10" t="s">
        <v>774</v>
      </c>
      <c r="G73" s="10" t="s">
        <v>775</v>
      </c>
      <c r="H73" s="10"/>
      <c r="I73" s="10" t="s">
        <v>272</v>
      </c>
      <c r="J73" s="10"/>
      <c r="K73" s="10" t="s">
        <v>273</v>
      </c>
      <c r="L73" s="10"/>
    </row>
    <row r="74" spans="2:12" s="3" customFormat="1" ht="32.1">
      <c r="B74" s="11" t="str">
        <f t="shared" si="0"/>
        <v>ROIReq-58</v>
      </c>
      <c r="C74" s="10" t="s">
        <v>189</v>
      </c>
      <c r="D74" s="10" t="s">
        <v>468</v>
      </c>
      <c r="E74" s="10"/>
      <c r="F74" s="10" t="s">
        <v>776</v>
      </c>
      <c r="G74" s="10" t="s">
        <v>777</v>
      </c>
      <c r="H74" s="10"/>
      <c r="I74" s="10" t="s">
        <v>272</v>
      </c>
      <c r="J74" s="10"/>
      <c r="K74" s="10" t="s">
        <v>273</v>
      </c>
      <c r="L74" s="10"/>
    </row>
    <row r="75" spans="2:12" s="3" customFormat="1" ht="32.1">
      <c r="B75" s="11" t="str">
        <f t="shared" si="0"/>
        <v>ROIReq-59</v>
      </c>
      <c r="C75" s="10" t="s">
        <v>189</v>
      </c>
      <c r="D75" s="10" t="s">
        <v>468</v>
      </c>
      <c r="E75" s="10"/>
      <c r="F75" s="10" t="s">
        <v>778</v>
      </c>
      <c r="G75" s="10" t="s">
        <v>779</v>
      </c>
      <c r="H75" s="10"/>
      <c r="I75" s="10" t="s">
        <v>272</v>
      </c>
      <c r="J75" s="10"/>
      <c r="K75" s="10" t="s">
        <v>273</v>
      </c>
      <c r="L75" s="10"/>
    </row>
    <row r="76" spans="2:12" s="3" customFormat="1" ht="48">
      <c r="B76" s="11" t="str">
        <f t="shared" si="0"/>
        <v>ROIReq-60</v>
      </c>
      <c r="C76" s="10" t="s">
        <v>189</v>
      </c>
      <c r="D76" s="10" t="s">
        <v>473</v>
      </c>
      <c r="E76" s="10"/>
      <c r="F76" s="10" t="s">
        <v>780</v>
      </c>
      <c r="G76" s="10" t="s">
        <v>779</v>
      </c>
      <c r="H76" s="10"/>
      <c r="I76" s="10" t="s">
        <v>272</v>
      </c>
      <c r="J76" s="10"/>
      <c r="K76" s="10" t="s">
        <v>273</v>
      </c>
      <c r="L76" s="10"/>
    </row>
    <row r="77" spans="2:12" s="3" customFormat="1" ht="32.1">
      <c r="B77" s="11" t="str">
        <f t="shared" si="0"/>
        <v>ROIReq-61</v>
      </c>
      <c r="C77" s="10" t="s">
        <v>189</v>
      </c>
      <c r="D77" s="10" t="s">
        <v>473</v>
      </c>
      <c r="E77" s="10"/>
      <c r="F77" s="10" t="s">
        <v>781</v>
      </c>
      <c r="G77" s="10" t="s">
        <v>779</v>
      </c>
      <c r="H77" s="10"/>
      <c r="I77" s="10" t="s">
        <v>272</v>
      </c>
      <c r="J77" s="10"/>
      <c r="K77" s="10" t="s">
        <v>273</v>
      </c>
      <c r="L77" s="10"/>
    </row>
    <row r="78" spans="2:12" s="3" customFormat="1" ht="80.099999999999994">
      <c r="B78" s="11" t="str">
        <f t="shared" si="0"/>
        <v>ROIReq-62</v>
      </c>
      <c r="C78" s="10" t="s">
        <v>189</v>
      </c>
      <c r="D78" s="10" t="s">
        <v>476</v>
      </c>
      <c r="E78" s="10"/>
      <c r="F78" s="10" t="s">
        <v>782</v>
      </c>
      <c r="G78" s="10" t="s">
        <v>783</v>
      </c>
      <c r="H78" s="10"/>
      <c r="I78" s="10" t="s">
        <v>272</v>
      </c>
      <c r="J78" s="10"/>
      <c r="K78" s="10" t="s">
        <v>273</v>
      </c>
      <c r="L78" s="10"/>
    </row>
    <row r="79" spans="2:12" s="3" customFormat="1" ht="32.1">
      <c r="B79" s="11" t="str">
        <f t="shared" ref="B79:B101" si="2">"ROIReq-"&amp;(RIGHT(B78,LEN(B78)-FIND("-",B78))+1)</f>
        <v>ROIReq-63</v>
      </c>
      <c r="C79" s="10" t="s">
        <v>189</v>
      </c>
      <c r="D79" s="10" t="s">
        <v>484</v>
      </c>
      <c r="E79" s="10"/>
      <c r="F79" s="10" t="s">
        <v>784</v>
      </c>
      <c r="G79" s="10" t="s">
        <v>785</v>
      </c>
      <c r="H79" s="10"/>
      <c r="I79" s="10" t="s">
        <v>272</v>
      </c>
      <c r="J79" s="10"/>
      <c r="K79" s="10" t="s">
        <v>273</v>
      </c>
      <c r="L79" s="10"/>
    </row>
    <row r="80" spans="2:12" s="3" customFormat="1" ht="32.1">
      <c r="B80" s="11" t="str">
        <f t="shared" si="2"/>
        <v>ROIReq-64</v>
      </c>
      <c r="C80" s="10" t="s">
        <v>189</v>
      </c>
      <c r="D80" s="10" t="s">
        <v>484</v>
      </c>
      <c r="E80" s="10"/>
      <c r="F80" s="10" t="s">
        <v>786</v>
      </c>
      <c r="G80" s="10" t="s">
        <v>787</v>
      </c>
      <c r="H80" s="10"/>
      <c r="I80" s="10" t="s">
        <v>272</v>
      </c>
      <c r="J80" s="10"/>
      <c r="K80" s="10" t="s">
        <v>273</v>
      </c>
      <c r="L80" s="10"/>
    </row>
    <row r="81" spans="2:12" s="3" customFormat="1" ht="48">
      <c r="B81" s="11" t="str">
        <f t="shared" si="2"/>
        <v>ROIReq-65</v>
      </c>
      <c r="C81" s="10" t="s">
        <v>189</v>
      </c>
      <c r="D81" s="10" t="s">
        <v>484</v>
      </c>
      <c r="E81" s="10"/>
      <c r="F81" s="10" t="s">
        <v>788</v>
      </c>
      <c r="G81" s="10" t="s">
        <v>789</v>
      </c>
      <c r="H81" s="10"/>
      <c r="I81" s="10" t="s">
        <v>272</v>
      </c>
      <c r="J81" s="10"/>
      <c r="K81" s="10" t="s">
        <v>273</v>
      </c>
      <c r="L81" s="10"/>
    </row>
    <row r="82" spans="2:12" s="3" customFormat="1" ht="32.1">
      <c r="B82" s="11" t="str">
        <f t="shared" si="2"/>
        <v>ROIReq-66</v>
      </c>
      <c r="C82" s="10" t="s">
        <v>189</v>
      </c>
      <c r="D82" s="10" t="s">
        <v>480</v>
      </c>
      <c r="E82" s="10"/>
      <c r="F82" s="10" t="s">
        <v>790</v>
      </c>
      <c r="G82" s="10" t="s">
        <v>791</v>
      </c>
      <c r="H82" s="10"/>
      <c r="I82" s="10" t="s">
        <v>272</v>
      </c>
      <c r="J82" s="10"/>
      <c r="K82" s="10" t="s">
        <v>273</v>
      </c>
      <c r="L82" s="10"/>
    </row>
    <row r="83" spans="2:12" s="3" customFormat="1" ht="32.1">
      <c r="B83" s="11" t="str">
        <f t="shared" si="2"/>
        <v>ROIReq-67</v>
      </c>
      <c r="C83" s="10" t="s">
        <v>229</v>
      </c>
      <c r="D83" s="10" t="s">
        <v>493</v>
      </c>
      <c r="E83" s="10"/>
      <c r="F83" s="10" t="s">
        <v>792</v>
      </c>
      <c r="G83" s="10" t="s">
        <v>793</v>
      </c>
      <c r="H83" s="10"/>
      <c r="I83" s="10" t="s">
        <v>272</v>
      </c>
      <c r="J83" s="10"/>
      <c r="K83" s="10" t="s">
        <v>273</v>
      </c>
      <c r="L83" s="10"/>
    </row>
    <row r="84" spans="2:12" s="3" customFormat="1" ht="32.1">
      <c r="B84" s="11" t="str">
        <f t="shared" si="2"/>
        <v>ROIReq-68</v>
      </c>
      <c r="C84" s="10" t="s">
        <v>229</v>
      </c>
      <c r="D84" s="10" t="s">
        <v>501</v>
      </c>
      <c r="E84" s="10"/>
      <c r="F84" s="10" t="s">
        <v>794</v>
      </c>
      <c r="G84" s="10" t="s">
        <v>793</v>
      </c>
      <c r="H84" s="10"/>
      <c r="I84" s="10" t="s">
        <v>272</v>
      </c>
      <c r="J84" s="10"/>
      <c r="K84" s="10" t="s">
        <v>273</v>
      </c>
      <c r="L84" s="10"/>
    </row>
    <row r="85" spans="2:12" s="3" customFormat="1" ht="32.1">
      <c r="B85" s="11" t="str">
        <f t="shared" si="2"/>
        <v>ROIReq-69</v>
      </c>
      <c r="C85" s="10" t="s">
        <v>229</v>
      </c>
      <c r="D85" s="10" t="s">
        <v>504</v>
      </c>
      <c r="E85" s="10"/>
      <c r="F85" s="10" t="s">
        <v>795</v>
      </c>
      <c r="G85" s="10" t="s">
        <v>793</v>
      </c>
      <c r="H85" s="10"/>
      <c r="I85" s="10" t="s">
        <v>272</v>
      </c>
      <c r="J85" s="10"/>
      <c r="K85" s="10" t="s">
        <v>273</v>
      </c>
      <c r="L85" s="10"/>
    </row>
    <row r="86" spans="2:12" s="3" customFormat="1" ht="32.1">
      <c r="B86" s="11" t="str">
        <f t="shared" si="2"/>
        <v>ROIReq-70</v>
      </c>
      <c r="C86" s="10" t="s">
        <v>229</v>
      </c>
      <c r="D86" s="10" t="s">
        <v>508</v>
      </c>
      <c r="E86" s="10"/>
      <c r="F86" s="10" t="s">
        <v>796</v>
      </c>
      <c r="G86" s="10" t="s">
        <v>793</v>
      </c>
      <c r="H86" s="10"/>
      <c r="I86" s="10" t="s">
        <v>272</v>
      </c>
      <c r="J86" s="10"/>
      <c r="K86" s="10" t="s">
        <v>273</v>
      </c>
      <c r="L86" s="10"/>
    </row>
    <row r="87" spans="2:12" s="3" customFormat="1" ht="32.1">
      <c r="B87" s="11" t="str">
        <f t="shared" si="2"/>
        <v>ROIReq-71</v>
      </c>
      <c r="C87" s="10" t="s">
        <v>229</v>
      </c>
      <c r="D87" s="10" t="s">
        <v>513</v>
      </c>
      <c r="E87" s="10"/>
      <c r="F87" s="10" t="s">
        <v>797</v>
      </c>
      <c r="G87" s="10" t="s">
        <v>793</v>
      </c>
      <c r="H87" s="10"/>
      <c r="I87" s="10" t="s">
        <v>272</v>
      </c>
      <c r="J87" s="10"/>
      <c r="K87" s="10" t="s">
        <v>273</v>
      </c>
      <c r="L87" s="10"/>
    </row>
    <row r="88" spans="2:12" s="3" customFormat="1" ht="32.1">
      <c r="B88" s="11" t="str">
        <f t="shared" si="2"/>
        <v>ROIReq-72</v>
      </c>
      <c r="C88" s="10" t="s">
        <v>229</v>
      </c>
      <c r="D88" s="10" t="s">
        <v>55</v>
      </c>
      <c r="E88" s="10"/>
      <c r="F88" s="10" t="s">
        <v>798</v>
      </c>
      <c r="G88" s="10" t="s">
        <v>793</v>
      </c>
      <c r="H88" s="10"/>
      <c r="I88" s="10" t="s">
        <v>272</v>
      </c>
      <c r="J88" s="10"/>
      <c r="K88" s="10" t="s">
        <v>273</v>
      </c>
      <c r="L88" s="10"/>
    </row>
    <row r="89" spans="2:12" s="3" customFormat="1" ht="32.1">
      <c r="B89" s="11" t="str">
        <f t="shared" si="2"/>
        <v>ROIReq-73</v>
      </c>
      <c r="C89" s="10" t="s">
        <v>229</v>
      </c>
      <c r="D89" s="10" t="s">
        <v>521</v>
      </c>
      <c r="E89" s="10"/>
      <c r="F89" s="10" t="s">
        <v>799</v>
      </c>
      <c r="G89" s="10" t="s">
        <v>793</v>
      </c>
      <c r="H89" s="10"/>
      <c r="I89" s="10" t="s">
        <v>272</v>
      </c>
      <c r="J89" s="10"/>
      <c r="K89" s="10" t="s">
        <v>273</v>
      </c>
      <c r="L89" s="10"/>
    </row>
    <row r="90" spans="2:12" s="3" customFormat="1" ht="32.1">
      <c r="B90" s="11" t="str">
        <f t="shared" si="2"/>
        <v>ROIReq-74</v>
      </c>
      <c r="C90" s="10" t="s">
        <v>229</v>
      </c>
      <c r="D90" s="10" t="s">
        <v>526</v>
      </c>
      <c r="E90" s="10"/>
      <c r="F90" s="10" t="s">
        <v>792</v>
      </c>
      <c r="G90" s="10" t="s">
        <v>793</v>
      </c>
      <c r="H90" s="10"/>
      <c r="I90" s="10" t="s">
        <v>272</v>
      </c>
      <c r="J90" s="10"/>
      <c r="K90" s="10" t="s">
        <v>273</v>
      </c>
      <c r="L90" s="10"/>
    </row>
    <row r="91" spans="2:12" s="3" customFormat="1" ht="32.1">
      <c r="B91" s="11" t="str">
        <f t="shared" si="2"/>
        <v>ROIReq-75</v>
      </c>
      <c r="C91" s="10" t="s">
        <v>229</v>
      </c>
      <c r="D91" s="10" t="s">
        <v>531</v>
      </c>
      <c r="E91" s="10"/>
      <c r="F91" s="10" t="s">
        <v>792</v>
      </c>
      <c r="G91" s="10" t="s">
        <v>793</v>
      </c>
      <c r="H91" s="10"/>
      <c r="I91" s="10" t="s">
        <v>272</v>
      </c>
      <c r="J91" s="10"/>
      <c r="K91" s="10" t="s">
        <v>273</v>
      </c>
      <c r="L91" s="10"/>
    </row>
    <row r="92" spans="2:12" s="3" customFormat="1" ht="15.95">
      <c r="B92" s="11" t="str">
        <f t="shared" si="2"/>
        <v>ROIReq-76</v>
      </c>
      <c r="C92" s="10" t="s">
        <v>557</v>
      </c>
      <c r="D92" s="10" t="s">
        <v>558</v>
      </c>
      <c r="E92" s="10"/>
      <c r="F92" s="10" t="s">
        <v>800</v>
      </c>
      <c r="G92" s="10" t="s">
        <v>801</v>
      </c>
      <c r="H92" s="10"/>
      <c r="I92" s="10" t="s">
        <v>272</v>
      </c>
      <c r="J92" s="10"/>
      <c r="K92" s="10" t="s">
        <v>273</v>
      </c>
      <c r="L92" s="10"/>
    </row>
    <row r="93" spans="2:12" s="3" customFormat="1" ht="48">
      <c r="B93" s="11" t="str">
        <f t="shared" si="2"/>
        <v>ROIReq-77</v>
      </c>
      <c r="C93" s="10" t="s">
        <v>557</v>
      </c>
      <c r="D93" s="10" t="s">
        <v>558</v>
      </c>
      <c r="E93" s="10"/>
      <c r="F93" s="10" t="s">
        <v>802</v>
      </c>
      <c r="G93" s="10" t="s">
        <v>803</v>
      </c>
      <c r="H93" s="10"/>
      <c r="I93" s="10" t="s">
        <v>272</v>
      </c>
      <c r="J93" s="10"/>
      <c r="K93" s="10" t="s">
        <v>273</v>
      </c>
      <c r="L93" s="10"/>
    </row>
    <row r="94" spans="2:12" ht="32.1">
      <c r="B94" s="11" t="str">
        <f t="shared" si="2"/>
        <v>ROIReq-78</v>
      </c>
      <c r="C94" s="10" t="s">
        <v>557</v>
      </c>
      <c r="D94" s="10" t="s">
        <v>565</v>
      </c>
      <c r="E94" s="10"/>
      <c r="F94" s="10" t="s">
        <v>804</v>
      </c>
      <c r="G94" s="10" t="s">
        <v>805</v>
      </c>
      <c r="H94" s="10"/>
      <c r="I94" s="10" t="s">
        <v>272</v>
      </c>
      <c r="J94" s="10"/>
      <c r="K94" s="10" t="s">
        <v>273</v>
      </c>
      <c r="L94" s="10"/>
    </row>
    <row r="95" spans="2:12" ht="15.95">
      <c r="B95" s="11" t="str">
        <f t="shared" si="2"/>
        <v>ROIReq-79</v>
      </c>
      <c r="C95" s="10" t="s">
        <v>557</v>
      </c>
      <c r="D95" s="10" t="s">
        <v>565</v>
      </c>
      <c r="E95" s="10"/>
      <c r="F95" s="10" t="s">
        <v>806</v>
      </c>
      <c r="G95" s="10" t="s">
        <v>807</v>
      </c>
      <c r="H95" s="10"/>
      <c r="I95" s="10" t="s">
        <v>272</v>
      </c>
      <c r="J95" s="10"/>
      <c r="K95" s="10" t="s">
        <v>273</v>
      </c>
      <c r="L95" s="10"/>
    </row>
    <row r="96" spans="2:12" ht="48">
      <c r="B96" s="11" t="str">
        <f t="shared" si="2"/>
        <v>ROIReq-80</v>
      </c>
      <c r="C96" s="10" t="s">
        <v>557</v>
      </c>
      <c r="D96" s="10" t="s">
        <v>565</v>
      </c>
      <c r="E96" s="10"/>
      <c r="F96" s="10" t="s">
        <v>808</v>
      </c>
      <c r="G96" s="10" t="s">
        <v>809</v>
      </c>
      <c r="H96" s="10"/>
      <c r="I96" s="10" t="s">
        <v>272</v>
      </c>
      <c r="J96" s="10"/>
      <c r="K96" s="10" t="s">
        <v>273</v>
      </c>
      <c r="L96" s="10"/>
    </row>
    <row r="97" spans="2:12" ht="48">
      <c r="B97" s="11" t="str">
        <f t="shared" si="2"/>
        <v>ROIReq-81</v>
      </c>
      <c r="C97" s="10" t="s">
        <v>575</v>
      </c>
      <c r="D97" s="10" t="s">
        <v>576</v>
      </c>
      <c r="E97" s="10"/>
      <c r="F97" s="10" t="s">
        <v>810</v>
      </c>
      <c r="G97" s="10" t="s">
        <v>811</v>
      </c>
      <c r="H97" s="10"/>
      <c r="I97" s="10" t="s">
        <v>272</v>
      </c>
      <c r="J97" s="10"/>
      <c r="K97" s="10" t="s">
        <v>273</v>
      </c>
      <c r="L97" s="10"/>
    </row>
    <row r="98" spans="2:12" ht="48">
      <c r="B98" s="11" t="str">
        <f t="shared" si="2"/>
        <v>ROIReq-82</v>
      </c>
      <c r="C98" s="10" t="s">
        <v>575</v>
      </c>
      <c r="D98" s="10" t="s">
        <v>580</v>
      </c>
      <c r="E98" s="10"/>
      <c r="F98" s="10" t="s">
        <v>812</v>
      </c>
      <c r="G98" s="10" t="s">
        <v>813</v>
      </c>
      <c r="H98" s="10"/>
      <c r="I98" s="10" t="s">
        <v>272</v>
      </c>
      <c r="J98" s="10"/>
      <c r="K98" s="10" t="s">
        <v>273</v>
      </c>
      <c r="L98" s="10"/>
    </row>
    <row r="99" spans="2:12" ht="48">
      <c r="B99" s="11" t="str">
        <f t="shared" si="2"/>
        <v>ROIReq-83</v>
      </c>
      <c r="C99" s="10" t="s">
        <v>575</v>
      </c>
      <c r="D99" s="10" t="s">
        <v>584</v>
      </c>
      <c r="E99" s="10"/>
      <c r="F99" s="10" t="s">
        <v>814</v>
      </c>
      <c r="G99" s="10"/>
      <c r="H99" s="10"/>
      <c r="I99" s="10" t="s">
        <v>272</v>
      </c>
      <c r="J99" s="10"/>
      <c r="K99" s="10"/>
      <c r="L99" s="10"/>
    </row>
    <row r="100" spans="2:12" ht="48">
      <c r="B100" s="11" t="str">
        <f t="shared" si="2"/>
        <v>ROIReq-84</v>
      </c>
      <c r="C100" s="10" t="s">
        <v>575</v>
      </c>
      <c r="D100" s="10" t="s">
        <v>586</v>
      </c>
      <c r="E100" s="10"/>
      <c r="F100" s="10" t="s">
        <v>815</v>
      </c>
      <c r="G100" s="10"/>
      <c r="H100" s="10"/>
      <c r="I100" s="10" t="s">
        <v>272</v>
      </c>
      <c r="J100" s="10"/>
      <c r="K100" s="10"/>
      <c r="L100" s="10"/>
    </row>
    <row r="101" spans="2:12" ht="15.95">
      <c r="B101" s="11" t="str">
        <f t="shared" si="2"/>
        <v>ROIReq-85</v>
      </c>
      <c r="C101" s="10"/>
      <c r="D101" s="10"/>
      <c r="E101" s="10"/>
      <c r="F101" s="10"/>
      <c r="G101" s="10"/>
      <c r="H101" s="10"/>
      <c r="I101" s="10"/>
      <c r="J101" s="10"/>
      <c r="K101" s="10"/>
      <c r="L101" s="10"/>
    </row>
  </sheetData>
  <hyperlinks>
    <hyperlink ref="G70" r:id="rId1" display="buying-veterinary-medicines-online" xr:uid="{EA1C6AB1-BF27-4EBC-9E54-07B4ED9B6DB6}"/>
  </hyperlinks>
  <pageMargins left="0.7" right="0.7" top="0.75" bottom="0.75" header="0.3" footer="0.3"/>
  <pageSetup paperSize="9" orientation="portrait" r:id="rId2"/>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1D053-913E-45F4-87FF-5CD5A62E6C2B}">
  <dimension ref="B2:F26"/>
  <sheetViews>
    <sheetView showGridLines="0" workbookViewId="0">
      <pane xSplit="3" ySplit="13" topLeftCell="E23" activePane="bottomRight" state="frozen"/>
      <selection pane="bottomRight" activeCell="E23" sqref="E23"/>
      <selection pane="bottomLeft" activeCell="A14" sqref="A14"/>
      <selection pane="topRight" activeCell="D1" sqref="D1"/>
    </sheetView>
  </sheetViews>
  <sheetFormatPr defaultColWidth="8.7109375" defaultRowHeight="15"/>
  <cols>
    <col min="1" max="1" width="2.7109375" customWidth="1"/>
    <col min="2" max="2" width="24.140625" bestFit="1" customWidth="1"/>
    <col min="3" max="3" width="80.28515625" customWidth="1"/>
    <col min="4" max="6" width="55.28515625" customWidth="1"/>
    <col min="7" max="7" width="3.7109375" customWidth="1"/>
  </cols>
  <sheetData>
    <row r="2" spans="2:6" ht="33.6" customHeight="1"/>
    <row r="13" spans="2:6">
      <c r="B13" t="s">
        <v>160</v>
      </c>
      <c r="C13" t="s">
        <v>161</v>
      </c>
      <c r="D13" t="s">
        <v>816</v>
      </c>
      <c r="E13" t="s">
        <v>817</v>
      </c>
      <c r="F13" t="s">
        <v>818</v>
      </c>
    </row>
    <row r="14" spans="2:6" ht="61.35" customHeight="1">
      <c r="B14" s="13" t="s">
        <v>819</v>
      </c>
      <c r="C14" s="13" t="s">
        <v>820</v>
      </c>
      <c r="D14" s="13" t="s">
        <v>821</v>
      </c>
      <c r="E14" s="13"/>
      <c r="F14" s="13" t="s">
        <v>822</v>
      </c>
    </row>
    <row r="15" spans="2:6" ht="63.95">
      <c r="B15" s="13" t="s">
        <v>219</v>
      </c>
      <c r="C15" s="13" t="s">
        <v>823</v>
      </c>
      <c r="D15" s="13" t="s">
        <v>824</v>
      </c>
      <c r="E15" s="16"/>
      <c r="F15" s="13" t="s">
        <v>825</v>
      </c>
    </row>
    <row r="16" spans="2:6" ht="193.5" customHeight="1">
      <c r="B16" s="13" t="s">
        <v>74</v>
      </c>
      <c r="C16" s="13" t="s">
        <v>826</v>
      </c>
      <c r="D16" s="13"/>
      <c r="E16" s="16" t="s">
        <v>827</v>
      </c>
      <c r="F16" s="13" t="s">
        <v>828</v>
      </c>
    </row>
    <row r="17" spans="2:6" ht="63.95">
      <c r="B17" s="13" t="s">
        <v>167</v>
      </c>
      <c r="C17" s="13" t="s">
        <v>829</v>
      </c>
      <c r="D17" s="13"/>
      <c r="E17" s="13" t="s">
        <v>830</v>
      </c>
      <c r="F17" s="13" t="s">
        <v>831</v>
      </c>
    </row>
    <row r="18" spans="2:6" ht="186" customHeight="1">
      <c r="B18" s="13" t="s">
        <v>832</v>
      </c>
      <c r="C18" s="13" t="s">
        <v>833</v>
      </c>
      <c r="D18" s="13"/>
      <c r="E18" s="13"/>
      <c r="F18" s="13" t="s">
        <v>834</v>
      </c>
    </row>
    <row r="19" spans="2:6" ht="111.95">
      <c r="B19" s="13" t="s">
        <v>233</v>
      </c>
      <c r="C19" s="13" t="s">
        <v>835</v>
      </c>
      <c r="D19" s="13"/>
      <c r="E19" s="13"/>
      <c r="F19" s="13" t="s">
        <v>836</v>
      </c>
    </row>
    <row r="20" spans="2:6" ht="69.599999999999994" customHeight="1">
      <c r="B20" s="13" t="s">
        <v>229</v>
      </c>
      <c r="C20" s="13"/>
      <c r="D20" s="13"/>
      <c r="E20" s="13"/>
      <c r="F20" s="13" t="s">
        <v>837</v>
      </c>
    </row>
    <row r="21" spans="2:6" ht="80.099999999999994">
      <c r="B21" s="13" t="s">
        <v>838</v>
      </c>
      <c r="C21" s="13" t="s">
        <v>839</v>
      </c>
      <c r="D21" s="13" t="s">
        <v>840</v>
      </c>
      <c r="E21" s="13"/>
      <c r="F21" s="13"/>
    </row>
    <row r="22" spans="2:6" ht="63.95">
      <c r="B22" s="13" t="s">
        <v>340</v>
      </c>
      <c r="C22" s="13" t="s">
        <v>841</v>
      </c>
      <c r="D22" s="13"/>
      <c r="E22" s="13"/>
      <c r="F22" s="13" t="s">
        <v>842</v>
      </c>
    </row>
    <row r="23" spans="2:6" ht="63.95">
      <c r="B23" s="13" t="s">
        <v>189</v>
      </c>
      <c r="C23" s="13"/>
      <c r="D23" s="13"/>
      <c r="E23" s="13" t="s">
        <v>843</v>
      </c>
      <c r="F23" s="13" t="s">
        <v>844</v>
      </c>
    </row>
    <row r="24" spans="2:6">
      <c r="B24" s="13"/>
      <c r="C24" s="13"/>
      <c r="D24" s="13"/>
      <c r="E24" s="13"/>
      <c r="F24" s="13"/>
    </row>
    <row r="25" spans="2:6">
      <c r="B25" s="13"/>
      <c r="C25" s="13"/>
      <c r="D25" s="13"/>
      <c r="E25" s="13"/>
      <c r="F25" s="13"/>
    </row>
    <row r="26" spans="2:6">
      <c r="B26" s="13"/>
      <c r="C26" s="13"/>
      <c r="D26" s="13"/>
      <c r="E26" s="13"/>
      <c r="F26" s="13"/>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AF321-F90C-4A46-994B-C633366A1916}">
  <dimension ref="B2:G68"/>
  <sheetViews>
    <sheetView showGridLines="0" workbookViewId="0">
      <selection activeCell="J16" sqref="J16"/>
    </sheetView>
  </sheetViews>
  <sheetFormatPr defaultColWidth="8.7109375" defaultRowHeight="15"/>
  <cols>
    <col min="1" max="1" width="2.7109375" customWidth="1"/>
    <col min="2" max="2" width="9.42578125" customWidth="1"/>
    <col min="3" max="3" width="74.28515625" style="3" customWidth="1"/>
    <col min="4" max="4" width="35.28515625" style="15" customWidth="1"/>
    <col min="5" max="5" width="20.7109375" customWidth="1"/>
    <col min="6" max="6" width="10.42578125" customWidth="1"/>
    <col min="7" max="7" width="47.42578125" customWidth="1"/>
  </cols>
  <sheetData>
    <row r="2" spans="2:7" ht="33.6" customHeight="1"/>
    <row r="3" spans="2:7" ht="13.35" customHeight="1"/>
    <row r="4" spans="2:7" ht="13.35" customHeight="1"/>
    <row r="5" spans="2:7" ht="13.35" customHeight="1"/>
    <row r="6" spans="2:7" ht="13.35" customHeight="1"/>
    <row r="12" spans="2:7">
      <c r="B12" t="s">
        <v>845</v>
      </c>
    </row>
    <row r="13" spans="2:7" ht="15.95">
      <c r="B13" t="s">
        <v>245</v>
      </c>
      <c r="C13" s="3" t="s">
        <v>846</v>
      </c>
      <c r="D13" s="15" t="s">
        <v>847</v>
      </c>
      <c r="E13" t="s">
        <v>848</v>
      </c>
      <c r="F13" t="s">
        <v>849</v>
      </c>
      <c r="G13" t="s">
        <v>850</v>
      </c>
    </row>
    <row r="14" spans="2:7" ht="15.95">
      <c r="B14" s="13" t="s">
        <v>851</v>
      </c>
      <c r="C14" s="13" t="s">
        <v>852</v>
      </c>
      <c r="E14" s="15"/>
      <c r="F14" s="15"/>
      <c r="G14" s="15"/>
    </row>
    <row r="15" spans="2:7" ht="32.1">
      <c r="B15" s="14" t="str">
        <f>"ROIR-"&amp;(RIGHT(B14,LEN(B14)-FIND("-",B14))+1)</f>
        <v>ROIR-2</v>
      </c>
      <c r="C15" s="13" t="s">
        <v>853</v>
      </c>
      <c r="E15" s="15"/>
      <c r="F15" s="15"/>
      <c r="G15" s="15"/>
    </row>
    <row r="16" spans="2:7" ht="32.1">
      <c r="B16" s="14" t="str">
        <f t="shared" ref="B16:B25" si="0">"ROIR-"&amp;(RIGHT(B15,LEN(B15)-FIND("-",B15))+1)</f>
        <v>ROIR-3</v>
      </c>
      <c r="C16" s="13" t="s">
        <v>854</v>
      </c>
      <c r="E16" s="15"/>
      <c r="F16" s="15"/>
      <c r="G16" s="15"/>
    </row>
    <row r="17" spans="2:7" ht="63.95">
      <c r="B17" s="14" t="str">
        <f t="shared" si="0"/>
        <v>ROIR-4</v>
      </c>
      <c r="C17" s="13" t="s">
        <v>855</v>
      </c>
      <c r="E17" s="15"/>
      <c r="F17" s="15"/>
      <c r="G17" s="13" t="s">
        <v>856</v>
      </c>
    </row>
    <row r="18" spans="2:7" ht="32.1">
      <c r="B18" s="14" t="str">
        <f t="shared" si="0"/>
        <v>ROIR-5</v>
      </c>
      <c r="C18" s="13" t="s">
        <v>857</v>
      </c>
      <c r="E18" s="15"/>
      <c r="F18" s="15"/>
      <c r="G18" s="15"/>
    </row>
    <row r="19" spans="2:7" ht="32.1">
      <c r="B19" s="14" t="str">
        <f t="shared" si="0"/>
        <v>ROIR-6</v>
      </c>
      <c r="C19" s="13" t="s">
        <v>858</v>
      </c>
      <c r="E19" s="15"/>
      <c r="F19" s="15"/>
      <c r="G19" s="15"/>
    </row>
    <row r="20" spans="2:7" ht="32.1">
      <c r="B20" s="14" t="str">
        <f t="shared" si="0"/>
        <v>ROIR-7</v>
      </c>
      <c r="C20" s="13" t="s">
        <v>859</v>
      </c>
      <c r="E20" s="15"/>
      <c r="F20" s="15"/>
      <c r="G20" s="15"/>
    </row>
    <row r="21" spans="2:7" ht="48">
      <c r="B21" s="14" t="str">
        <f t="shared" si="0"/>
        <v>ROIR-8</v>
      </c>
      <c r="C21" s="13" t="s">
        <v>860</v>
      </c>
      <c r="E21" s="15"/>
      <c r="F21" s="15"/>
      <c r="G21" s="15"/>
    </row>
    <row r="22" spans="2:7" ht="32.1">
      <c r="B22" s="14" t="str">
        <f t="shared" si="0"/>
        <v>ROIR-9</v>
      </c>
      <c r="C22" s="13" t="s">
        <v>861</v>
      </c>
      <c r="E22" s="15"/>
      <c r="F22" s="15"/>
      <c r="G22" s="15"/>
    </row>
    <row r="23" spans="2:7" ht="32.1">
      <c r="B23" s="14" t="str">
        <f t="shared" si="0"/>
        <v>ROIR-10</v>
      </c>
      <c r="C23" s="13" t="s">
        <v>862</v>
      </c>
      <c r="E23" s="15"/>
      <c r="F23" s="15"/>
      <c r="G23" s="15"/>
    </row>
    <row r="24" spans="2:7" ht="48">
      <c r="B24" s="14" t="str">
        <f t="shared" si="0"/>
        <v>ROIR-11</v>
      </c>
      <c r="C24" s="13" t="s">
        <v>863</v>
      </c>
      <c r="E24" s="15"/>
      <c r="F24" s="15"/>
      <c r="G24" s="15"/>
    </row>
    <row r="25" spans="2:7" ht="32.1">
      <c r="B25" s="14" t="str">
        <f t="shared" si="0"/>
        <v>ROIR-12</v>
      </c>
      <c r="C25" s="13" t="s">
        <v>864</v>
      </c>
      <c r="E25" s="15"/>
      <c r="F25" s="15"/>
      <c r="G25" s="15"/>
    </row>
    <row r="26" spans="2:7">
      <c r="B26" s="14"/>
      <c r="C26" s="13"/>
      <c r="E26" s="15"/>
      <c r="F26" s="15"/>
      <c r="G26" s="15"/>
    </row>
    <row r="27" spans="2:7">
      <c r="B27" s="14"/>
      <c r="C27" s="13"/>
      <c r="E27" s="15"/>
      <c r="F27" s="15"/>
      <c r="G27" s="15"/>
    </row>
    <row r="28" spans="2:7">
      <c r="B28" s="14"/>
      <c r="C28" s="13"/>
      <c r="E28" s="15"/>
      <c r="F28" s="15"/>
      <c r="G28" s="15"/>
    </row>
    <row r="30" spans="2:7">
      <c r="B30" t="s">
        <v>865</v>
      </c>
    </row>
    <row r="31" spans="2:7" ht="15.95">
      <c r="B31" t="s">
        <v>245</v>
      </c>
      <c r="C31" s="3" t="s">
        <v>846</v>
      </c>
      <c r="D31" s="15" t="s">
        <v>847</v>
      </c>
      <c r="E31" t="s">
        <v>848</v>
      </c>
      <c r="F31" t="s">
        <v>849</v>
      </c>
      <c r="G31" t="s">
        <v>850</v>
      </c>
    </row>
    <row r="32" spans="2:7" ht="32.1">
      <c r="B32" s="10" t="s">
        <v>866</v>
      </c>
      <c r="C32" s="3" t="s">
        <v>867</v>
      </c>
    </row>
    <row r="33" spans="2:7" ht="63.95">
      <c r="B33" s="11" t="str">
        <f>"ROII-"&amp;(RIGHT(B32,LEN(B32)-FIND("-",B32))+1)</f>
        <v>ROII-2</v>
      </c>
      <c r="C33" s="3" t="s">
        <v>868</v>
      </c>
      <c r="G33" s="13" t="s">
        <v>869</v>
      </c>
    </row>
    <row r="34" spans="2:7" ht="15.95">
      <c r="B34" s="11" t="str">
        <f t="shared" ref="B34:B35" si="1">"ROII-"&amp;(RIGHT(B33,LEN(B33)-FIND("-",B33))+1)</f>
        <v>ROII-3</v>
      </c>
    </row>
    <row r="35" spans="2:7" ht="15.95">
      <c r="B35" s="11" t="str">
        <f t="shared" si="1"/>
        <v>ROII-4</v>
      </c>
    </row>
    <row r="37" spans="2:7">
      <c r="B37" t="s">
        <v>870</v>
      </c>
    </row>
    <row r="38" spans="2:7" ht="15.95">
      <c r="B38" t="s">
        <v>245</v>
      </c>
      <c r="C38" s="3" t="s">
        <v>846</v>
      </c>
      <c r="D38" s="15" t="s">
        <v>165</v>
      </c>
      <c r="E38" t="s">
        <v>871</v>
      </c>
      <c r="F38" t="s">
        <v>849</v>
      </c>
    </row>
    <row r="39" spans="2:7" ht="20.100000000000001" customHeight="1">
      <c r="B39" s="13" t="s">
        <v>872</v>
      </c>
      <c r="C39" s="13" t="s">
        <v>873</v>
      </c>
      <c r="D39" s="13"/>
      <c r="E39" s="15"/>
      <c r="F39" s="15"/>
    </row>
    <row r="40" spans="2:7" ht="32.1">
      <c r="B40" s="14" t="str">
        <f>"ROIA-"&amp;(RIGHT(B39,LEN(B39)-FIND("-",B39))+1)</f>
        <v>ROIA-2</v>
      </c>
      <c r="C40" s="13" t="s">
        <v>874</v>
      </c>
      <c r="D40" s="13"/>
      <c r="E40" s="15"/>
      <c r="F40" s="15"/>
    </row>
    <row r="41" spans="2:7" ht="20.100000000000001" customHeight="1">
      <c r="B41" s="14" t="str">
        <f t="shared" ref="B41:B54" si="2">"ROIA-"&amp;(RIGHT(B40,LEN(B40)-FIND("-",B40))+1)</f>
        <v>ROIA-3</v>
      </c>
      <c r="C41" s="13" t="s">
        <v>875</v>
      </c>
      <c r="D41" s="13"/>
      <c r="E41" s="15"/>
      <c r="F41" s="15"/>
    </row>
    <row r="42" spans="2:7" ht="63.95">
      <c r="B42" s="14" t="str">
        <f t="shared" si="2"/>
        <v>ROIA-4</v>
      </c>
      <c r="C42" s="13" t="s">
        <v>876</v>
      </c>
      <c r="D42" s="13" t="s">
        <v>877</v>
      </c>
      <c r="E42" s="13" t="s">
        <v>878</v>
      </c>
      <c r="F42" s="15" t="s">
        <v>879</v>
      </c>
    </row>
    <row r="43" spans="2:7" ht="80.099999999999994">
      <c r="B43" s="14" t="str">
        <f t="shared" si="2"/>
        <v>ROIA-5</v>
      </c>
      <c r="C43" s="13" t="s">
        <v>880</v>
      </c>
      <c r="D43" s="13" t="s">
        <v>881</v>
      </c>
      <c r="E43" s="13"/>
      <c r="F43" s="15"/>
    </row>
    <row r="44" spans="2:7" ht="15.95">
      <c r="B44" s="14" t="str">
        <f t="shared" si="2"/>
        <v>ROIA-6</v>
      </c>
      <c r="C44" s="13" t="s">
        <v>882</v>
      </c>
      <c r="D44" s="13"/>
      <c r="E44" s="15"/>
      <c r="F44" s="15"/>
    </row>
    <row r="45" spans="2:7" ht="111.95">
      <c r="B45" s="14" t="str">
        <f t="shared" si="2"/>
        <v>ROIA-7</v>
      </c>
      <c r="C45" s="13" t="s">
        <v>883</v>
      </c>
      <c r="D45" s="13" t="s">
        <v>884</v>
      </c>
      <c r="E45" s="15"/>
      <c r="F45" s="15"/>
    </row>
    <row r="46" spans="2:7" ht="63.95">
      <c r="B46" s="14" t="str">
        <f t="shared" si="2"/>
        <v>ROIA-8</v>
      </c>
      <c r="C46" s="13" t="s">
        <v>885</v>
      </c>
      <c r="D46" s="13" t="s">
        <v>886</v>
      </c>
      <c r="E46" s="15" t="s">
        <v>887</v>
      </c>
      <c r="F46" s="15" t="s">
        <v>879</v>
      </c>
    </row>
    <row r="47" spans="2:7" ht="32.1">
      <c r="B47" s="14" t="str">
        <f t="shared" si="2"/>
        <v>ROIA-9</v>
      </c>
      <c r="C47" s="13" t="s">
        <v>888</v>
      </c>
      <c r="D47" s="13" t="s">
        <v>889</v>
      </c>
      <c r="E47" s="15" t="s">
        <v>887</v>
      </c>
      <c r="F47" s="15" t="s">
        <v>879</v>
      </c>
    </row>
    <row r="48" spans="2:7" ht="32.1">
      <c r="B48" s="14" t="str">
        <f t="shared" si="2"/>
        <v>ROIA-10</v>
      </c>
      <c r="C48" s="13" t="s">
        <v>890</v>
      </c>
      <c r="D48" s="13" t="s">
        <v>891</v>
      </c>
      <c r="E48" s="15"/>
      <c r="F48" s="15" t="s">
        <v>879</v>
      </c>
    </row>
    <row r="49" spans="2:6" ht="20.100000000000001" customHeight="1">
      <c r="B49" s="14" t="str">
        <f t="shared" si="2"/>
        <v>ROIA-11</v>
      </c>
      <c r="C49" s="13" t="s">
        <v>892</v>
      </c>
      <c r="D49" s="13"/>
      <c r="E49" s="15"/>
      <c r="F49" s="15"/>
    </row>
    <row r="50" spans="2:6" ht="20.100000000000001" customHeight="1">
      <c r="B50" s="14" t="str">
        <f t="shared" si="2"/>
        <v>ROIA-12</v>
      </c>
      <c r="C50" s="13" t="s">
        <v>893</v>
      </c>
      <c r="D50" s="13"/>
      <c r="E50" s="15"/>
      <c r="F50" s="15"/>
    </row>
    <row r="51" spans="2:6" ht="20.100000000000001" customHeight="1">
      <c r="B51" s="14" t="str">
        <f t="shared" si="2"/>
        <v>ROIA-13</v>
      </c>
      <c r="C51" s="13" t="s">
        <v>894</v>
      </c>
      <c r="D51" s="13"/>
      <c r="E51" s="15"/>
      <c r="F51" s="15"/>
    </row>
    <row r="52" spans="2:6" ht="20.100000000000001" customHeight="1">
      <c r="B52" s="14" t="str">
        <f t="shared" si="2"/>
        <v>ROIA-14</v>
      </c>
      <c r="C52" s="13"/>
      <c r="D52" s="13"/>
      <c r="E52" s="15"/>
      <c r="F52" s="15"/>
    </row>
    <row r="53" spans="2:6" ht="20.100000000000001" customHeight="1">
      <c r="B53" s="14" t="str">
        <f t="shared" si="2"/>
        <v>ROIA-15</v>
      </c>
      <c r="C53" s="13"/>
      <c r="D53" s="13"/>
      <c r="E53" s="15"/>
      <c r="F53" s="15"/>
    </row>
    <row r="54" spans="2:6" ht="20.100000000000001" customHeight="1">
      <c r="B54" s="14" t="str">
        <f t="shared" si="2"/>
        <v>ROIA-16</v>
      </c>
      <c r="C54" s="13"/>
      <c r="D54" s="13"/>
      <c r="E54" s="15"/>
      <c r="F54" s="15"/>
    </row>
    <row r="55" spans="2:6">
      <c r="B55" s="15"/>
      <c r="C55" s="13"/>
      <c r="D55" s="13"/>
    </row>
    <row r="56" spans="2:6">
      <c r="B56" t="s">
        <v>895</v>
      </c>
    </row>
    <row r="57" spans="2:6" ht="15.95">
      <c r="B57" t="s">
        <v>245</v>
      </c>
      <c r="C57" s="3" t="s">
        <v>846</v>
      </c>
      <c r="D57" s="15" t="s">
        <v>165</v>
      </c>
      <c r="E57" t="s">
        <v>896</v>
      </c>
      <c r="F57" t="s">
        <v>849</v>
      </c>
    </row>
    <row r="58" spans="2:6" ht="32.1">
      <c r="B58" s="10" t="s">
        <v>897</v>
      </c>
      <c r="C58" s="3" t="s">
        <v>898</v>
      </c>
      <c r="D58" s="13" t="s">
        <v>899</v>
      </c>
    </row>
    <row r="59" spans="2:6" ht="15.95">
      <c r="B59" s="11" t="str">
        <f>"ROIC-"&amp;(RIGHT(B58,LEN(B58)-FIND("-",B58))+1)</f>
        <v>ROIC-2</v>
      </c>
    </row>
    <row r="60" spans="2:6" ht="15.95">
      <c r="B60" s="11" t="str">
        <f t="shared" ref="B60:B61" si="3">"ROIC-"&amp;(RIGHT(B59,LEN(B59)-FIND("-",B59))+1)</f>
        <v>ROIC-3</v>
      </c>
    </row>
    <row r="61" spans="2:6" ht="15.95">
      <c r="B61" s="11" t="str">
        <f t="shared" si="3"/>
        <v>ROIC-4</v>
      </c>
    </row>
    <row r="63" spans="2:6">
      <c r="B63" t="s">
        <v>900</v>
      </c>
    </row>
    <row r="64" spans="2:6" ht="15.95">
      <c r="B64" t="s">
        <v>245</v>
      </c>
      <c r="C64" s="3" t="s">
        <v>846</v>
      </c>
      <c r="D64" s="15" t="s">
        <v>165</v>
      </c>
      <c r="E64" t="s">
        <v>896</v>
      </c>
      <c r="F64" t="s">
        <v>849</v>
      </c>
    </row>
    <row r="65" spans="2:3" ht="48">
      <c r="B65" s="10" t="s">
        <v>901</v>
      </c>
      <c r="C65" s="3" t="s">
        <v>902</v>
      </c>
    </row>
    <row r="66" spans="2:3" ht="32.1">
      <c r="B66" s="11" t="str">
        <f>"ROID-"&amp;(RIGHT(B65,LEN(B65)-FIND("-",B65))+1)</f>
        <v>ROID-2</v>
      </c>
      <c r="C66" s="3" t="s">
        <v>903</v>
      </c>
    </row>
    <row r="67" spans="2:3" ht="15.95">
      <c r="B67" s="11" t="str">
        <f t="shared" ref="B67:B68" si="4">"ROID-"&amp;(RIGHT(B66,LEN(B66)-FIND("-",B66))+1)</f>
        <v>ROID-3</v>
      </c>
    </row>
    <row r="68" spans="2:3" ht="15.95">
      <c r="B68" s="11" t="str">
        <f t="shared" si="4"/>
        <v>ROID-4</v>
      </c>
    </row>
  </sheetData>
  <phoneticPr fontId="2" type="noConversion"/>
  <pageMargins left="0.7" right="0.7" top="0.75" bottom="0.75" header="0.3" footer="0.3"/>
  <drawing r:id="rId1"/>
  <tableParts count="5">
    <tablePart r:id="rId2"/>
    <tablePart r:id="rId3"/>
    <tablePart r:id="rId4"/>
    <tablePart r:id="rId5"/>
    <tablePart r:id="rId6"/>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C172-CF01-4623-ACD9-BF449144331C}">
  <dimension ref="B2:L33"/>
  <sheetViews>
    <sheetView showGridLines="0" zoomScaleNormal="100" workbookViewId="0">
      <selection activeCell="H11" sqref="H11:K11"/>
    </sheetView>
  </sheetViews>
  <sheetFormatPr defaultColWidth="8.7109375" defaultRowHeight="15"/>
  <cols>
    <col min="1" max="1" width="2.7109375" customWidth="1"/>
    <col min="2" max="2" width="22.7109375" customWidth="1"/>
    <col min="3" max="3" width="36.42578125" customWidth="1"/>
    <col min="4" max="4" width="32.28515625" customWidth="1"/>
    <col min="5" max="5" width="29.42578125" bestFit="1" customWidth="1"/>
    <col min="6" max="7" width="19.28515625" customWidth="1"/>
    <col min="8" max="8" width="21.42578125" customWidth="1"/>
    <col min="9" max="11" width="19.28515625" customWidth="1"/>
  </cols>
  <sheetData>
    <row r="2" spans="2:12" ht="33.6" customHeight="1"/>
    <row r="8" spans="2:12">
      <c r="L8" s="1"/>
    </row>
    <row r="11" spans="2:12">
      <c r="B11" s="5" t="s">
        <v>904</v>
      </c>
      <c r="C11" s="6"/>
      <c r="D11" s="6"/>
      <c r="E11" s="5" t="s">
        <v>905</v>
      </c>
      <c r="F11" s="6"/>
      <c r="G11" s="7"/>
      <c r="H11" s="5" t="s">
        <v>906</v>
      </c>
      <c r="I11" s="6"/>
      <c r="J11" s="6"/>
      <c r="K11" s="7"/>
    </row>
    <row r="12" spans="2:12">
      <c r="B12" t="s">
        <v>907</v>
      </c>
      <c r="C12" t="s">
        <v>908</v>
      </c>
      <c r="D12" t="s">
        <v>909</v>
      </c>
      <c r="E12" t="s">
        <v>910</v>
      </c>
      <c r="F12" t="s">
        <v>911</v>
      </c>
      <c r="G12" t="s">
        <v>912</v>
      </c>
      <c r="H12" t="s">
        <v>913</v>
      </c>
      <c r="I12" t="s">
        <v>914</v>
      </c>
      <c r="J12" t="s">
        <v>915</v>
      </c>
      <c r="K12" t="s">
        <v>165</v>
      </c>
    </row>
    <row r="13" spans="2:12" ht="15.95">
      <c r="B13" s="3" t="s">
        <v>916</v>
      </c>
      <c r="C13" s="3" t="s">
        <v>917</v>
      </c>
      <c r="D13" s="3" t="s">
        <v>918</v>
      </c>
      <c r="F13" s="19"/>
      <c r="G13" s="19"/>
      <c r="H13" s="19"/>
      <c r="I13" s="19"/>
    </row>
    <row r="14" spans="2:12" ht="15.95">
      <c r="B14" s="3" t="s">
        <v>919</v>
      </c>
      <c r="C14" s="3" t="s">
        <v>920</v>
      </c>
      <c r="D14" s="3" t="s">
        <v>921</v>
      </c>
      <c r="E14" t="s">
        <v>922</v>
      </c>
      <c r="F14" s="19" t="s">
        <v>923</v>
      </c>
      <c r="G14" s="19"/>
      <c r="H14" s="19"/>
      <c r="I14" s="19"/>
    </row>
    <row r="15" spans="2:12" ht="15.95">
      <c r="B15" s="3" t="s">
        <v>924</v>
      </c>
      <c r="C15" s="3" t="s">
        <v>925</v>
      </c>
      <c r="D15" s="3" t="s">
        <v>926</v>
      </c>
      <c r="E15" t="s">
        <v>927</v>
      </c>
      <c r="F15" s="19"/>
      <c r="G15" s="19"/>
      <c r="H15" s="19"/>
      <c r="I15" s="19"/>
    </row>
    <row r="16" spans="2:12" ht="15.95">
      <c r="B16" s="3" t="s">
        <v>928</v>
      </c>
      <c r="C16" s="3" t="s">
        <v>929</v>
      </c>
      <c r="D16" s="3" t="s">
        <v>930</v>
      </c>
      <c r="E16" t="s">
        <v>931</v>
      </c>
      <c r="F16" s="19" t="s">
        <v>923</v>
      </c>
      <c r="G16" s="19"/>
      <c r="H16" s="19"/>
      <c r="I16" s="19"/>
    </row>
    <row r="17" spans="2:9" ht="15.95">
      <c r="B17" s="3" t="s">
        <v>932</v>
      </c>
      <c r="C17" s="3" t="s">
        <v>933</v>
      </c>
      <c r="D17" s="3" t="s">
        <v>934</v>
      </c>
      <c r="E17" t="s">
        <v>935</v>
      </c>
      <c r="F17" s="19"/>
      <c r="G17" s="19"/>
      <c r="H17" s="19"/>
      <c r="I17" s="19"/>
    </row>
    <row r="18" spans="2:9" ht="15.95">
      <c r="B18" s="3" t="s">
        <v>936</v>
      </c>
      <c r="C18" s="3" t="s">
        <v>937</v>
      </c>
      <c r="D18" s="3" t="s">
        <v>938</v>
      </c>
      <c r="E18" t="s">
        <v>939</v>
      </c>
      <c r="F18" s="19" t="s">
        <v>923</v>
      </c>
      <c r="G18" s="19"/>
      <c r="H18" s="19" t="s">
        <v>923</v>
      </c>
      <c r="I18" s="19"/>
    </row>
    <row r="19" spans="2:9" ht="15.95">
      <c r="B19" s="3" t="s">
        <v>940</v>
      </c>
      <c r="C19" s="3" t="s">
        <v>941</v>
      </c>
      <c r="D19" s="3" t="s">
        <v>942</v>
      </c>
      <c r="F19" s="19" t="s">
        <v>923</v>
      </c>
      <c r="G19" s="19"/>
      <c r="H19" s="19" t="s">
        <v>923</v>
      </c>
      <c r="I19" s="19"/>
    </row>
    <row r="20" spans="2:9" ht="15.95">
      <c r="B20" s="3" t="s">
        <v>943</v>
      </c>
      <c r="C20" s="3" t="s">
        <v>104</v>
      </c>
      <c r="D20" s="3" t="s">
        <v>944</v>
      </c>
      <c r="E20" t="s">
        <v>945</v>
      </c>
      <c r="F20" s="19"/>
      <c r="G20" s="19"/>
      <c r="H20" s="19"/>
      <c r="I20" s="19"/>
    </row>
    <row r="21" spans="2:9" ht="15.95">
      <c r="B21" s="3" t="s">
        <v>946</v>
      </c>
      <c r="C21" s="3" t="s">
        <v>925</v>
      </c>
      <c r="D21" s="9" t="s">
        <v>947</v>
      </c>
      <c r="E21" t="s">
        <v>948</v>
      </c>
      <c r="F21" s="19"/>
      <c r="G21" s="19"/>
      <c r="H21" s="19"/>
      <c r="I21" s="19"/>
    </row>
    <row r="22" spans="2:9" ht="15.95">
      <c r="B22" s="3" t="s">
        <v>949</v>
      </c>
      <c r="C22" s="3" t="s">
        <v>950</v>
      </c>
      <c r="D22" s="3" t="s">
        <v>951</v>
      </c>
      <c r="F22" s="19"/>
      <c r="G22" s="19"/>
      <c r="H22" s="19"/>
      <c r="I22" s="19"/>
    </row>
    <row r="23" spans="2:9" ht="15.95">
      <c r="B23" s="3" t="s">
        <v>952</v>
      </c>
      <c r="C23" s="3" t="s">
        <v>953</v>
      </c>
      <c r="D23" s="3" t="s">
        <v>954</v>
      </c>
      <c r="F23" s="19"/>
      <c r="G23" s="19"/>
      <c r="H23" s="19"/>
      <c r="I23" s="19"/>
    </row>
    <row r="24" spans="2:9" ht="15.95">
      <c r="B24" s="3" t="s">
        <v>955</v>
      </c>
      <c r="C24" s="3" t="s">
        <v>956</v>
      </c>
      <c r="D24" s="3" t="s">
        <v>957</v>
      </c>
      <c r="F24" s="19" t="s">
        <v>923</v>
      </c>
      <c r="G24" s="19"/>
      <c r="H24" s="19" t="s">
        <v>923</v>
      </c>
      <c r="I24" s="19"/>
    </row>
    <row r="25" spans="2:9" ht="15.95">
      <c r="B25" s="3" t="s">
        <v>958</v>
      </c>
      <c r="C25" s="3" t="s">
        <v>959</v>
      </c>
      <c r="D25" s="3" t="s">
        <v>960</v>
      </c>
      <c r="E25" t="s">
        <v>931</v>
      </c>
      <c r="F25" s="19" t="s">
        <v>923</v>
      </c>
      <c r="G25" s="19"/>
      <c r="H25" s="19"/>
      <c r="I25" s="19"/>
    </row>
    <row r="26" spans="2:9" ht="15.95">
      <c r="B26" s="3" t="s">
        <v>961</v>
      </c>
      <c r="C26" s="3" t="s">
        <v>962</v>
      </c>
      <c r="D26" s="3" t="s">
        <v>963</v>
      </c>
      <c r="E26" t="s">
        <v>964</v>
      </c>
      <c r="F26" s="19" t="s">
        <v>923</v>
      </c>
      <c r="G26" s="19"/>
      <c r="H26" s="19"/>
      <c r="I26" s="19"/>
    </row>
    <row r="27" spans="2:9" ht="15.95">
      <c r="B27" s="3" t="s">
        <v>965</v>
      </c>
      <c r="C27" s="3" t="s">
        <v>925</v>
      </c>
      <c r="D27" s="3" t="s">
        <v>966</v>
      </c>
      <c r="E27" t="s">
        <v>935</v>
      </c>
      <c r="F27" s="19"/>
      <c r="G27" s="19"/>
      <c r="H27" s="19"/>
      <c r="I27" s="19"/>
    </row>
    <row r="28" spans="2:9" ht="15.95">
      <c r="B28" s="3" t="s">
        <v>967</v>
      </c>
      <c r="C28" s="3" t="s">
        <v>968</v>
      </c>
      <c r="D28" s="3" t="s">
        <v>969</v>
      </c>
      <c r="F28" s="19"/>
      <c r="G28" s="19"/>
      <c r="H28" s="19"/>
      <c r="I28" s="19"/>
    </row>
    <row r="29" spans="2:9" ht="15.95">
      <c r="B29" s="3" t="s">
        <v>970</v>
      </c>
      <c r="C29" s="3" t="s">
        <v>971</v>
      </c>
      <c r="D29" s="3" t="s">
        <v>972</v>
      </c>
      <c r="F29" s="19" t="s">
        <v>923</v>
      </c>
      <c r="G29" s="19"/>
      <c r="H29" s="19"/>
      <c r="I29" s="19"/>
    </row>
    <row r="30" spans="2:9" ht="15.95">
      <c r="B30" s="3" t="s">
        <v>973</v>
      </c>
      <c r="C30" s="3" t="s">
        <v>974</v>
      </c>
      <c r="D30" s="3" t="s">
        <v>975</v>
      </c>
      <c r="F30" s="19" t="s">
        <v>923</v>
      </c>
      <c r="G30" s="19"/>
      <c r="H30" s="19"/>
      <c r="I30" s="19"/>
    </row>
    <row r="31" spans="2:9" ht="15.95">
      <c r="B31" s="3" t="s">
        <v>976</v>
      </c>
      <c r="C31" s="3" t="s">
        <v>977</v>
      </c>
      <c r="D31" s="3" t="s">
        <v>978</v>
      </c>
      <c r="F31" s="19" t="s">
        <v>923</v>
      </c>
      <c r="G31" s="19"/>
      <c r="H31" s="19" t="s">
        <v>923</v>
      </c>
      <c r="I31" s="19"/>
    </row>
    <row r="32" spans="2:9" ht="15.95">
      <c r="B32" s="3" t="s">
        <v>979</v>
      </c>
      <c r="C32" s="3" t="s">
        <v>980</v>
      </c>
      <c r="D32" s="3" t="s">
        <v>981</v>
      </c>
      <c r="F32" s="19" t="s">
        <v>923</v>
      </c>
      <c r="G32" s="19"/>
      <c r="H32" s="19" t="s">
        <v>923</v>
      </c>
      <c r="I32" s="19"/>
    </row>
    <row r="33" spans="2:4">
      <c r="B33" s="3"/>
      <c r="C33" s="3"/>
      <c r="D33" s="3"/>
    </row>
  </sheetData>
  <phoneticPr fontId="2" type="noConversion"/>
  <hyperlinks>
    <hyperlink ref="D24" r:id="rId1" xr:uid="{6386D7B4-87DE-4E00-8830-919775A6DD83}"/>
    <hyperlink ref="D26" r:id="rId2" xr:uid="{C9AC4746-560B-41EF-B2D1-7D554032A872}"/>
    <hyperlink ref="D21" r:id="rId3" xr:uid="{143C93A4-BB31-4004-9196-4563522F395A}"/>
  </hyperlinks>
  <pageMargins left="0.7" right="0.7" top="0.75" bottom="0.75" header="0.3" footer="0.3"/>
  <drawing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C9F75-B8F6-4D2A-B6A1-D80E72071C45}">
  <dimension ref="B2:G64"/>
  <sheetViews>
    <sheetView showGridLines="0" topLeftCell="A31" zoomScaleNormal="100" workbookViewId="0">
      <selection activeCell="F67" sqref="F67"/>
    </sheetView>
  </sheetViews>
  <sheetFormatPr defaultColWidth="8.7109375" defaultRowHeight="15"/>
  <cols>
    <col min="1" max="1" width="2.7109375" customWidth="1"/>
    <col min="2" max="3" width="30.42578125" customWidth="1"/>
    <col min="4" max="4" width="30.28515625" customWidth="1"/>
    <col min="5" max="7" width="25.140625" customWidth="1"/>
  </cols>
  <sheetData>
    <row r="2" spans="2:2" ht="33.6" customHeight="1"/>
    <row r="11" spans="2:2">
      <c r="B11" s="20" t="s">
        <v>982</v>
      </c>
    </row>
    <row r="12" spans="2:2">
      <c r="B12" s="8" t="s">
        <v>983</v>
      </c>
    </row>
    <row r="14" spans="2:2">
      <c r="B14" s="20" t="s">
        <v>984</v>
      </c>
    </row>
    <row r="15" spans="2:2">
      <c r="B15" s="8" t="s">
        <v>985</v>
      </c>
    </row>
    <row r="16" spans="2:2">
      <c r="B16" t="s">
        <v>986</v>
      </c>
    </row>
    <row r="17" spans="2:5">
      <c r="B17" t="s">
        <v>987</v>
      </c>
    </row>
    <row r="19" spans="2:5">
      <c r="B19" t="s">
        <v>988</v>
      </c>
      <c r="E19" t="s">
        <v>989</v>
      </c>
    </row>
    <row r="20" spans="2:5">
      <c r="B20" s="8"/>
    </row>
    <row r="35" spans="5:6">
      <c r="E35" t="s">
        <v>990</v>
      </c>
    </row>
    <row r="36" spans="5:6">
      <c r="E36" t="s">
        <v>991</v>
      </c>
    </row>
    <row r="37" spans="5:6">
      <c r="E37" t="s">
        <v>992</v>
      </c>
    </row>
    <row r="38" spans="5:6">
      <c r="E38" t="s">
        <v>993</v>
      </c>
    </row>
    <row r="39" spans="5:6">
      <c r="E39" t="s">
        <v>994</v>
      </c>
    </row>
    <row r="40" spans="5:6">
      <c r="E40" s="8" t="s">
        <v>995</v>
      </c>
    </row>
    <row r="42" spans="5:6">
      <c r="E42" t="s">
        <v>996</v>
      </c>
      <c r="F42" t="s">
        <v>997</v>
      </c>
    </row>
    <row r="56" spans="5:7" ht="14.45" customHeight="1">
      <c r="E56" s="54" t="s">
        <v>998</v>
      </c>
      <c r="F56" s="54"/>
      <c r="G56" s="54"/>
    </row>
    <row r="57" spans="5:7">
      <c r="E57" s="54"/>
      <c r="F57" s="54"/>
      <c r="G57" s="54"/>
    </row>
    <row r="58" spans="5:7">
      <c r="E58" s="54"/>
      <c r="F58" s="54"/>
      <c r="G58" s="54"/>
    </row>
    <row r="59" spans="5:7">
      <c r="E59" s="54"/>
      <c r="F59" s="54"/>
      <c r="G59" s="54"/>
    </row>
    <row r="60" spans="5:7">
      <c r="E60" s="54"/>
      <c r="F60" s="54"/>
      <c r="G60" s="54"/>
    </row>
    <row r="61" spans="5:7">
      <c r="E61" s="54"/>
      <c r="F61" s="54"/>
      <c r="G61" s="54"/>
    </row>
    <row r="62" spans="5:7">
      <c r="E62" s="54"/>
      <c r="F62" s="54"/>
      <c r="G62" s="54"/>
    </row>
    <row r="63" spans="5:7">
      <c r="E63" s="54"/>
      <c r="F63" s="54"/>
      <c r="G63" s="54"/>
    </row>
    <row r="64" spans="5:7">
      <c r="E64" s="54"/>
      <c r="F64" s="54"/>
      <c r="G64" s="54"/>
    </row>
  </sheetData>
  <mergeCells count="1">
    <mergeCell ref="E56:G64"/>
  </mergeCells>
  <hyperlinks>
    <hyperlink ref="B12" r:id="rId1" display="../../../../../:f:/r/sites/Ireland-Analysis/Shared Documents/Appendix data?csf=1&amp;web=1&amp;e=0idbvM" xr:uid="{9A3A224E-D2CE-4B5A-9F73-85DAB4846A7B}"/>
    <hyperlink ref="B15" r:id="rId2" xr:uid="{7B1A35C3-3CBE-4930-B8B3-3711DBA686B0}"/>
    <hyperlink ref="E40" r:id="rId3" location="page=null" xr:uid="{DBDEBD9C-AE21-4C27-AC0D-A802B3C72D9A}"/>
    <hyperlink ref="E56:G64" r:id="rId4" display="The National Veterinary Prescription System (NVPS) is a secure electronic prescription system developed by the Department of Agriculture, Food and the Marine (DAFM) in order to meet certain requirements within the new EU Veterinary Medicines Regulation 2019/6. The NVPS will also facilitate the prescribing of Medicated Feed as per EU Regulation 2019/4. The focus of these new regulations is to protect human health and address the challenge presented by antimicrobial resistance (AMR). The challenge of AMR has been the key driver for the much of the content of these new regulations._x000a__x000a_https://www.gov.ie/en/service/d93ee-national-veterinary-prescription-system" xr:uid="{0704058B-5692-489F-B84F-41B23C0504E8}"/>
  </hyperlinks>
  <pageMargins left="0.7" right="0.7" top="0.75" bottom="0.75" header="0.3" footer="0.3"/>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323-4DDF-4BCB-8E1C-87C75609019E}">
  <dimension ref="B2:K123"/>
  <sheetViews>
    <sheetView showGridLines="0" zoomScaleNormal="100" workbookViewId="0">
      <selection activeCell="E43" sqref="E43"/>
    </sheetView>
  </sheetViews>
  <sheetFormatPr defaultColWidth="8.7109375" defaultRowHeight="15"/>
  <cols>
    <col min="1" max="1" width="2.7109375" customWidth="1"/>
    <col min="2" max="5" width="30.42578125" customWidth="1"/>
    <col min="6" max="6" width="119.85546875" customWidth="1"/>
    <col min="7" max="7" width="12.85546875" hidden="1" customWidth="1"/>
    <col min="8" max="9" width="12.85546875" customWidth="1"/>
    <col min="10" max="11" width="28.7109375" customWidth="1"/>
  </cols>
  <sheetData>
    <row r="2" spans="2:11" ht="33.6" customHeight="1"/>
    <row r="11" spans="2:11">
      <c r="B11" s="5" t="s">
        <v>999</v>
      </c>
      <c r="C11" s="6"/>
      <c r="D11" s="6"/>
      <c r="E11" s="6"/>
      <c r="F11" s="6"/>
      <c r="G11" s="37" t="s">
        <v>71</v>
      </c>
      <c r="H11" s="38" t="s">
        <v>71</v>
      </c>
      <c r="I11" s="38"/>
      <c r="J11" s="38"/>
      <c r="K11" s="39"/>
    </row>
    <row r="12" spans="2:11" ht="15.95">
      <c r="B12" s="3" t="s">
        <v>1000</v>
      </c>
      <c r="C12" s="3" t="s">
        <v>1001</v>
      </c>
      <c r="D12" s="3" t="s">
        <v>1002</v>
      </c>
      <c r="E12" s="3" t="s">
        <v>846</v>
      </c>
      <c r="F12" s="3" t="s">
        <v>1003</v>
      </c>
      <c r="G12" t="s">
        <v>1004</v>
      </c>
      <c r="H12" t="s">
        <v>1005</v>
      </c>
      <c r="I12" t="s">
        <v>1006</v>
      </c>
      <c r="J12" t="s">
        <v>1007</v>
      </c>
      <c r="K12" t="s">
        <v>165</v>
      </c>
    </row>
    <row r="13" spans="2:11" s="15" customFormat="1" ht="15.95">
      <c r="B13" s="13" t="s">
        <v>1008</v>
      </c>
      <c r="C13" s="13" t="s">
        <v>1009</v>
      </c>
      <c r="D13" s="13" t="s">
        <v>1010</v>
      </c>
      <c r="E13" s="13" t="s">
        <v>1011</v>
      </c>
      <c r="F13" s="13" t="s">
        <v>1012</v>
      </c>
      <c r="H13" s="15" t="s">
        <v>1013</v>
      </c>
      <c r="I13" s="15" t="s">
        <v>923</v>
      </c>
    </row>
    <row r="14" spans="2:11" s="15" customFormat="1" ht="48">
      <c r="B14" s="13" t="s">
        <v>1014</v>
      </c>
      <c r="C14" s="13" t="s">
        <v>1015</v>
      </c>
      <c r="D14" s="13" t="s">
        <v>1016</v>
      </c>
      <c r="E14" s="13" t="s">
        <v>1017</v>
      </c>
      <c r="F14" s="13" t="s">
        <v>1018</v>
      </c>
      <c r="G14" s="15" t="s">
        <v>923</v>
      </c>
      <c r="H14" s="15" t="s">
        <v>1013</v>
      </c>
      <c r="I14" s="15" t="s">
        <v>923</v>
      </c>
      <c r="K14" s="15" t="s">
        <v>1019</v>
      </c>
    </row>
    <row r="15" spans="2:11" s="15" customFormat="1" ht="32.1">
      <c r="B15" s="13" t="s">
        <v>1014</v>
      </c>
      <c r="C15" s="13" t="s">
        <v>1020</v>
      </c>
      <c r="D15" s="13" t="s">
        <v>1021</v>
      </c>
      <c r="E15" s="13" t="s">
        <v>1022</v>
      </c>
      <c r="F15" s="13" t="s">
        <v>1018</v>
      </c>
      <c r="G15" s="15" t="s">
        <v>923</v>
      </c>
      <c r="H15" s="15" t="s">
        <v>923</v>
      </c>
      <c r="I15" s="15" t="s">
        <v>923</v>
      </c>
      <c r="K15" s="15" t="s">
        <v>1023</v>
      </c>
    </row>
    <row r="16" spans="2:11" s="15" customFormat="1" ht="63.95">
      <c r="B16" s="13" t="s">
        <v>1014</v>
      </c>
      <c r="C16" s="13" t="s">
        <v>1024</v>
      </c>
      <c r="D16" s="13" t="s">
        <v>1025</v>
      </c>
      <c r="E16" s="13" t="s">
        <v>1026</v>
      </c>
      <c r="F16" s="13" t="s">
        <v>1027</v>
      </c>
      <c r="G16" s="15" t="s">
        <v>923</v>
      </c>
      <c r="H16" s="15" t="s">
        <v>1013</v>
      </c>
      <c r="I16" s="15" t="s">
        <v>426</v>
      </c>
      <c r="J16" s="15" t="s">
        <v>1028</v>
      </c>
    </row>
    <row r="17" spans="2:11" s="15" customFormat="1" ht="63.95">
      <c r="B17" s="13" t="s">
        <v>1014</v>
      </c>
      <c r="C17" s="13" t="s">
        <v>1029</v>
      </c>
      <c r="D17" s="13" t="s">
        <v>1030</v>
      </c>
      <c r="E17" s="13" t="s">
        <v>1029</v>
      </c>
      <c r="F17" s="13" t="s">
        <v>1031</v>
      </c>
      <c r="G17" s="15" t="s">
        <v>923</v>
      </c>
      <c r="H17" s="15" t="s">
        <v>923</v>
      </c>
      <c r="I17" s="15" t="s">
        <v>923</v>
      </c>
      <c r="J17" s="15" t="s">
        <v>1032</v>
      </c>
    </row>
    <row r="18" spans="2:11" s="15" customFormat="1" ht="63.95">
      <c r="B18" s="13" t="s">
        <v>1014</v>
      </c>
      <c r="C18" s="13" t="s">
        <v>1033</v>
      </c>
      <c r="D18" s="13" t="s">
        <v>1034</v>
      </c>
      <c r="E18" s="13" t="s">
        <v>1033</v>
      </c>
      <c r="F18" s="13" t="s">
        <v>1031</v>
      </c>
      <c r="G18" s="15" t="s">
        <v>923</v>
      </c>
      <c r="H18" s="15" t="s">
        <v>923</v>
      </c>
      <c r="I18" s="15" t="s">
        <v>923</v>
      </c>
      <c r="J18" s="15" t="s">
        <v>1032</v>
      </c>
    </row>
    <row r="19" spans="2:11" s="15" customFormat="1" ht="63.95">
      <c r="B19" s="13" t="s">
        <v>1014</v>
      </c>
      <c r="C19" s="13" t="s">
        <v>1035</v>
      </c>
      <c r="D19" s="13" t="s">
        <v>1036</v>
      </c>
      <c r="E19" s="13" t="s">
        <v>1037</v>
      </c>
      <c r="F19" s="13" t="s">
        <v>1031</v>
      </c>
      <c r="G19" s="15" t="s">
        <v>923</v>
      </c>
      <c r="H19" s="15" t="s">
        <v>923</v>
      </c>
      <c r="I19" s="15" t="s">
        <v>923</v>
      </c>
      <c r="J19" s="15" t="s">
        <v>1032</v>
      </c>
    </row>
    <row r="20" spans="2:11" s="15" customFormat="1" ht="63.95">
      <c r="B20" s="13" t="s">
        <v>1014</v>
      </c>
      <c r="C20" s="13" t="s">
        <v>1038</v>
      </c>
      <c r="D20" s="13" t="s">
        <v>1039</v>
      </c>
      <c r="E20" s="13" t="s">
        <v>1040</v>
      </c>
      <c r="F20" s="13" t="s">
        <v>1031</v>
      </c>
      <c r="G20" s="15" t="s">
        <v>923</v>
      </c>
      <c r="H20" s="15" t="s">
        <v>923</v>
      </c>
      <c r="I20" s="15" t="s">
        <v>923</v>
      </c>
      <c r="J20" s="15" t="s">
        <v>1032</v>
      </c>
    </row>
    <row r="21" spans="2:11" s="15" customFormat="1" ht="63.95">
      <c r="B21" s="13" t="s">
        <v>1014</v>
      </c>
      <c r="C21" s="13" t="s">
        <v>1041</v>
      </c>
      <c r="D21" s="13" t="s">
        <v>1042</v>
      </c>
      <c r="E21" s="13" t="s">
        <v>1043</v>
      </c>
      <c r="F21" s="13" t="s">
        <v>1031</v>
      </c>
      <c r="G21" s="15" t="s">
        <v>923</v>
      </c>
      <c r="H21" s="15" t="s">
        <v>923</v>
      </c>
      <c r="I21" s="15" t="s">
        <v>923</v>
      </c>
      <c r="J21" s="15" t="s">
        <v>1032</v>
      </c>
    </row>
    <row r="22" spans="2:11" s="15" customFormat="1" ht="63.95">
      <c r="B22" s="13" t="s">
        <v>1014</v>
      </c>
      <c r="C22" s="13" t="s">
        <v>1044</v>
      </c>
      <c r="D22" s="13" t="s">
        <v>1045</v>
      </c>
      <c r="E22" s="13" t="s">
        <v>1046</v>
      </c>
      <c r="F22" s="13" t="s">
        <v>1031</v>
      </c>
      <c r="G22" s="15" t="s">
        <v>923</v>
      </c>
      <c r="H22" s="15" t="s">
        <v>923</v>
      </c>
      <c r="I22" s="15" t="s">
        <v>923</v>
      </c>
      <c r="J22" s="15" t="s">
        <v>1032</v>
      </c>
    </row>
    <row r="23" spans="2:11" s="15" customFormat="1" ht="255.95">
      <c r="B23" s="13" t="s">
        <v>1047</v>
      </c>
      <c r="C23" s="13" t="s">
        <v>1048</v>
      </c>
      <c r="D23" s="13" t="s">
        <v>1049</v>
      </c>
      <c r="E23" s="13" t="s">
        <v>1050</v>
      </c>
      <c r="F23" s="13" t="s">
        <v>1051</v>
      </c>
      <c r="G23" s="15" t="s">
        <v>923</v>
      </c>
      <c r="H23" s="15" t="s">
        <v>1013</v>
      </c>
      <c r="I23" s="15" t="s">
        <v>1052</v>
      </c>
      <c r="K23" s="15" t="s">
        <v>1053</v>
      </c>
    </row>
    <row r="24" spans="2:11" s="15" customFormat="1" ht="96">
      <c r="B24" s="13" t="s">
        <v>1047</v>
      </c>
      <c r="C24" s="13" t="s">
        <v>1054</v>
      </c>
      <c r="D24" s="13" t="s">
        <v>1055</v>
      </c>
      <c r="E24" s="13" t="s">
        <v>1056</v>
      </c>
      <c r="F24" s="13" t="s">
        <v>1057</v>
      </c>
      <c r="G24" s="15" t="s">
        <v>923</v>
      </c>
      <c r="H24" s="15" t="s">
        <v>1013</v>
      </c>
      <c r="I24" s="15" t="s">
        <v>1052</v>
      </c>
    </row>
    <row r="25" spans="2:11" s="15" customFormat="1" ht="32.1">
      <c r="B25" s="13" t="s">
        <v>1047</v>
      </c>
      <c r="C25" s="13" t="s">
        <v>1048</v>
      </c>
      <c r="D25" s="13" t="s">
        <v>1049</v>
      </c>
      <c r="E25" s="13" t="s">
        <v>1058</v>
      </c>
      <c r="F25" s="13" t="s">
        <v>1059</v>
      </c>
      <c r="G25" s="15" t="s">
        <v>923</v>
      </c>
      <c r="H25" s="15" t="s">
        <v>1013</v>
      </c>
      <c r="I25" s="15" t="s">
        <v>1052</v>
      </c>
    </row>
    <row r="26" spans="2:11" s="15" customFormat="1" ht="63.95">
      <c r="B26" s="13" t="s">
        <v>1047</v>
      </c>
      <c r="C26" s="13" t="s">
        <v>1048</v>
      </c>
      <c r="D26" s="13" t="s">
        <v>1049</v>
      </c>
      <c r="E26" s="13" t="s">
        <v>1060</v>
      </c>
      <c r="F26" s="13" t="s">
        <v>1061</v>
      </c>
      <c r="G26" s="15" t="s">
        <v>923</v>
      </c>
      <c r="H26" s="15" t="s">
        <v>1013</v>
      </c>
      <c r="I26" s="15" t="s">
        <v>1052</v>
      </c>
    </row>
    <row r="27" spans="2:11" s="15" customFormat="1" ht="15.95">
      <c r="B27" s="13" t="s">
        <v>1062</v>
      </c>
      <c r="C27" s="13" t="s">
        <v>1063</v>
      </c>
      <c r="D27" s="13" t="s">
        <v>1064</v>
      </c>
      <c r="E27" s="13" t="s">
        <v>1065</v>
      </c>
      <c r="F27" s="13" t="s">
        <v>1066</v>
      </c>
      <c r="G27" s="15" t="s">
        <v>923</v>
      </c>
      <c r="H27" s="15" t="s">
        <v>923</v>
      </c>
      <c r="I27" s="15" t="s">
        <v>923</v>
      </c>
      <c r="J27" s="15" t="s">
        <v>1067</v>
      </c>
    </row>
    <row r="28" spans="2:11" s="15" customFormat="1" ht="15.95">
      <c r="B28" s="13" t="s">
        <v>1062</v>
      </c>
      <c r="C28" s="13" t="s">
        <v>1068</v>
      </c>
      <c r="D28" s="13" t="s">
        <v>1069</v>
      </c>
      <c r="E28" s="13" t="s">
        <v>1070</v>
      </c>
      <c r="F28" s="13" t="s">
        <v>1071</v>
      </c>
      <c r="G28" s="15" t="s">
        <v>923</v>
      </c>
      <c r="H28" s="15" t="s">
        <v>923</v>
      </c>
      <c r="I28" s="15" t="s">
        <v>923</v>
      </c>
      <c r="J28" s="15" t="s">
        <v>1072</v>
      </c>
    </row>
    <row r="29" spans="2:11" s="15" customFormat="1" ht="255.95">
      <c r="B29" s="13" t="s">
        <v>1062</v>
      </c>
      <c r="C29" s="13" t="s">
        <v>1073</v>
      </c>
      <c r="D29" s="13" t="s">
        <v>1074</v>
      </c>
      <c r="E29" s="13" t="s">
        <v>1075</v>
      </c>
      <c r="F29" s="13" t="s">
        <v>1076</v>
      </c>
      <c r="G29" s="15" t="s">
        <v>923</v>
      </c>
      <c r="H29" s="15" t="s">
        <v>923</v>
      </c>
      <c r="I29" s="15" t="s">
        <v>923</v>
      </c>
      <c r="J29" s="15" t="s">
        <v>1077</v>
      </c>
      <c r="K29" s="13" t="s">
        <v>1078</v>
      </c>
    </row>
    <row r="30" spans="2:11" s="15" customFormat="1" ht="80.099999999999994">
      <c r="B30" s="13" t="s">
        <v>1062</v>
      </c>
      <c r="C30" s="13" t="s">
        <v>909</v>
      </c>
      <c r="D30" s="13" t="s">
        <v>1079</v>
      </c>
      <c r="E30" s="13" t="s">
        <v>1080</v>
      </c>
      <c r="F30" s="13" t="s">
        <v>1081</v>
      </c>
      <c r="G30" s="15" t="s">
        <v>923</v>
      </c>
      <c r="H30" s="15" t="s">
        <v>923</v>
      </c>
      <c r="I30" s="15" t="s">
        <v>1052</v>
      </c>
      <c r="J30" s="15" t="s">
        <v>1082</v>
      </c>
    </row>
    <row r="31" spans="2:11" s="15" customFormat="1" ht="32.1">
      <c r="B31" s="13" t="s">
        <v>1062</v>
      </c>
      <c r="C31" s="13" t="s">
        <v>1083</v>
      </c>
      <c r="D31" s="13" t="s">
        <v>1084</v>
      </c>
      <c r="E31" s="13" t="s">
        <v>1083</v>
      </c>
      <c r="F31" s="13" t="s">
        <v>1085</v>
      </c>
      <c r="I31" s="15" t="s">
        <v>1052</v>
      </c>
    </row>
    <row r="32" spans="2:11" s="15" customFormat="1" ht="63.95">
      <c r="B32" s="13" t="s">
        <v>1062</v>
      </c>
      <c r="C32" s="13" t="s">
        <v>1086</v>
      </c>
      <c r="D32" s="13" t="s">
        <v>1087</v>
      </c>
      <c r="E32" s="13" t="s">
        <v>1088</v>
      </c>
      <c r="F32" s="13" t="s">
        <v>1089</v>
      </c>
      <c r="G32" s="15" t="s">
        <v>923</v>
      </c>
      <c r="H32" s="15" t="s">
        <v>923</v>
      </c>
      <c r="I32" s="15" t="s">
        <v>923</v>
      </c>
      <c r="J32" s="15" t="s">
        <v>1090</v>
      </c>
    </row>
    <row r="33" spans="2:11" s="15" customFormat="1" ht="48">
      <c r="B33" s="13" t="s">
        <v>1062</v>
      </c>
      <c r="C33" s="13" t="s">
        <v>1091</v>
      </c>
      <c r="D33" s="13" t="s">
        <v>1092</v>
      </c>
      <c r="E33" s="13" t="s">
        <v>1093</v>
      </c>
      <c r="F33" s="13" t="s">
        <v>1094</v>
      </c>
      <c r="G33" s="15" t="s">
        <v>923</v>
      </c>
      <c r="H33" s="15" t="s">
        <v>923</v>
      </c>
      <c r="I33" s="15" t="s">
        <v>1013</v>
      </c>
      <c r="J33" s="15" t="s">
        <v>1090</v>
      </c>
    </row>
    <row r="34" spans="2:11" s="15" customFormat="1" ht="48">
      <c r="B34" s="13" t="s">
        <v>1062</v>
      </c>
      <c r="C34" s="13" t="s">
        <v>1095</v>
      </c>
      <c r="D34" s="13" t="s">
        <v>1096</v>
      </c>
      <c r="E34" s="13" t="s">
        <v>1097</v>
      </c>
      <c r="F34" s="13" t="s">
        <v>1094</v>
      </c>
      <c r="G34" s="15" t="s">
        <v>923</v>
      </c>
      <c r="H34" s="15" t="s">
        <v>923</v>
      </c>
      <c r="I34" s="15" t="s">
        <v>1013</v>
      </c>
      <c r="J34" s="15" t="s">
        <v>1090</v>
      </c>
    </row>
    <row r="35" spans="2:11" s="15" customFormat="1" ht="48">
      <c r="B35" s="13" t="s">
        <v>1062</v>
      </c>
      <c r="C35" s="13" t="s">
        <v>1098</v>
      </c>
      <c r="D35" s="13" t="s">
        <v>1099</v>
      </c>
      <c r="E35" s="13" t="s">
        <v>1100</v>
      </c>
      <c r="F35" s="13" t="s">
        <v>1094</v>
      </c>
      <c r="G35" s="15" t="s">
        <v>923</v>
      </c>
      <c r="H35" s="15" t="s">
        <v>923</v>
      </c>
      <c r="I35" s="15" t="s">
        <v>1013</v>
      </c>
      <c r="J35" s="15" t="s">
        <v>1090</v>
      </c>
    </row>
    <row r="36" spans="2:11" s="15" customFormat="1" ht="48">
      <c r="B36" s="13" t="s">
        <v>1062</v>
      </c>
      <c r="C36" s="13" t="s">
        <v>154</v>
      </c>
      <c r="D36" s="13" t="s">
        <v>1101</v>
      </c>
      <c r="E36" s="13" t="s">
        <v>1102</v>
      </c>
      <c r="F36" s="13" t="s">
        <v>1094</v>
      </c>
      <c r="G36" s="15" t="s">
        <v>923</v>
      </c>
      <c r="H36" s="15" t="s">
        <v>923</v>
      </c>
      <c r="I36" s="15" t="s">
        <v>1013</v>
      </c>
      <c r="J36" s="15" t="s">
        <v>1103</v>
      </c>
    </row>
    <row r="37" spans="2:11" s="15" customFormat="1" ht="80.099999999999994">
      <c r="B37" s="13" t="s">
        <v>1104</v>
      </c>
      <c r="C37" s="13" t="s">
        <v>1105</v>
      </c>
      <c r="D37" s="13" t="s">
        <v>1106</v>
      </c>
      <c r="E37" s="13" t="s">
        <v>1107</v>
      </c>
      <c r="F37" s="13" t="s">
        <v>1108</v>
      </c>
      <c r="G37" s="15" t="s">
        <v>923</v>
      </c>
      <c r="H37" s="15" t="s">
        <v>426</v>
      </c>
      <c r="I37" s="15" t="s">
        <v>1052</v>
      </c>
      <c r="J37" s="15" t="s">
        <v>1109</v>
      </c>
      <c r="K37" s="15" t="s">
        <v>1110</v>
      </c>
    </row>
    <row r="38" spans="2:11" s="15" customFormat="1" ht="32.1">
      <c r="B38" s="13" t="s">
        <v>1104</v>
      </c>
      <c r="C38" s="13" t="s">
        <v>1111</v>
      </c>
      <c r="D38" s="13" t="s">
        <v>1112</v>
      </c>
      <c r="E38" s="13" t="s">
        <v>1113</v>
      </c>
      <c r="F38" s="13" t="s">
        <v>1114</v>
      </c>
      <c r="G38" s="15" t="s">
        <v>923</v>
      </c>
      <c r="H38" s="15" t="s">
        <v>1013</v>
      </c>
      <c r="I38" s="15" t="s">
        <v>1052</v>
      </c>
    </row>
    <row r="39" spans="2:11" s="15" customFormat="1" ht="106.35" customHeight="1">
      <c r="B39" s="13" t="s">
        <v>1104</v>
      </c>
      <c r="C39" s="13" t="s">
        <v>1115</v>
      </c>
      <c r="D39" s="13" t="s">
        <v>1116</v>
      </c>
      <c r="E39" s="13" t="s">
        <v>1117</v>
      </c>
      <c r="F39" s="13" t="s">
        <v>1118</v>
      </c>
      <c r="I39" s="15" t="s">
        <v>1052</v>
      </c>
    </row>
    <row r="40" spans="2:11" s="15" customFormat="1" ht="32.1">
      <c r="B40" s="13" t="s">
        <v>1104</v>
      </c>
      <c r="C40" s="13" t="s">
        <v>1119</v>
      </c>
      <c r="D40" s="13" t="s">
        <v>1120</v>
      </c>
      <c r="E40" s="13" t="s">
        <v>1121</v>
      </c>
      <c r="F40" s="13" t="s">
        <v>1122</v>
      </c>
      <c r="G40" s="15" t="s">
        <v>923</v>
      </c>
      <c r="H40" s="15" t="s">
        <v>1013</v>
      </c>
      <c r="I40" s="15" t="s">
        <v>1052</v>
      </c>
    </row>
    <row r="41" spans="2:11" s="15" customFormat="1" ht="168.6" customHeight="1">
      <c r="B41" s="13" t="s">
        <v>1104</v>
      </c>
      <c r="C41" s="13" t="s">
        <v>1123</v>
      </c>
      <c r="D41" s="13" t="s">
        <v>1124</v>
      </c>
      <c r="E41" s="13" t="s">
        <v>1125</v>
      </c>
      <c r="F41" s="13" t="s">
        <v>1126</v>
      </c>
      <c r="G41" s="15" t="s">
        <v>923</v>
      </c>
      <c r="H41" s="15" t="s">
        <v>923</v>
      </c>
      <c r="I41" s="15" t="s">
        <v>1052</v>
      </c>
      <c r="J41" s="15" t="s">
        <v>1127</v>
      </c>
    </row>
    <row r="42" spans="2:11" s="15" customFormat="1" ht="92.1" customHeight="1">
      <c r="B42" s="13" t="s">
        <v>1104</v>
      </c>
      <c r="C42" s="13" t="s">
        <v>1128</v>
      </c>
      <c r="D42" s="13" t="s">
        <v>1129</v>
      </c>
      <c r="E42" s="13" t="s">
        <v>1130</v>
      </c>
      <c r="F42" s="13" t="s">
        <v>1131</v>
      </c>
      <c r="G42" s="15" t="s">
        <v>923</v>
      </c>
      <c r="H42" s="15" t="s">
        <v>923</v>
      </c>
      <c r="I42" s="15" t="s">
        <v>1052</v>
      </c>
      <c r="J42" s="15" t="s">
        <v>1132</v>
      </c>
      <c r="K42" s="15" t="s">
        <v>1133</v>
      </c>
    </row>
    <row r="43" spans="2:11" s="15" customFormat="1" ht="48">
      <c r="B43" s="13" t="s">
        <v>1104</v>
      </c>
      <c r="C43" s="13" t="s">
        <v>1134</v>
      </c>
      <c r="D43" s="13" t="s">
        <v>1135</v>
      </c>
      <c r="E43" s="13" t="s">
        <v>1136</v>
      </c>
      <c r="F43" s="13" t="s">
        <v>1137</v>
      </c>
      <c r="G43" s="15" t="s">
        <v>923</v>
      </c>
      <c r="H43" s="15" t="s">
        <v>1013</v>
      </c>
      <c r="I43" s="15" t="s">
        <v>1052</v>
      </c>
      <c r="J43" s="15" t="s">
        <v>1138</v>
      </c>
    </row>
    <row r="44" spans="2:11" s="15" customFormat="1" ht="80.099999999999994">
      <c r="B44" s="13" t="s">
        <v>1104</v>
      </c>
      <c r="C44" s="13" t="s">
        <v>1139</v>
      </c>
      <c r="D44" s="13" t="s">
        <v>1140</v>
      </c>
      <c r="E44" s="13" t="s">
        <v>1141</v>
      </c>
      <c r="F44" s="13" t="s">
        <v>1142</v>
      </c>
      <c r="G44" s="15" t="s">
        <v>923</v>
      </c>
      <c r="H44" s="15" t="s">
        <v>923</v>
      </c>
      <c r="I44" s="15" t="s">
        <v>1052</v>
      </c>
      <c r="J44" s="15" t="s">
        <v>1143</v>
      </c>
    </row>
    <row r="45" spans="2:11" s="15" customFormat="1" ht="63.95">
      <c r="B45" s="13" t="s">
        <v>1104</v>
      </c>
      <c r="C45" s="13" t="s">
        <v>1144</v>
      </c>
      <c r="D45" s="13" t="s">
        <v>1145</v>
      </c>
      <c r="E45" s="13" t="s">
        <v>1146</v>
      </c>
      <c r="F45" s="13" t="s">
        <v>1147</v>
      </c>
      <c r="G45" s="15" t="s">
        <v>923</v>
      </c>
      <c r="H45" s="15" t="s">
        <v>1013</v>
      </c>
      <c r="I45" s="15" t="s">
        <v>1052</v>
      </c>
      <c r="K45" s="15" t="s">
        <v>1148</v>
      </c>
    </row>
    <row r="46" spans="2:11" s="15" customFormat="1" ht="80.099999999999994">
      <c r="B46" s="13" t="s">
        <v>1104</v>
      </c>
      <c r="C46" s="13" t="s">
        <v>1149</v>
      </c>
      <c r="D46" s="13" t="s">
        <v>1150</v>
      </c>
      <c r="E46" s="13" t="s">
        <v>1151</v>
      </c>
      <c r="F46" s="13" t="s">
        <v>1152</v>
      </c>
      <c r="G46" s="15" t="s">
        <v>923</v>
      </c>
      <c r="H46" s="15" t="s">
        <v>1013</v>
      </c>
      <c r="I46" s="15" t="s">
        <v>1052</v>
      </c>
    </row>
    <row r="47" spans="2:11" s="15" customFormat="1" ht="48">
      <c r="B47" s="13" t="s">
        <v>1104</v>
      </c>
      <c r="C47" s="13" t="s">
        <v>1153</v>
      </c>
      <c r="D47" s="13" t="s">
        <v>1154</v>
      </c>
      <c r="E47" s="13" t="s">
        <v>1155</v>
      </c>
      <c r="F47" s="13" t="s">
        <v>1156</v>
      </c>
      <c r="G47" s="15" t="s">
        <v>923</v>
      </c>
      <c r="H47" s="15" t="s">
        <v>1013</v>
      </c>
      <c r="I47" s="15" t="s">
        <v>1052</v>
      </c>
    </row>
    <row r="48" spans="2:11" s="15" customFormat="1" ht="63.95">
      <c r="B48" s="13" t="s">
        <v>1104</v>
      </c>
      <c r="C48" s="13" t="s">
        <v>1144</v>
      </c>
      <c r="D48" s="13" t="s">
        <v>1145</v>
      </c>
      <c r="E48" s="13" t="s">
        <v>1157</v>
      </c>
      <c r="F48" s="13" t="s">
        <v>1158</v>
      </c>
      <c r="G48" s="15" t="s">
        <v>923</v>
      </c>
      <c r="H48" s="15" t="s">
        <v>1013</v>
      </c>
      <c r="I48" s="15" t="s">
        <v>1052</v>
      </c>
      <c r="K48" s="15" t="s">
        <v>1148</v>
      </c>
    </row>
    <row r="49" spans="2:11" s="15" customFormat="1" ht="63.95">
      <c r="B49" s="13" t="s">
        <v>1104</v>
      </c>
      <c r="C49" s="13" t="s">
        <v>1159</v>
      </c>
      <c r="D49" s="13" t="s">
        <v>1160</v>
      </c>
      <c r="E49" s="13" t="s">
        <v>1161</v>
      </c>
      <c r="F49" s="13" t="s">
        <v>1162</v>
      </c>
      <c r="G49" s="15" t="s">
        <v>923</v>
      </c>
      <c r="H49" s="15" t="s">
        <v>1013</v>
      </c>
      <c r="I49" s="15" t="s">
        <v>1052</v>
      </c>
    </row>
    <row r="50" spans="2:11" s="15" customFormat="1" ht="32.1">
      <c r="B50" s="13" t="s">
        <v>1104</v>
      </c>
      <c r="C50" s="13" t="s">
        <v>1163</v>
      </c>
      <c r="D50" s="13" t="s">
        <v>1154</v>
      </c>
      <c r="E50" s="13" t="s">
        <v>1163</v>
      </c>
      <c r="F50" s="13" t="s">
        <v>1164</v>
      </c>
      <c r="G50" s="15" t="s">
        <v>923</v>
      </c>
      <c r="H50" s="15" t="s">
        <v>923</v>
      </c>
      <c r="I50" s="15" t="s">
        <v>1052</v>
      </c>
      <c r="J50" s="15" t="s">
        <v>1165</v>
      </c>
      <c r="K50" s="15" t="s">
        <v>1166</v>
      </c>
    </row>
    <row r="51" spans="2:11" s="15" customFormat="1" ht="32.1">
      <c r="B51" s="13" t="s">
        <v>1104</v>
      </c>
      <c r="C51" s="13" t="s">
        <v>1159</v>
      </c>
      <c r="D51" s="13" t="s">
        <v>1160</v>
      </c>
      <c r="E51" s="13" t="s">
        <v>1161</v>
      </c>
      <c r="F51" s="13" t="s">
        <v>1167</v>
      </c>
      <c r="G51" s="15" t="s">
        <v>923</v>
      </c>
      <c r="H51" s="15" t="s">
        <v>1013</v>
      </c>
      <c r="I51" s="15" t="s">
        <v>1052</v>
      </c>
    </row>
    <row r="52" spans="2:11" s="15" customFormat="1" ht="15.95">
      <c r="B52" s="13" t="s">
        <v>1104</v>
      </c>
      <c r="C52" s="13" t="s">
        <v>1139</v>
      </c>
      <c r="D52" s="13" t="s">
        <v>1140</v>
      </c>
      <c r="E52" s="13" t="s">
        <v>1168</v>
      </c>
      <c r="F52" s="13" t="s">
        <v>1169</v>
      </c>
      <c r="G52" s="15" t="s">
        <v>923</v>
      </c>
      <c r="H52" s="15" t="s">
        <v>1013</v>
      </c>
      <c r="I52" s="15" t="s">
        <v>1052</v>
      </c>
      <c r="K52" s="15" t="s">
        <v>1170</v>
      </c>
    </row>
    <row r="53" spans="2:11" s="15" customFormat="1" ht="192">
      <c r="B53" s="13" t="s">
        <v>1104</v>
      </c>
      <c r="C53" s="13" t="s">
        <v>1144</v>
      </c>
      <c r="D53" s="13" t="s">
        <v>1145</v>
      </c>
      <c r="E53" s="13" t="s">
        <v>1171</v>
      </c>
      <c r="F53" s="13" t="s">
        <v>1172</v>
      </c>
      <c r="G53" s="15" t="s">
        <v>923</v>
      </c>
      <c r="H53" s="15" t="s">
        <v>1013</v>
      </c>
      <c r="I53" s="15" t="s">
        <v>1052</v>
      </c>
      <c r="K53" s="15" t="s">
        <v>1173</v>
      </c>
    </row>
    <row r="54" spans="2:11" s="15" customFormat="1" ht="32.1">
      <c r="B54" s="13" t="s">
        <v>1104</v>
      </c>
      <c r="C54" s="13" t="s">
        <v>1174</v>
      </c>
      <c r="D54" s="13" t="s">
        <v>1175</v>
      </c>
      <c r="E54" s="13" t="s">
        <v>1176</v>
      </c>
      <c r="F54" s="13" t="s">
        <v>1177</v>
      </c>
      <c r="G54" s="15" t="s">
        <v>923</v>
      </c>
      <c r="H54" s="15" t="s">
        <v>1013</v>
      </c>
      <c r="I54" s="15" t="s">
        <v>1052</v>
      </c>
    </row>
    <row r="55" spans="2:11" s="15" customFormat="1" ht="32.1">
      <c r="B55" s="13" t="s">
        <v>1104</v>
      </c>
      <c r="C55" s="13" t="s">
        <v>1178</v>
      </c>
      <c r="D55" s="13" t="s">
        <v>1179</v>
      </c>
      <c r="E55" s="13" t="s">
        <v>1180</v>
      </c>
      <c r="F55" s="13" t="s">
        <v>1181</v>
      </c>
      <c r="I55" s="15" t="s">
        <v>1052</v>
      </c>
    </row>
    <row r="56" spans="2:11" s="15" customFormat="1" ht="48">
      <c r="B56" s="13" t="s">
        <v>1104</v>
      </c>
      <c r="C56" s="13" t="s">
        <v>1149</v>
      </c>
      <c r="D56" s="13" t="s">
        <v>1150</v>
      </c>
      <c r="E56" s="13" t="s">
        <v>1151</v>
      </c>
      <c r="F56" s="13" t="s">
        <v>1182</v>
      </c>
      <c r="G56" s="15" t="s">
        <v>923</v>
      </c>
      <c r="H56" s="15" t="s">
        <v>1013</v>
      </c>
      <c r="I56" s="15" t="s">
        <v>1052</v>
      </c>
    </row>
    <row r="57" spans="2:11" s="15" customFormat="1" ht="15.95">
      <c r="B57" s="13" t="s">
        <v>1104</v>
      </c>
      <c r="C57" s="13" t="s">
        <v>1183</v>
      </c>
      <c r="D57" s="13" t="s">
        <v>1184</v>
      </c>
      <c r="E57" s="13" t="s">
        <v>1183</v>
      </c>
      <c r="F57" s="13" t="s">
        <v>1185</v>
      </c>
      <c r="G57" s="15" t="s">
        <v>923</v>
      </c>
      <c r="H57" s="15" t="s">
        <v>1013</v>
      </c>
      <c r="I57" s="15" t="s">
        <v>923</v>
      </c>
      <c r="K57" s="15" t="s">
        <v>1186</v>
      </c>
    </row>
    <row r="58" spans="2:11" s="15" customFormat="1" ht="15.95">
      <c r="B58" s="13" t="s">
        <v>1187</v>
      </c>
      <c r="C58" s="13" t="s">
        <v>1188</v>
      </c>
      <c r="D58" s="13" t="s">
        <v>1189</v>
      </c>
      <c r="E58" s="13" t="s">
        <v>1190</v>
      </c>
      <c r="F58" s="13" t="s">
        <v>1191</v>
      </c>
      <c r="G58" s="15" t="s">
        <v>923</v>
      </c>
      <c r="H58" s="15" t="s">
        <v>1013</v>
      </c>
      <c r="I58" s="15" t="s">
        <v>923</v>
      </c>
    </row>
    <row r="59" spans="2:11" s="15" customFormat="1" ht="48">
      <c r="B59" s="13" t="s">
        <v>1187</v>
      </c>
      <c r="C59" s="13" t="s">
        <v>1192</v>
      </c>
      <c r="D59" s="13" t="s">
        <v>1193</v>
      </c>
      <c r="E59" s="13" t="s">
        <v>1194</v>
      </c>
      <c r="F59" s="13" t="s">
        <v>1195</v>
      </c>
      <c r="G59" s="15" t="s">
        <v>923</v>
      </c>
      <c r="H59" s="15" t="s">
        <v>1013</v>
      </c>
      <c r="I59" s="15" t="s">
        <v>923</v>
      </c>
    </row>
    <row r="60" spans="2:11" s="15" customFormat="1" ht="111.95">
      <c r="B60" s="13" t="s">
        <v>1187</v>
      </c>
      <c r="C60" s="13" t="s">
        <v>369</v>
      </c>
      <c r="D60" s="13" t="s">
        <v>369</v>
      </c>
      <c r="E60" s="13" t="s">
        <v>1196</v>
      </c>
      <c r="F60" s="13" t="s">
        <v>1197</v>
      </c>
      <c r="G60" s="15" t="s">
        <v>923</v>
      </c>
      <c r="H60" s="15" t="s">
        <v>1013</v>
      </c>
      <c r="I60" s="15" t="s">
        <v>1052</v>
      </c>
      <c r="K60" s="13" t="s">
        <v>1198</v>
      </c>
    </row>
    <row r="61" spans="2:11" s="15" customFormat="1" ht="80.099999999999994">
      <c r="B61" s="13" t="s">
        <v>1187</v>
      </c>
      <c r="C61" s="13" t="s">
        <v>369</v>
      </c>
      <c r="D61" s="13" t="s">
        <v>369</v>
      </c>
      <c r="E61" s="13" t="s">
        <v>1199</v>
      </c>
      <c r="F61" s="13" t="s">
        <v>1200</v>
      </c>
      <c r="G61" s="15" t="s">
        <v>923</v>
      </c>
      <c r="H61" s="15" t="s">
        <v>1013</v>
      </c>
      <c r="I61" s="15" t="s">
        <v>1052</v>
      </c>
      <c r="K61" s="13" t="s">
        <v>1198</v>
      </c>
    </row>
    <row r="62" spans="2:11" s="15" customFormat="1" ht="80.099999999999994">
      <c r="B62" s="13" t="s">
        <v>1187</v>
      </c>
      <c r="C62" s="13" t="s">
        <v>369</v>
      </c>
      <c r="D62" s="13" t="s">
        <v>369</v>
      </c>
      <c r="E62" s="13" t="s">
        <v>1201</v>
      </c>
      <c r="F62" s="13" t="s">
        <v>1202</v>
      </c>
      <c r="H62" s="15" t="s">
        <v>1013</v>
      </c>
      <c r="I62" s="15" t="s">
        <v>1052</v>
      </c>
    </row>
    <row r="63" spans="2:11" s="15" customFormat="1" ht="63.95">
      <c r="B63" s="13" t="s">
        <v>1187</v>
      </c>
      <c r="C63" s="13" t="s">
        <v>1203</v>
      </c>
      <c r="D63" s="13" t="s">
        <v>1204</v>
      </c>
      <c r="E63" s="13" t="s">
        <v>1205</v>
      </c>
      <c r="F63" s="13" t="s">
        <v>1206</v>
      </c>
      <c r="G63" s="15" t="s">
        <v>923</v>
      </c>
      <c r="H63" s="15" t="s">
        <v>923</v>
      </c>
      <c r="I63" s="15" t="s">
        <v>1052</v>
      </c>
      <c r="J63" s="15" t="s">
        <v>1207</v>
      </c>
      <c r="K63" s="13" t="s">
        <v>1208</v>
      </c>
    </row>
    <row r="64" spans="2:11" s="15" customFormat="1" ht="63.95">
      <c r="B64" s="13" t="s">
        <v>1209</v>
      </c>
      <c r="C64" s="13" t="s">
        <v>1210</v>
      </c>
      <c r="D64" s="13" t="s">
        <v>1211</v>
      </c>
      <c r="E64" s="13" t="s">
        <v>1212</v>
      </c>
      <c r="F64" s="13" t="s">
        <v>1213</v>
      </c>
      <c r="G64" s="15" t="s">
        <v>923</v>
      </c>
      <c r="H64" s="15" t="s">
        <v>1013</v>
      </c>
      <c r="I64" s="15" t="s">
        <v>923</v>
      </c>
      <c r="K64" s="15" t="s">
        <v>1214</v>
      </c>
    </row>
    <row r="65" spans="2:11" s="15" customFormat="1" ht="32.1">
      <c r="B65" s="13" t="s">
        <v>1209</v>
      </c>
      <c r="C65" s="13" t="s">
        <v>1215</v>
      </c>
      <c r="D65" s="13" t="s">
        <v>1216</v>
      </c>
      <c r="E65" s="13" t="s">
        <v>1217</v>
      </c>
      <c r="F65" s="13" t="s">
        <v>1218</v>
      </c>
      <c r="G65" s="15" t="s">
        <v>923</v>
      </c>
      <c r="H65" s="15" t="s">
        <v>923</v>
      </c>
      <c r="I65" s="15" t="s">
        <v>1052</v>
      </c>
      <c r="J65" s="15" t="s">
        <v>1219</v>
      </c>
      <c r="K65" s="15" t="s">
        <v>1220</v>
      </c>
    </row>
    <row r="66" spans="2:11" s="15" customFormat="1" ht="48">
      <c r="B66" s="13" t="s">
        <v>1209</v>
      </c>
      <c r="C66" s="13" t="s">
        <v>1221</v>
      </c>
      <c r="D66" s="13" t="s">
        <v>1222</v>
      </c>
      <c r="E66" s="13" t="s">
        <v>1223</v>
      </c>
      <c r="F66" s="13" t="s">
        <v>1224</v>
      </c>
      <c r="G66" s="15" t="s">
        <v>1013</v>
      </c>
      <c r="H66" s="15" t="s">
        <v>923</v>
      </c>
      <c r="I66" s="15" t="s">
        <v>1013</v>
      </c>
      <c r="J66" s="15" t="s">
        <v>1219</v>
      </c>
      <c r="K66" s="15" t="s">
        <v>1225</v>
      </c>
    </row>
    <row r="67" spans="2:11" s="15" customFormat="1" ht="63.95">
      <c r="B67" s="13" t="s">
        <v>1209</v>
      </c>
      <c r="C67" s="13" t="s">
        <v>369</v>
      </c>
      <c r="D67" s="13"/>
      <c r="E67" s="13" t="s">
        <v>1226</v>
      </c>
      <c r="F67" s="13" t="s">
        <v>1227</v>
      </c>
      <c r="G67" s="15" t="s">
        <v>1013</v>
      </c>
      <c r="H67" s="15" t="s">
        <v>923</v>
      </c>
      <c r="I67" s="15" t="s">
        <v>1013</v>
      </c>
      <c r="J67" s="15" t="s">
        <v>1228</v>
      </c>
      <c r="K67" s="15" t="s">
        <v>1229</v>
      </c>
    </row>
    <row r="68" spans="2:11" s="15" customFormat="1" ht="80.099999999999994">
      <c r="B68" s="13" t="s">
        <v>1209</v>
      </c>
      <c r="C68" s="13" t="s">
        <v>1230</v>
      </c>
      <c r="D68" s="13" t="s">
        <v>1231</v>
      </c>
      <c r="E68" s="13" t="s">
        <v>1232</v>
      </c>
      <c r="F68" s="13" t="s">
        <v>1233</v>
      </c>
      <c r="G68" s="15" t="s">
        <v>923</v>
      </c>
      <c r="H68" s="15" t="s">
        <v>1013</v>
      </c>
      <c r="I68" s="15" t="s">
        <v>1052</v>
      </c>
    </row>
    <row r="69" spans="2:11" s="15" customFormat="1" ht="80.099999999999994">
      <c r="B69" s="13" t="s">
        <v>1209</v>
      </c>
      <c r="C69" s="13" t="s">
        <v>1234</v>
      </c>
      <c r="D69" s="13" t="s">
        <v>1235</v>
      </c>
      <c r="E69" s="13" t="s">
        <v>1236</v>
      </c>
      <c r="F69" s="13" t="s">
        <v>1237</v>
      </c>
      <c r="H69" s="15" t="s">
        <v>1013</v>
      </c>
      <c r="I69" s="15" t="s">
        <v>1052</v>
      </c>
    </row>
    <row r="70" spans="2:11" s="15" customFormat="1" ht="80.099999999999994">
      <c r="B70" s="13" t="s">
        <v>1209</v>
      </c>
      <c r="C70" s="13" t="s">
        <v>1238</v>
      </c>
      <c r="D70" s="13" t="s">
        <v>1239</v>
      </c>
      <c r="E70" s="13" t="s">
        <v>1240</v>
      </c>
      <c r="F70" s="13" t="s">
        <v>1241</v>
      </c>
      <c r="G70" s="15" t="s">
        <v>923</v>
      </c>
      <c r="H70" s="15" t="s">
        <v>1013</v>
      </c>
      <c r="I70" s="15" t="s">
        <v>1052</v>
      </c>
    </row>
    <row r="71" spans="2:11" s="15" customFormat="1" ht="80.099999999999994">
      <c r="B71" s="13" t="s">
        <v>1209</v>
      </c>
      <c r="C71" s="13" t="s">
        <v>1242</v>
      </c>
      <c r="D71" s="13" t="s">
        <v>1243</v>
      </c>
      <c r="E71" s="13" t="s">
        <v>1240</v>
      </c>
      <c r="F71" s="13" t="s">
        <v>1244</v>
      </c>
      <c r="G71" s="15" t="s">
        <v>923</v>
      </c>
      <c r="H71" s="15" t="s">
        <v>1013</v>
      </c>
      <c r="I71" s="15" t="s">
        <v>1052</v>
      </c>
    </row>
    <row r="72" spans="2:11" s="15" customFormat="1" ht="80.099999999999994">
      <c r="B72" s="13" t="s">
        <v>1209</v>
      </c>
      <c r="C72" s="13" t="s">
        <v>1245</v>
      </c>
      <c r="D72" s="13" t="s">
        <v>1246</v>
      </c>
      <c r="E72" s="13" t="s">
        <v>1245</v>
      </c>
      <c r="F72" s="13" t="s">
        <v>1247</v>
      </c>
      <c r="G72" s="15" t="s">
        <v>923</v>
      </c>
      <c r="H72" s="15" t="s">
        <v>1013</v>
      </c>
      <c r="I72" s="15" t="s">
        <v>1052</v>
      </c>
    </row>
    <row r="73" spans="2:11" s="15" customFormat="1" ht="111.95">
      <c r="B73" s="13" t="s">
        <v>1209</v>
      </c>
      <c r="C73" s="13" t="s">
        <v>1248</v>
      </c>
      <c r="D73" s="13" t="s">
        <v>1249</v>
      </c>
      <c r="E73" s="13" t="s">
        <v>1250</v>
      </c>
      <c r="F73" s="13" t="s">
        <v>1251</v>
      </c>
      <c r="G73" s="15" t="s">
        <v>923</v>
      </c>
      <c r="H73" s="15" t="s">
        <v>1013</v>
      </c>
      <c r="I73" s="15" t="s">
        <v>923</v>
      </c>
    </row>
    <row r="74" spans="2:11" s="15" customFormat="1" ht="80.099999999999994">
      <c r="B74" s="13" t="s">
        <v>1209</v>
      </c>
      <c r="C74" s="13" t="s">
        <v>1252</v>
      </c>
      <c r="D74" s="13" t="s">
        <v>1253</v>
      </c>
      <c r="E74" s="13" t="s">
        <v>1254</v>
      </c>
      <c r="F74" s="13" t="s">
        <v>1255</v>
      </c>
      <c r="G74" s="15" t="s">
        <v>923</v>
      </c>
      <c r="H74" s="15" t="s">
        <v>1013</v>
      </c>
      <c r="I74" s="15" t="s">
        <v>923</v>
      </c>
    </row>
    <row r="75" spans="2:11" s="15" customFormat="1" ht="80.099999999999994">
      <c r="B75" s="13" t="s">
        <v>1209</v>
      </c>
      <c r="C75" s="13" t="s">
        <v>1256</v>
      </c>
      <c r="D75" s="13" t="s">
        <v>1257</v>
      </c>
      <c r="E75" s="13" t="s">
        <v>1258</v>
      </c>
      <c r="F75" s="13" t="s">
        <v>1259</v>
      </c>
      <c r="G75" s="15" t="s">
        <v>923</v>
      </c>
      <c r="H75" s="15" t="s">
        <v>1013</v>
      </c>
      <c r="I75" s="15" t="s">
        <v>923</v>
      </c>
    </row>
    <row r="76" spans="2:11" s="15" customFormat="1" ht="48">
      <c r="B76" s="13" t="s">
        <v>1260</v>
      </c>
      <c r="C76" s="13" t="s">
        <v>1188</v>
      </c>
      <c r="D76" s="13" t="s">
        <v>1261</v>
      </c>
      <c r="E76" s="13" t="s">
        <v>1262</v>
      </c>
      <c r="F76" s="13" t="s">
        <v>1263</v>
      </c>
      <c r="G76" s="15" t="s">
        <v>923</v>
      </c>
      <c r="H76" s="15" t="s">
        <v>1013</v>
      </c>
      <c r="I76" s="15" t="s">
        <v>426</v>
      </c>
    </row>
    <row r="77" spans="2:11" s="15" customFormat="1" ht="48">
      <c r="B77" s="13" t="s">
        <v>1260</v>
      </c>
      <c r="C77" s="13" t="s">
        <v>1264</v>
      </c>
      <c r="D77" s="13" t="s">
        <v>1265</v>
      </c>
      <c r="E77" s="13" t="s">
        <v>1266</v>
      </c>
      <c r="F77" s="13" t="s">
        <v>1267</v>
      </c>
      <c r="G77" s="15" t="s">
        <v>923</v>
      </c>
      <c r="H77" s="15" t="s">
        <v>1013</v>
      </c>
      <c r="I77" s="15" t="s">
        <v>1052</v>
      </c>
    </row>
    <row r="78" spans="2:11" s="15" customFormat="1" ht="63.95">
      <c r="B78" s="13" t="s">
        <v>1260</v>
      </c>
      <c r="C78" s="13" t="s">
        <v>1268</v>
      </c>
      <c r="D78" s="13" t="s">
        <v>1269</v>
      </c>
      <c r="E78" s="13" t="s">
        <v>1270</v>
      </c>
      <c r="F78" s="13" t="s">
        <v>1271</v>
      </c>
      <c r="G78" s="15" t="s">
        <v>923</v>
      </c>
      <c r="H78" s="15" t="s">
        <v>1013</v>
      </c>
      <c r="I78" s="15" t="s">
        <v>1052</v>
      </c>
    </row>
    <row r="79" spans="2:11" s="15" customFormat="1" ht="80.099999999999994">
      <c r="B79" s="13" t="s">
        <v>1260</v>
      </c>
      <c r="C79" s="13" t="s">
        <v>1272</v>
      </c>
      <c r="D79" s="13" t="s">
        <v>1273</v>
      </c>
      <c r="E79" s="13" t="s">
        <v>1274</v>
      </c>
      <c r="F79" s="13" t="s">
        <v>1275</v>
      </c>
      <c r="G79" s="15" t="s">
        <v>923</v>
      </c>
      <c r="H79" s="15" t="s">
        <v>923</v>
      </c>
      <c r="I79" s="15" t="s">
        <v>1052</v>
      </c>
      <c r="J79" s="15" t="s">
        <v>1276</v>
      </c>
    </row>
    <row r="80" spans="2:11" s="15" customFormat="1" ht="32.1">
      <c r="B80" s="13" t="s">
        <v>1260</v>
      </c>
      <c r="C80" s="13" t="s">
        <v>1277</v>
      </c>
      <c r="D80" s="13" t="s">
        <v>1278</v>
      </c>
      <c r="E80" s="13" t="s">
        <v>1279</v>
      </c>
      <c r="F80" s="13" t="s">
        <v>1280</v>
      </c>
      <c r="G80" s="15" t="s">
        <v>923</v>
      </c>
      <c r="H80" s="15" t="s">
        <v>923</v>
      </c>
      <c r="I80" s="15" t="s">
        <v>1052</v>
      </c>
      <c r="J80" s="15" t="s">
        <v>1276</v>
      </c>
      <c r="K80" s="15" t="s">
        <v>1281</v>
      </c>
    </row>
    <row r="81" spans="2:11" s="15" customFormat="1" ht="48">
      <c r="B81" s="13" t="s">
        <v>1282</v>
      </c>
      <c r="C81" s="13" t="s">
        <v>1283</v>
      </c>
      <c r="D81" s="13" t="s">
        <v>1284</v>
      </c>
      <c r="E81" s="13" t="s">
        <v>1285</v>
      </c>
      <c r="F81" s="13" t="s">
        <v>1286</v>
      </c>
      <c r="G81" s="15" t="s">
        <v>923</v>
      </c>
      <c r="H81" s="15" t="s">
        <v>1013</v>
      </c>
      <c r="I81" s="15" t="s">
        <v>1052</v>
      </c>
    </row>
    <row r="82" spans="2:11" s="15" customFormat="1" ht="32.1">
      <c r="B82" s="13" t="s">
        <v>1282</v>
      </c>
      <c r="C82" s="13" t="s">
        <v>1287</v>
      </c>
      <c r="D82" s="13" t="s">
        <v>1288</v>
      </c>
      <c r="E82" s="13" t="s">
        <v>1289</v>
      </c>
      <c r="F82" s="13" t="s">
        <v>1290</v>
      </c>
      <c r="G82" s="15" t="s">
        <v>923</v>
      </c>
      <c r="H82" s="15" t="s">
        <v>1013</v>
      </c>
      <c r="I82" s="15" t="s">
        <v>1052</v>
      </c>
    </row>
    <row r="83" spans="2:11" s="15" customFormat="1" ht="32.1">
      <c r="B83" s="13" t="s">
        <v>1282</v>
      </c>
      <c r="C83" s="13" t="s">
        <v>1203</v>
      </c>
      <c r="D83" s="13" t="s">
        <v>1204</v>
      </c>
      <c r="E83" s="13" t="s">
        <v>1291</v>
      </c>
      <c r="F83" s="13" t="s">
        <v>1292</v>
      </c>
      <c r="G83" s="15" t="s">
        <v>923</v>
      </c>
      <c r="H83" s="15" t="s">
        <v>1013</v>
      </c>
      <c r="I83" s="15" t="s">
        <v>1052</v>
      </c>
    </row>
    <row r="84" spans="2:11" s="15" customFormat="1" ht="32.1">
      <c r="B84" s="13" t="s">
        <v>1282</v>
      </c>
      <c r="C84" s="13" t="s">
        <v>1192</v>
      </c>
      <c r="D84" s="13" t="s">
        <v>1193</v>
      </c>
      <c r="E84" s="13" t="s">
        <v>1293</v>
      </c>
      <c r="F84" s="13" t="s">
        <v>1294</v>
      </c>
      <c r="G84" s="15" t="s">
        <v>923</v>
      </c>
      <c r="H84" s="15" t="s">
        <v>1013</v>
      </c>
      <c r="I84" s="15" t="s">
        <v>1052</v>
      </c>
    </row>
    <row r="85" spans="2:11" s="15" customFormat="1" ht="63.95">
      <c r="B85" s="13" t="s">
        <v>1282</v>
      </c>
      <c r="C85" s="13" t="s">
        <v>1295</v>
      </c>
      <c r="D85" s="13" t="s">
        <v>1296</v>
      </c>
      <c r="E85" s="13" t="s">
        <v>1297</v>
      </c>
      <c r="F85" s="13" t="s">
        <v>1298</v>
      </c>
      <c r="G85" s="15" t="s">
        <v>923</v>
      </c>
      <c r="H85" s="15" t="s">
        <v>1013</v>
      </c>
      <c r="I85" s="15" t="s">
        <v>1052</v>
      </c>
    </row>
    <row r="86" spans="2:11" s="15" customFormat="1" ht="63.95">
      <c r="B86" s="13" t="s">
        <v>1282</v>
      </c>
      <c r="C86" s="13" t="s">
        <v>1299</v>
      </c>
      <c r="D86" s="13" t="s">
        <v>1300</v>
      </c>
      <c r="E86" s="13" t="s">
        <v>1301</v>
      </c>
      <c r="F86" s="13" t="s">
        <v>1302</v>
      </c>
      <c r="G86" s="15" t="s">
        <v>923</v>
      </c>
      <c r="H86" s="15" t="s">
        <v>1013</v>
      </c>
      <c r="I86" s="15" t="s">
        <v>1052</v>
      </c>
    </row>
    <row r="87" spans="2:11" s="15" customFormat="1" ht="63.95">
      <c r="B87" s="13" t="s">
        <v>1282</v>
      </c>
      <c r="C87" s="13" t="s">
        <v>1303</v>
      </c>
      <c r="D87" s="13" t="s">
        <v>1304</v>
      </c>
      <c r="E87" s="13" t="s">
        <v>1305</v>
      </c>
      <c r="F87" s="13" t="s">
        <v>1306</v>
      </c>
      <c r="G87" s="15" t="s">
        <v>923</v>
      </c>
      <c r="H87" s="15" t="s">
        <v>1013</v>
      </c>
      <c r="I87" s="15" t="s">
        <v>1052</v>
      </c>
    </row>
    <row r="88" spans="2:11" s="15" customFormat="1" ht="80.099999999999994">
      <c r="B88" s="13" t="s">
        <v>1307</v>
      </c>
      <c r="C88" s="13" t="s">
        <v>1230</v>
      </c>
      <c r="D88" s="13" t="s">
        <v>1231</v>
      </c>
      <c r="E88" s="13" t="s">
        <v>1232</v>
      </c>
      <c r="F88" s="13" t="s">
        <v>1308</v>
      </c>
      <c r="G88" s="15" t="s">
        <v>923</v>
      </c>
      <c r="H88" s="15" t="s">
        <v>1013</v>
      </c>
      <c r="I88" s="15" t="s">
        <v>1052</v>
      </c>
      <c r="K88" s="15" t="s">
        <v>1309</v>
      </c>
    </row>
    <row r="89" spans="2:11" s="15" customFormat="1" ht="80.099999999999994">
      <c r="B89" s="13" t="s">
        <v>1307</v>
      </c>
      <c r="C89" s="13" t="s">
        <v>1234</v>
      </c>
      <c r="D89" s="13" t="s">
        <v>1235</v>
      </c>
      <c r="E89" s="13" t="s">
        <v>1236</v>
      </c>
      <c r="F89" s="13" t="s">
        <v>1310</v>
      </c>
      <c r="G89" s="15" t="s">
        <v>923</v>
      </c>
      <c r="H89" s="15" t="s">
        <v>1013</v>
      </c>
      <c r="I89" s="15" t="s">
        <v>1052</v>
      </c>
      <c r="K89" s="15" t="s">
        <v>1309</v>
      </c>
    </row>
    <row r="90" spans="2:11" s="15" customFormat="1" ht="80.099999999999994">
      <c r="B90" s="13" t="s">
        <v>1307</v>
      </c>
      <c r="C90" s="13" t="s">
        <v>1311</v>
      </c>
      <c r="D90" s="13" t="s">
        <v>1312</v>
      </c>
      <c r="E90" s="13" t="s">
        <v>1313</v>
      </c>
      <c r="F90" s="13" t="s">
        <v>1314</v>
      </c>
      <c r="G90" s="15" t="s">
        <v>923</v>
      </c>
      <c r="H90" s="15" t="s">
        <v>1013</v>
      </c>
      <c r="I90" s="15" t="s">
        <v>1052</v>
      </c>
      <c r="K90" s="15" t="s">
        <v>1309</v>
      </c>
    </row>
    <row r="91" spans="2:11" s="15" customFormat="1" ht="80.099999999999994">
      <c r="B91" s="13" t="s">
        <v>1307</v>
      </c>
      <c r="C91" s="13" t="s">
        <v>1242</v>
      </c>
      <c r="D91" s="13" t="s">
        <v>1243</v>
      </c>
      <c r="E91" s="13" t="s">
        <v>1240</v>
      </c>
      <c r="F91" s="13" t="s">
        <v>1315</v>
      </c>
      <c r="G91" s="15" t="s">
        <v>923</v>
      </c>
      <c r="H91" s="15" t="s">
        <v>1013</v>
      </c>
      <c r="I91" s="15" t="s">
        <v>1052</v>
      </c>
    </row>
    <row r="92" spans="2:11" s="15" customFormat="1" ht="80.099999999999994">
      <c r="B92" s="13" t="s">
        <v>1307</v>
      </c>
      <c r="C92" s="13" t="s">
        <v>1245</v>
      </c>
      <c r="D92" s="13" t="s">
        <v>1246</v>
      </c>
      <c r="E92" s="13" t="s">
        <v>1245</v>
      </c>
      <c r="F92" s="13" t="s">
        <v>1316</v>
      </c>
      <c r="G92" s="15" t="s">
        <v>923</v>
      </c>
      <c r="H92" s="15" t="s">
        <v>923</v>
      </c>
      <c r="I92" s="15" t="s">
        <v>1052</v>
      </c>
      <c r="J92" s="15" t="s">
        <v>1317</v>
      </c>
    </row>
    <row r="93" spans="2:11" s="15" customFormat="1" ht="48">
      <c r="B93" s="13" t="s">
        <v>1318</v>
      </c>
      <c r="C93" s="13" t="s">
        <v>1221</v>
      </c>
      <c r="D93" s="13" t="s">
        <v>1222</v>
      </c>
      <c r="E93" s="13" t="s">
        <v>1223</v>
      </c>
      <c r="F93" s="13" t="s">
        <v>1319</v>
      </c>
      <c r="G93" s="15" t="s">
        <v>1013</v>
      </c>
      <c r="H93" s="15" t="s">
        <v>923</v>
      </c>
      <c r="I93" s="15" t="s">
        <v>1013</v>
      </c>
      <c r="J93" s="15" t="s">
        <v>1317</v>
      </c>
    </row>
    <row r="94" spans="2:11" ht="111.95">
      <c r="B94" s="13" t="s">
        <v>1318</v>
      </c>
      <c r="C94" s="13" t="s">
        <v>1248</v>
      </c>
      <c r="D94" s="13" t="s">
        <v>1249</v>
      </c>
      <c r="E94" s="13" t="s">
        <v>1250</v>
      </c>
      <c r="F94" s="13" t="s">
        <v>1320</v>
      </c>
      <c r="G94" s="15" t="s">
        <v>923</v>
      </c>
      <c r="H94" s="15" t="s">
        <v>1013</v>
      </c>
      <c r="I94" s="15" t="s">
        <v>923</v>
      </c>
      <c r="J94" s="15"/>
      <c r="K94" s="15"/>
    </row>
    <row r="95" spans="2:11" ht="80.099999999999994">
      <c r="B95" s="13" t="s">
        <v>1318</v>
      </c>
      <c r="C95" s="13" t="s">
        <v>1321</v>
      </c>
      <c r="D95" s="13" t="s">
        <v>1253</v>
      </c>
      <c r="E95" s="13" t="s">
        <v>1254</v>
      </c>
      <c r="F95" s="13" t="s">
        <v>1322</v>
      </c>
      <c r="G95" s="15" t="s">
        <v>923</v>
      </c>
      <c r="H95" s="15" t="s">
        <v>1013</v>
      </c>
      <c r="I95" s="15" t="s">
        <v>923</v>
      </c>
      <c r="J95" s="15"/>
      <c r="K95" s="15"/>
    </row>
    <row r="96" spans="2:11" ht="32.1">
      <c r="B96" s="13" t="s">
        <v>1323</v>
      </c>
      <c r="C96" s="13" t="s">
        <v>1324</v>
      </c>
      <c r="D96" s="13" t="s">
        <v>1325</v>
      </c>
      <c r="E96" s="13" t="s">
        <v>1326</v>
      </c>
      <c r="F96" s="13" t="s">
        <v>1327</v>
      </c>
      <c r="G96" s="15" t="s">
        <v>923</v>
      </c>
      <c r="H96" s="15" t="s">
        <v>1013</v>
      </c>
      <c r="I96" s="15" t="s">
        <v>1052</v>
      </c>
      <c r="J96" s="15"/>
      <c r="K96" s="15"/>
    </row>
    <row r="97" spans="2:11" ht="80.099999999999994">
      <c r="B97" s="13" t="s">
        <v>1323</v>
      </c>
      <c r="C97" s="13" t="s">
        <v>1328</v>
      </c>
      <c r="D97" s="13" t="s">
        <v>1329</v>
      </c>
      <c r="E97" s="13" t="s">
        <v>1330</v>
      </c>
      <c r="F97" s="13" t="s">
        <v>1331</v>
      </c>
      <c r="G97" s="15" t="s">
        <v>923</v>
      </c>
      <c r="H97" s="15" t="s">
        <v>1013</v>
      </c>
      <c r="I97" s="15" t="s">
        <v>923</v>
      </c>
      <c r="J97" s="15"/>
      <c r="K97" s="15"/>
    </row>
    <row r="98" spans="2:11" ht="96">
      <c r="B98" s="13" t="s">
        <v>1323</v>
      </c>
      <c r="C98" s="13" t="s">
        <v>1332</v>
      </c>
      <c r="D98" s="13" t="s">
        <v>1333</v>
      </c>
      <c r="E98" s="13" t="s">
        <v>1334</v>
      </c>
      <c r="F98" s="13" t="s">
        <v>1335</v>
      </c>
      <c r="G98" s="15" t="s">
        <v>923</v>
      </c>
      <c r="H98" s="15" t="s">
        <v>1013</v>
      </c>
      <c r="I98" s="15" t="s">
        <v>1052</v>
      </c>
      <c r="J98" s="15"/>
      <c r="K98" s="15"/>
    </row>
    <row r="99" spans="2:11" ht="80.099999999999994">
      <c r="B99" s="13" t="s">
        <v>1336</v>
      </c>
      <c r="C99" s="13" t="s">
        <v>1337</v>
      </c>
      <c r="D99" s="13" t="s">
        <v>1338</v>
      </c>
      <c r="E99" s="13" t="s">
        <v>1337</v>
      </c>
      <c r="F99" s="13" t="s">
        <v>1339</v>
      </c>
      <c r="G99" s="15" t="s">
        <v>923</v>
      </c>
      <c r="H99" s="15" t="s">
        <v>1013</v>
      </c>
      <c r="I99" s="15" t="s">
        <v>1052</v>
      </c>
      <c r="J99" s="15"/>
      <c r="K99" s="15"/>
    </row>
    <row r="100" spans="2:11" ht="176.1">
      <c r="B100" s="13" t="s">
        <v>1336</v>
      </c>
      <c r="C100" s="13" t="s">
        <v>1203</v>
      </c>
      <c r="D100" s="13" t="s">
        <v>1204</v>
      </c>
      <c r="E100" s="13" t="s">
        <v>1340</v>
      </c>
      <c r="F100" s="13" t="s">
        <v>1341</v>
      </c>
      <c r="G100" s="15" t="s">
        <v>923</v>
      </c>
      <c r="H100" s="15" t="s">
        <v>1013</v>
      </c>
      <c r="I100" s="15" t="s">
        <v>1052</v>
      </c>
      <c r="J100" s="15"/>
      <c r="K100" s="15" t="s">
        <v>1342</v>
      </c>
    </row>
    <row r="101" spans="2:11" ht="48">
      <c r="B101" s="13" t="s">
        <v>1336</v>
      </c>
      <c r="C101" s="13" t="s">
        <v>1343</v>
      </c>
      <c r="D101" s="13" t="s">
        <v>1344</v>
      </c>
      <c r="E101" s="13" t="s">
        <v>1343</v>
      </c>
      <c r="F101" s="13" t="s">
        <v>1345</v>
      </c>
      <c r="G101" s="15" t="s">
        <v>923</v>
      </c>
      <c r="H101" s="15" t="s">
        <v>923</v>
      </c>
      <c r="I101" s="15" t="s">
        <v>1052</v>
      </c>
      <c r="J101" s="15" t="s">
        <v>1346</v>
      </c>
      <c r="K101" s="15"/>
    </row>
    <row r="102" spans="2:11" ht="48">
      <c r="B102" s="13" t="s">
        <v>1336</v>
      </c>
      <c r="C102" s="13" t="s">
        <v>1347</v>
      </c>
      <c r="D102" s="13" t="s">
        <v>1348</v>
      </c>
      <c r="E102" s="13" t="s">
        <v>1349</v>
      </c>
      <c r="F102" s="13" t="s">
        <v>1350</v>
      </c>
      <c r="G102" s="15" t="s">
        <v>923</v>
      </c>
      <c r="H102" s="15" t="s">
        <v>923</v>
      </c>
      <c r="I102" s="15" t="s">
        <v>1052</v>
      </c>
      <c r="J102" s="15" t="s">
        <v>1346</v>
      </c>
      <c r="K102" s="15"/>
    </row>
    <row r="103" spans="2:11" ht="32.1">
      <c r="B103" s="13" t="s">
        <v>1336</v>
      </c>
      <c r="C103" s="13" t="s">
        <v>1351</v>
      </c>
      <c r="D103" s="13" t="s">
        <v>1352</v>
      </c>
      <c r="E103" s="13" t="s">
        <v>1351</v>
      </c>
      <c r="F103" s="13" t="s">
        <v>1353</v>
      </c>
      <c r="G103" s="15" t="s">
        <v>923</v>
      </c>
      <c r="H103" s="15" t="s">
        <v>923</v>
      </c>
      <c r="I103" s="15" t="s">
        <v>1052</v>
      </c>
      <c r="J103" s="15" t="s">
        <v>1354</v>
      </c>
      <c r="K103" s="15"/>
    </row>
    <row r="104" spans="2:11" ht="144">
      <c r="B104" s="13" t="s">
        <v>1336</v>
      </c>
      <c r="C104" s="13" t="s">
        <v>1355</v>
      </c>
      <c r="D104" s="13" t="s">
        <v>1356</v>
      </c>
      <c r="E104" s="13" t="s">
        <v>1357</v>
      </c>
      <c r="F104" s="13" t="s">
        <v>1358</v>
      </c>
      <c r="G104" s="15" t="s">
        <v>923</v>
      </c>
      <c r="H104" s="15" t="s">
        <v>1013</v>
      </c>
      <c r="I104" s="15" t="s">
        <v>1052</v>
      </c>
      <c r="J104" s="15"/>
      <c r="K104" s="15" t="s">
        <v>1359</v>
      </c>
    </row>
    <row r="105" spans="2:11" ht="80.099999999999994">
      <c r="B105" s="13" t="s">
        <v>1336</v>
      </c>
      <c r="C105" s="13" t="s">
        <v>1230</v>
      </c>
      <c r="D105" s="13" t="s">
        <v>1231</v>
      </c>
      <c r="E105" s="13" t="s">
        <v>1232</v>
      </c>
      <c r="F105" s="13" t="s">
        <v>1360</v>
      </c>
      <c r="G105" s="15" t="s">
        <v>923</v>
      </c>
      <c r="H105" s="15" t="s">
        <v>1013</v>
      </c>
      <c r="I105" s="15" t="s">
        <v>1052</v>
      </c>
      <c r="J105" s="15"/>
      <c r="K105" s="15" t="s">
        <v>1361</v>
      </c>
    </row>
    <row r="106" spans="2:11" ht="80.099999999999994">
      <c r="B106" s="13" t="s">
        <v>1336</v>
      </c>
      <c r="C106" s="13" t="s">
        <v>1234</v>
      </c>
      <c r="D106" s="13" t="s">
        <v>1235</v>
      </c>
      <c r="E106" s="13" t="s">
        <v>1236</v>
      </c>
      <c r="F106" s="13" t="s">
        <v>1362</v>
      </c>
      <c r="G106" s="15" t="s">
        <v>923</v>
      </c>
      <c r="H106" s="15" t="s">
        <v>1013</v>
      </c>
      <c r="I106" s="15" t="s">
        <v>1052</v>
      </c>
      <c r="J106" s="15"/>
      <c r="K106" s="15" t="s">
        <v>1361</v>
      </c>
    </row>
    <row r="107" spans="2:11" ht="80.099999999999994">
      <c r="B107" s="13" t="s">
        <v>1336</v>
      </c>
      <c r="C107" s="13" t="s">
        <v>1311</v>
      </c>
      <c r="D107" s="13" t="s">
        <v>1312</v>
      </c>
      <c r="E107" s="13" t="s">
        <v>1313</v>
      </c>
      <c r="F107" s="13" t="s">
        <v>1363</v>
      </c>
      <c r="G107" s="15" t="s">
        <v>923</v>
      </c>
      <c r="H107" s="15" t="s">
        <v>1013</v>
      </c>
      <c r="I107" s="15" t="s">
        <v>1052</v>
      </c>
      <c r="J107" s="15"/>
      <c r="K107" s="15" t="s">
        <v>1361</v>
      </c>
    </row>
    <row r="108" spans="2:11" ht="80.099999999999994">
      <c r="B108" s="13" t="s">
        <v>1336</v>
      </c>
      <c r="C108" s="13" t="s">
        <v>1245</v>
      </c>
      <c r="D108" s="13" t="s">
        <v>1246</v>
      </c>
      <c r="E108" s="13" t="s">
        <v>1245</v>
      </c>
      <c r="F108" s="13" t="s">
        <v>1247</v>
      </c>
      <c r="G108" s="15" t="s">
        <v>923</v>
      </c>
      <c r="H108" s="15" t="s">
        <v>1013</v>
      </c>
      <c r="I108" s="15" t="s">
        <v>1052</v>
      </c>
      <c r="J108" s="15"/>
      <c r="K108" s="15" t="s">
        <v>1361</v>
      </c>
    </row>
    <row r="109" spans="2:11" ht="48">
      <c r="B109" s="13" t="s">
        <v>1336</v>
      </c>
      <c r="C109" s="13" t="s">
        <v>1364</v>
      </c>
      <c r="D109" s="13" t="s">
        <v>1365</v>
      </c>
      <c r="E109" s="13" t="s">
        <v>1366</v>
      </c>
      <c r="F109" s="13" t="s">
        <v>1367</v>
      </c>
      <c r="G109" s="15" t="s">
        <v>923</v>
      </c>
      <c r="H109" s="15" t="s">
        <v>1013</v>
      </c>
      <c r="I109" s="15" t="s">
        <v>1052</v>
      </c>
      <c r="J109" s="15"/>
      <c r="K109" s="15" t="s">
        <v>1368</v>
      </c>
    </row>
    <row r="110" spans="2:11" ht="80.099999999999994">
      <c r="B110" s="13" t="s">
        <v>1336</v>
      </c>
      <c r="C110" s="13" t="s">
        <v>1369</v>
      </c>
      <c r="D110" s="13" t="s">
        <v>1370</v>
      </c>
      <c r="E110" s="13" t="s">
        <v>1371</v>
      </c>
      <c r="F110" s="13" t="s">
        <v>1372</v>
      </c>
      <c r="G110" s="15" t="s">
        <v>923</v>
      </c>
      <c r="H110" s="15" t="s">
        <v>1013</v>
      </c>
      <c r="I110" s="15" t="s">
        <v>1052</v>
      </c>
      <c r="J110" s="15"/>
      <c r="K110" s="15"/>
    </row>
    <row r="111" spans="2:11" ht="63.95">
      <c r="B111" s="13" t="s">
        <v>1373</v>
      </c>
      <c r="C111" s="13" t="s">
        <v>1203</v>
      </c>
      <c r="D111" s="13" t="s">
        <v>1204</v>
      </c>
      <c r="E111" s="13" t="s">
        <v>1374</v>
      </c>
      <c r="F111" s="13" t="s">
        <v>1375</v>
      </c>
      <c r="G111" s="15" t="s">
        <v>923</v>
      </c>
      <c r="H111" s="15" t="s">
        <v>923</v>
      </c>
      <c r="I111" s="15" t="s">
        <v>1052</v>
      </c>
      <c r="J111" s="15" t="s">
        <v>1376</v>
      </c>
      <c r="K111" s="15"/>
    </row>
    <row r="112" spans="2:11" ht="48">
      <c r="B112" s="13" t="s">
        <v>1373</v>
      </c>
      <c r="C112" s="13" t="s">
        <v>1377</v>
      </c>
      <c r="D112" s="13" t="s">
        <v>1378</v>
      </c>
      <c r="E112" s="13" t="s">
        <v>1379</v>
      </c>
      <c r="F112" s="13" t="s">
        <v>1380</v>
      </c>
      <c r="G112" s="15" t="s">
        <v>923</v>
      </c>
      <c r="H112" s="15" t="s">
        <v>1013</v>
      </c>
      <c r="I112" s="15" t="s">
        <v>1052</v>
      </c>
      <c r="J112" s="15"/>
      <c r="K112" s="15"/>
    </row>
    <row r="113" spans="2:11" ht="15.95">
      <c r="B113" s="13" t="s">
        <v>1373</v>
      </c>
      <c r="C113" s="13" t="s">
        <v>1381</v>
      </c>
      <c r="D113" s="13" t="s">
        <v>1382</v>
      </c>
      <c r="E113" s="13" t="s">
        <v>1381</v>
      </c>
      <c r="F113" s="13" t="s">
        <v>1383</v>
      </c>
      <c r="G113" s="15" t="s">
        <v>923</v>
      </c>
      <c r="H113" s="15" t="s">
        <v>1013</v>
      </c>
      <c r="I113" s="15" t="s">
        <v>1052</v>
      </c>
      <c r="J113" s="15"/>
      <c r="K113" s="15" t="s">
        <v>1384</v>
      </c>
    </row>
    <row r="114" spans="2:11" ht="32.1">
      <c r="B114" s="13" t="s">
        <v>1373</v>
      </c>
      <c r="C114" s="13" t="s">
        <v>1203</v>
      </c>
      <c r="D114" s="13" t="s">
        <v>1261</v>
      </c>
      <c r="E114" s="13" t="s">
        <v>1385</v>
      </c>
      <c r="F114" s="13" t="s">
        <v>1386</v>
      </c>
      <c r="G114" s="15" t="s">
        <v>923</v>
      </c>
      <c r="H114" s="15" t="s">
        <v>923</v>
      </c>
      <c r="I114" s="15" t="s">
        <v>1052</v>
      </c>
      <c r="J114" s="15" t="s">
        <v>1376</v>
      </c>
      <c r="K114" s="15"/>
    </row>
    <row r="115" spans="2:11" ht="48">
      <c r="B115" s="13" t="s">
        <v>1373</v>
      </c>
      <c r="C115" s="13" t="s">
        <v>1343</v>
      </c>
      <c r="D115" s="13" t="s">
        <v>1344</v>
      </c>
      <c r="E115" s="13" t="s">
        <v>1343</v>
      </c>
      <c r="F115" s="13" t="s">
        <v>1345</v>
      </c>
      <c r="G115" s="15" t="s">
        <v>923</v>
      </c>
      <c r="H115" s="15" t="s">
        <v>923</v>
      </c>
      <c r="I115" s="15" t="s">
        <v>1052</v>
      </c>
      <c r="J115" s="15" t="s">
        <v>1346</v>
      </c>
      <c r="K115" s="15"/>
    </row>
    <row r="116" spans="2:11" ht="48">
      <c r="B116" s="13" t="s">
        <v>1373</v>
      </c>
      <c r="C116" s="13" t="s">
        <v>1387</v>
      </c>
      <c r="D116" s="13" t="s">
        <v>1348</v>
      </c>
      <c r="E116" s="13" t="s">
        <v>1388</v>
      </c>
      <c r="F116" s="13" t="s">
        <v>1389</v>
      </c>
      <c r="G116" s="15" t="s">
        <v>923</v>
      </c>
      <c r="H116" s="15" t="s">
        <v>923</v>
      </c>
      <c r="I116" s="15" t="s">
        <v>1052</v>
      </c>
      <c r="J116" s="15" t="s">
        <v>1346</v>
      </c>
      <c r="K116" s="15"/>
    </row>
    <row r="117" spans="2:11" ht="48">
      <c r="B117" s="13" t="s">
        <v>1390</v>
      </c>
      <c r="C117" s="13" t="s">
        <v>1391</v>
      </c>
      <c r="D117" s="13" t="s">
        <v>1392</v>
      </c>
      <c r="E117" s="13" t="s">
        <v>1393</v>
      </c>
      <c r="F117" s="13" t="s">
        <v>1394</v>
      </c>
      <c r="G117" s="15" t="s">
        <v>923</v>
      </c>
      <c r="H117" s="15" t="s">
        <v>1013</v>
      </c>
      <c r="I117" s="15" t="s">
        <v>1052</v>
      </c>
      <c r="J117" s="15"/>
      <c r="K117" s="15"/>
    </row>
    <row r="118" spans="2:11" ht="15.95">
      <c r="B118" s="13"/>
      <c r="C118" s="13" t="s">
        <v>1395</v>
      </c>
      <c r="D118" s="13" t="s">
        <v>1396</v>
      </c>
      <c r="E118" s="13" t="s">
        <v>1397</v>
      </c>
      <c r="F118" s="13" t="s">
        <v>1398</v>
      </c>
      <c r="G118" s="15" t="s">
        <v>923</v>
      </c>
      <c r="H118" s="15" t="s">
        <v>923</v>
      </c>
      <c r="I118" s="15" t="s">
        <v>1052</v>
      </c>
      <c r="J118" s="15" t="s">
        <v>1399</v>
      </c>
      <c r="K118" s="15"/>
    </row>
    <row r="119" spans="2:11">
      <c r="B119" s="13"/>
      <c r="C119" s="13"/>
      <c r="D119" s="13"/>
      <c r="E119" s="13"/>
      <c r="F119" s="13"/>
      <c r="G119" s="15"/>
      <c r="H119" s="15"/>
      <c r="I119" s="15"/>
      <c r="J119" s="15"/>
      <c r="K119" s="15"/>
    </row>
    <row r="120" spans="2:11">
      <c r="B120" s="13"/>
      <c r="C120" s="13"/>
      <c r="D120" s="13"/>
      <c r="E120" s="13"/>
      <c r="F120" s="13"/>
      <c r="G120" s="15"/>
      <c r="H120" s="15"/>
      <c r="I120" s="15"/>
      <c r="J120" s="15"/>
      <c r="K120" s="15"/>
    </row>
    <row r="121" spans="2:11">
      <c r="B121" s="13"/>
      <c r="C121" s="13"/>
      <c r="D121" s="13"/>
      <c r="E121" s="13"/>
      <c r="F121" s="13"/>
      <c r="G121" s="15"/>
      <c r="H121" s="15"/>
      <c r="I121" s="15"/>
      <c r="J121" s="15"/>
      <c r="K121" s="15"/>
    </row>
    <row r="122" spans="2:11">
      <c r="B122" s="13"/>
      <c r="C122" s="13"/>
      <c r="D122" s="13"/>
      <c r="E122" s="13"/>
      <c r="F122" s="13"/>
      <c r="G122" s="15"/>
      <c r="H122" s="15"/>
      <c r="I122" s="15"/>
      <c r="J122" s="15"/>
      <c r="K122" s="15"/>
    </row>
    <row r="123" spans="2:11">
      <c r="B123" s="15"/>
      <c r="C123" s="15"/>
      <c r="D123" s="15"/>
      <c r="E123" s="15"/>
      <c r="F123" s="15"/>
      <c r="G123" s="15"/>
      <c r="H123" s="15"/>
      <c r="I123" s="15"/>
      <c r="J123" s="15"/>
      <c r="K123" s="15"/>
    </row>
  </sheetData>
  <phoneticPr fontId="2" type="noConversion"/>
  <pageMargins left="0.7" right="0.7" top="0.75" bottom="0.75" header="0.3" footer="0.3"/>
  <pageSetup paperSize="9" orientation="portrait" horizontalDpi="0" verticalDpi="0"/>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E6CE3-8754-410B-B9E0-A902933946FF}">
  <dimension ref="B2:F16"/>
  <sheetViews>
    <sheetView showGridLines="0" workbookViewId="0">
      <selection activeCell="E14" sqref="E14"/>
    </sheetView>
  </sheetViews>
  <sheetFormatPr defaultColWidth="8.7109375" defaultRowHeight="15"/>
  <cols>
    <col min="1" max="1" width="2.7109375" customWidth="1"/>
    <col min="2" max="6" width="30.42578125" customWidth="1"/>
    <col min="7" max="7" width="3.42578125" customWidth="1"/>
  </cols>
  <sheetData>
    <row r="2" spans="2:6" ht="33.6" customHeight="1"/>
    <row r="12" spans="2:6">
      <c r="B12" t="s">
        <v>1400</v>
      </c>
      <c r="C12" t="s">
        <v>1401</v>
      </c>
      <c r="D12" t="s">
        <v>1402</v>
      </c>
      <c r="E12" t="s">
        <v>165</v>
      </c>
      <c r="F12" t="s">
        <v>1403</v>
      </c>
    </row>
    <row r="13" spans="2:6">
      <c r="B13">
        <v>1</v>
      </c>
      <c r="C13" s="4">
        <v>45587</v>
      </c>
      <c r="D13" t="s">
        <v>946</v>
      </c>
      <c r="E13" t="s">
        <v>1404</v>
      </c>
    </row>
    <row r="14" spans="2:6">
      <c r="B14">
        <v>1</v>
      </c>
      <c r="C14" s="4">
        <v>45592</v>
      </c>
      <c r="D14" t="s">
        <v>946</v>
      </c>
      <c r="E14" t="s">
        <v>1405</v>
      </c>
    </row>
    <row r="15" spans="2:6">
      <c r="B15">
        <v>2</v>
      </c>
      <c r="C15" s="4">
        <v>45608</v>
      </c>
      <c r="D15" t="s">
        <v>946</v>
      </c>
      <c r="E15" t="s">
        <v>1406</v>
      </c>
    </row>
    <row r="16" spans="2:6">
      <c r="B16">
        <v>3</v>
      </c>
      <c r="C16" s="4">
        <v>45609</v>
      </c>
      <c r="D16" t="s">
        <v>946</v>
      </c>
      <c r="E16" t="s">
        <v>1407</v>
      </c>
    </row>
  </sheetData>
  <phoneticPr fontId="2" type="noConversion"/>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0607A66E5394F43846CC4F04544C563" ma:contentTypeVersion="11" ma:contentTypeDescription="Create a new document." ma:contentTypeScope="" ma:versionID="576ffb4be826537b5122f5d28e648402">
  <xsd:schema xmlns:xsd="http://www.w3.org/2001/XMLSchema" xmlns:xs="http://www.w3.org/2001/XMLSchema" xmlns:p="http://schemas.microsoft.com/office/2006/metadata/properties" xmlns:ns2="4c4ae35d-2d51-47c1-bf0d-0e0d7322fc00" xmlns:ns3="ee2b2053-1eab-44f4-a948-971d82c3e2d7" targetNamespace="http://schemas.microsoft.com/office/2006/metadata/properties" ma:root="true" ma:fieldsID="a781dcbcba1fa196e6f9d73cc8227609" ns2:_="" ns3:_="">
    <xsd:import namespace="4c4ae35d-2d51-47c1-bf0d-0e0d7322fc00"/>
    <xsd:import namespace="ee2b2053-1eab-44f4-a948-971d82c3e2d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4ae35d-2d51-47c1-bf0d-0e0d7322fc00"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f4c8288c-6099-4289-a83d-50ac0de6e457"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2b2053-1eab-44f4-a948-971d82c3e2d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66cc8732-9618-4976-b690-5a9e288018ff}" ma:internalName="TaxCatchAll" ma:showField="CatchAllData" ma:web="ee2b2053-1eab-44f4-a948-971d82c3e2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c4ae35d-2d51-47c1-bf0d-0e0d7322fc00">
      <Terms xmlns="http://schemas.microsoft.com/office/infopath/2007/PartnerControls"/>
    </lcf76f155ced4ddcb4097134ff3c332f>
    <TaxCatchAll xmlns="ee2b2053-1eab-44f4-a948-971d82c3e2d7" xsi:nil="true"/>
  </documentManagement>
</p:properties>
</file>

<file path=customXml/itemProps1.xml><?xml version="1.0" encoding="utf-8"?>
<ds:datastoreItem xmlns:ds="http://schemas.openxmlformats.org/officeDocument/2006/customXml" ds:itemID="{252C3077-F847-490D-A172-B19550C8F45C}"/>
</file>

<file path=customXml/itemProps2.xml><?xml version="1.0" encoding="utf-8"?>
<ds:datastoreItem xmlns:ds="http://schemas.openxmlformats.org/officeDocument/2006/customXml" ds:itemID="{6B6A625D-5D5F-4DA4-818C-C42779D5F984}"/>
</file>

<file path=customXml/itemProps3.xml><?xml version="1.0" encoding="utf-8"?>
<ds:datastoreItem xmlns:ds="http://schemas.openxmlformats.org/officeDocument/2006/customXml" ds:itemID="{227607DC-12E1-463D-9A3D-35BD7EEC345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Gower, Heather</dc:creator>
  <cp:keywords/>
  <dc:description/>
  <cp:lastModifiedBy>Gower, Heather</cp:lastModifiedBy>
  <cp:revision/>
  <dcterms:created xsi:type="dcterms:W3CDTF">2024-10-22T13:32:18Z</dcterms:created>
  <dcterms:modified xsi:type="dcterms:W3CDTF">2025-01-09T14:50:57Z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0x01010030607A66E5394F43846CC4F04544C563</vt:lpwstr>
  </property>
  <property fmtid="{D5CDD505-2E9C-101B-9397-08002B2CF9AE}" pid="3" name="MediaServiceImageTags">
    <vt:lpwstr/>
  </property>
</Properties>
</file>