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xr:revisionPtr revIDLastSave="0" documentId="11_32FEF78358A5684BD0523C0A8027B1CEB02AE192" xr6:coauthVersionLast="45" xr6:coauthVersionMax="45" xr10:uidLastSave="{00000000-0000-0000-0000-000000000000}"/>
  <bookViews>
    <workbookView xWindow="0" yWindow="0" windowWidth="22500" windowHeight="12360" tabRatio="759" firstSheet="2" activeTab="2" xr2:uid="{00000000-000D-0000-FFFF-FFFF00000000}"/>
  </bookViews>
  <sheets>
    <sheet name="Demographics" sheetId="1" r:id="rId1"/>
    <sheet name="Community Living" sheetId="10" r:id="rId2"/>
    <sheet name="CommunityParticipation" sheetId="6" r:id="rId3"/>
    <sheet name="Old New Cities" sheetId="11" state="hidden" r:id="rId4"/>
    <sheet name="Institutionalization Calc" sheetId="13" state="hidden" r:id="rId5"/>
    <sheet name="WorkEconomic" sheetId="9" r:id="rId6"/>
  </sheets>
  <externalReferences>
    <externalReference r:id="rId7"/>
  </externalReferenc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73" i="6" l="1"/>
  <c r="BI73" i="6"/>
  <c r="P6" i="1"/>
  <c r="CN107" i="6"/>
  <c r="CM107" i="6"/>
  <c r="CL107" i="6"/>
  <c r="CN6" i="6"/>
  <c r="CN7" i="6"/>
  <c r="CN8" i="6"/>
  <c r="CN9" i="6"/>
  <c r="CN10" i="6"/>
  <c r="CN11" i="6"/>
  <c r="CN12" i="6"/>
  <c r="CN13" i="6"/>
  <c r="CN14" i="6"/>
  <c r="CN15" i="6"/>
  <c r="CN16" i="6"/>
  <c r="CN17" i="6"/>
  <c r="CN18" i="6"/>
  <c r="CN19" i="6"/>
  <c r="CN20" i="6"/>
  <c r="CN21" i="6"/>
  <c r="CN22" i="6"/>
  <c r="CN23" i="6"/>
  <c r="CN24" i="6"/>
  <c r="CN25" i="6"/>
  <c r="CN26" i="6"/>
  <c r="CN27" i="6"/>
  <c r="CN28" i="6"/>
  <c r="CN29" i="6"/>
  <c r="CN30" i="6"/>
  <c r="CN31" i="6"/>
  <c r="CN32" i="6"/>
  <c r="CN33" i="6"/>
  <c r="CN34" i="6"/>
  <c r="CN35" i="6"/>
  <c r="CN36" i="6"/>
  <c r="CN37" i="6"/>
  <c r="CN38" i="6"/>
  <c r="CN39" i="6"/>
  <c r="CN40" i="6"/>
  <c r="CN41" i="6"/>
  <c r="CN42" i="6"/>
  <c r="CN43" i="6"/>
  <c r="CN45" i="6"/>
  <c r="CN46" i="6"/>
  <c r="CN47" i="6"/>
  <c r="CN48" i="6"/>
  <c r="CN49" i="6"/>
  <c r="CN50" i="6"/>
  <c r="CN51" i="6"/>
  <c r="CN52" i="6"/>
  <c r="CN53" i="6"/>
  <c r="CN54" i="6"/>
  <c r="CN55" i="6"/>
  <c r="CN56" i="6"/>
  <c r="CN5" i="6"/>
  <c r="CM6" i="6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" i="6"/>
  <c r="CL6" i="6"/>
  <c r="CL7" i="6"/>
  <c r="CL8" i="6"/>
  <c r="CL9" i="6"/>
  <c r="CL10" i="6"/>
  <c r="CL11" i="6"/>
  <c r="CL12" i="6"/>
  <c r="CL13" i="6"/>
  <c r="CL14" i="6"/>
  <c r="CL15" i="6"/>
  <c r="CL16" i="6"/>
  <c r="CL17" i="6"/>
  <c r="CL18" i="6"/>
  <c r="CL19" i="6"/>
  <c r="CL20" i="6"/>
  <c r="CL21" i="6"/>
  <c r="CL22" i="6"/>
  <c r="CL23" i="6"/>
  <c r="CL24" i="6"/>
  <c r="CL25" i="6"/>
  <c r="CL26" i="6"/>
  <c r="CL27" i="6"/>
  <c r="CL28" i="6"/>
  <c r="CL29" i="6"/>
  <c r="CL30" i="6"/>
  <c r="CL31" i="6"/>
  <c r="CL32" i="6"/>
  <c r="CL33" i="6"/>
  <c r="CL34" i="6"/>
  <c r="CL35" i="6"/>
  <c r="CL36" i="6"/>
  <c r="CL37" i="6"/>
  <c r="CL38" i="6"/>
  <c r="CL39" i="6"/>
  <c r="CL40" i="6"/>
  <c r="CL41" i="6"/>
  <c r="CL42" i="6"/>
  <c r="CL43" i="6"/>
  <c r="CL45" i="6"/>
  <c r="CL46" i="6"/>
  <c r="CL47" i="6"/>
  <c r="CL48" i="6"/>
  <c r="CL49" i="6"/>
  <c r="CL50" i="6"/>
  <c r="CL51" i="6"/>
  <c r="CL52" i="6"/>
  <c r="CL53" i="6"/>
  <c r="CL54" i="6"/>
  <c r="CL55" i="6"/>
  <c r="CL56" i="6"/>
  <c r="CL5" i="6"/>
  <c r="AS107" i="6"/>
  <c r="AR107" i="6"/>
  <c r="AQ107" i="6"/>
  <c r="AP107" i="6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M5" i="9"/>
  <c r="F5" i="9"/>
  <c r="BJ89" i="6"/>
  <c r="BI89" i="6"/>
  <c r="BI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S5" i="6"/>
  <c r="AR5" i="6"/>
  <c r="AP53" i="10"/>
  <c r="AP54" i="10"/>
  <c r="AP55" i="10"/>
  <c r="AP56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P26" i="10"/>
  <c r="AP27" i="10"/>
  <c r="AP28" i="10"/>
  <c r="AP29" i="10"/>
  <c r="AP30" i="10"/>
  <c r="AP31" i="10"/>
  <c r="AP32" i="10"/>
  <c r="AP33" i="10"/>
  <c r="AP34" i="10"/>
  <c r="AP35" i="10"/>
  <c r="AP36" i="10"/>
  <c r="AP37" i="10"/>
  <c r="AP38" i="10"/>
  <c r="AP39" i="10"/>
  <c r="AP40" i="10"/>
  <c r="AP41" i="10"/>
  <c r="AP42" i="10"/>
  <c r="AP43" i="10"/>
  <c r="AP44" i="10"/>
  <c r="AP45" i="10"/>
  <c r="AP46" i="10"/>
  <c r="AP47" i="10"/>
  <c r="AP48" i="10"/>
  <c r="AP49" i="10"/>
  <c r="AP50" i="10"/>
  <c r="AP51" i="10"/>
  <c r="AP52" i="10"/>
  <c r="AP4" i="10"/>
  <c r="O56" i="13"/>
  <c r="M56" i="13"/>
  <c r="J56" i="13"/>
  <c r="K56" i="13"/>
  <c r="L56" i="13"/>
  <c r="H56" i="13"/>
  <c r="K55" i="13"/>
  <c r="J55" i="13"/>
  <c r="L55" i="13"/>
  <c r="O54" i="13"/>
  <c r="M54" i="13"/>
  <c r="K54" i="13"/>
  <c r="J54" i="13"/>
  <c r="H54" i="13"/>
  <c r="O53" i="13"/>
  <c r="M53" i="13"/>
  <c r="K53" i="13"/>
  <c r="J53" i="13"/>
  <c r="H53" i="13"/>
  <c r="O52" i="13"/>
  <c r="M52" i="13"/>
  <c r="K52" i="13"/>
  <c r="J52" i="13"/>
  <c r="L52" i="13"/>
  <c r="H52" i="13"/>
  <c r="O51" i="13"/>
  <c r="M51" i="13"/>
  <c r="K51" i="13"/>
  <c r="J51" i="13"/>
  <c r="H51" i="13"/>
  <c r="O50" i="13"/>
  <c r="M50" i="13"/>
  <c r="K50" i="13"/>
  <c r="J50" i="13"/>
  <c r="L50" i="13"/>
  <c r="H50" i="13"/>
  <c r="O49" i="13"/>
  <c r="M49" i="13"/>
  <c r="K49" i="13"/>
  <c r="J49" i="13"/>
  <c r="H49" i="13"/>
  <c r="O48" i="13"/>
  <c r="M48" i="13"/>
  <c r="K48" i="13"/>
  <c r="J48" i="13"/>
  <c r="L48" i="13"/>
  <c r="H48" i="13"/>
  <c r="O47" i="13"/>
  <c r="M47" i="13"/>
  <c r="K47" i="13"/>
  <c r="J47" i="13"/>
  <c r="H47" i="13"/>
  <c r="O46" i="13"/>
  <c r="M46" i="13"/>
  <c r="K46" i="13"/>
  <c r="J46" i="13"/>
  <c r="L46" i="13"/>
  <c r="H46" i="13"/>
  <c r="O45" i="13"/>
  <c r="M45" i="13"/>
  <c r="K45" i="13"/>
  <c r="J45" i="13"/>
  <c r="L45" i="13"/>
  <c r="H45" i="13"/>
  <c r="O44" i="13"/>
  <c r="M44" i="13"/>
  <c r="K44" i="13"/>
  <c r="J44" i="13"/>
  <c r="L44" i="13"/>
  <c r="H44" i="13"/>
  <c r="O43" i="13"/>
  <c r="M43" i="13"/>
  <c r="K43" i="13"/>
  <c r="J43" i="13"/>
  <c r="L43" i="13" s="1"/>
  <c r="H43" i="13"/>
  <c r="O42" i="13"/>
  <c r="M42" i="13"/>
  <c r="K42" i="13"/>
  <c r="J42" i="13"/>
  <c r="L42" i="13"/>
  <c r="H42" i="13"/>
  <c r="O41" i="13"/>
  <c r="M41" i="13"/>
  <c r="K41" i="13"/>
  <c r="J41" i="13"/>
  <c r="L41" i="13"/>
  <c r="H41" i="13"/>
  <c r="O40" i="13"/>
  <c r="M40" i="13"/>
  <c r="K40" i="13"/>
  <c r="J40" i="13"/>
  <c r="L40" i="13"/>
  <c r="H40" i="13"/>
  <c r="O39" i="13"/>
  <c r="M39" i="13"/>
  <c r="K39" i="13"/>
  <c r="J39" i="13"/>
  <c r="L39" i="13"/>
  <c r="H39" i="13"/>
  <c r="O38" i="13"/>
  <c r="M38" i="13"/>
  <c r="K38" i="13"/>
  <c r="J38" i="13"/>
  <c r="L38" i="13"/>
  <c r="H38" i="13"/>
  <c r="O37" i="13"/>
  <c r="M37" i="13"/>
  <c r="K37" i="13"/>
  <c r="J37" i="13"/>
  <c r="L37" i="13"/>
  <c r="H37" i="13"/>
  <c r="O36" i="13"/>
  <c r="M36" i="13"/>
  <c r="K36" i="13"/>
  <c r="J36" i="13"/>
  <c r="L36" i="13"/>
  <c r="H36" i="13"/>
  <c r="O35" i="13"/>
  <c r="M35" i="13"/>
  <c r="K35" i="13"/>
  <c r="J35" i="13"/>
  <c r="L35" i="13"/>
  <c r="H35" i="13"/>
  <c r="O34" i="13"/>
  <c r="M34" i="13"/>
  <c r="K34" i="13"/>
  <c r="J34" i="13"/>
  <c r="L34" i="13"/>
  <c r="H34" i="13"/>
  <c r="O33" i="13"/>
  <c r="M33" i="13"/>
  <c r="K33" i="13"/>
  <c r="J33" i="13"/>
  <c r="L33" i="13"/>
  <c r="H33" i="13"/>
  <c r="O32" i="13"/>
  <c r="M32" i="13"/>
  <c r="K32" i="13"/>
  <c r="J32" i="13"/>
  <c r="L32" i="13"/>
  <c r="H32" i="13"/>
  <c r="O31" i="13"/>
  <c r="M31" i="13"/>
  <c r="K31" i="13"/>
  <c r="J31" i="13"/>
  <c r="L31" i="13"/>
  <c r="H31" i="13"/>
  <c r="O30" i="13"/>
  <c r="M30" i="13"/>
  <c r="K30" i="13"/>
  <c r="J30" i="13"/>
  <c r="L30" i="13"/>
  <c r="H30" i="13"/>
  <c r="O29" i="13"/>
  <c r="M29" i="13"/>
  <c r="K29" i="13"/>
  <c r="J29" i="13"/>
  <c r="L29" i="13"/>
  <c r="H29" i="13"/>
  <c r="O28" i="13"/>
  <c r="M28" i="13"/>
  <c r="J28" i="13"/>
  <c r="K28" i="13"/>
  <c r="L28" i="13"/>
  <c r="H28" i="13"/>
  <c r="O27" i="13"/>
  <c r="M27" i="13"/>
  <c r="K27" i="13"/>
  <c r="J27" i="13"/>
  <c r="L27" i="13"/>
  <c r="H27" i="13"/>
  <c r="O26" i="13"/>
  <c r="M26" i="13"/>
  <c r="K26" i="13"/>
  <c r="J26" i="13"/>
  <c r="L26" i="13"/>
  <c r="H26" i="13"/>
  <c r="O25" i="13"/>
  <c r="M25" i="13"/>
  <c r="K25" i="13"/>
  <c r="J25" i="13"/>
  <c r="L25" i="13"/>
  <c r="H25" i="13"/>
  <c r="O24" i="13"/>
  <c r="M24" i="13"/>
  <c r="J24" i="13"/>
  <c r="K24" i="13"/>
  <c r="L24" i="13"/>
  <c r="H24" i="13"/>
  <c r="O23" i="13"/>
  <c r="M23" i="13"/>
  <c r="K23" i="13"/>
  <c r="J23" i="13"/>
  <c r="L23" i="13"/>
  <c r="H23" i="13"/>
  <c r="O22" i="13"/>
  <c r="M22" i="13"/>
  <c r="K22" i="13"/>
  <c r="J22" i="13"/>
  <c r="H22" i="13"/>
  <c r="O21" i="13"/>
  <c r="M21" i="13"/>
  <c r="K21" i="13"/>
  <c r="J21" i="13"/>
  <c r="L21" i="13"/>
  <c r="H21" i="13"/>
  <c r="O20" i="13"/>
  <c r="M20" i="13"/>
  <c r="K20" i="13"/>
  <c r="J20" i="13"/>
  <c r="L20" i="13"/>
  <c r="H20" i="13"/>
  <c r="O19" i="13"/>
  <c r="M19" i="13"/>
  <c r="K19" i="13"/>
  <c r="J19" i="13"/>
  <c r="L19" i="13"/>
  <c r="H19" i="13"/>
  <c r="O18" i="13"/>
  <c r="M18" i="13"/>
  <c r="K18" i="13"/>
  <c r="J18" i="13"/>
  <c r="H18" i="13"/>
  <c r="O17" i="13"/>
  <c r="M17" i="13"/>
  <c r="K17" i="13"/>
  <c r="J17" i="13"/>
  <c r="L17" i="13"/>
  <c r="H17" i="13"/>
  <c r="O16" i="13"/>
  <c r="M16" i="13"/>
  <c r="K16" i="13"/>
  <c r="J16" i="13"/>
  <c r="L16" i="13"/>
  <c r="H16" i="13"/>
  <c r="O15" i="13"/>
  <c r="M15" i="13"/>
  <c r="K15" i="13"/>
  <c r="J15" i="13"/>
  <c r="L15" i="13"/>
  <c r="H15" i="13"/>
  <c r="O14" i="13"/>
  <c r="M14" i="13"/>
  <c r="K14" i="13"/>
  <c r="J14" i="13"/>
  <c r="L14" i="13"/>
  <c r="H14" i="13"/>
  <c r="O13" i="13"/>
  <c r="M13" i="13"/>
  <c r="K13" i="13"/>
  <c r="J13" i="13"/>
  <c r="L13" i="13"/>
  <c r="H13" i="13"/>
  <c r="O12" i="13"/>
  <c r="M12" i="13"/>
  <c r="K12" i="13"/>
  <c r="J12" i="13"/>
  <c r="L12" i="13"/>
  <c r="H12" i="13"/>
  <c r="O11" i="13"/>
  <c r="M11" i="13"/>
  <c r="K11" i="13"/>
  <c r="J11" i="13"/>
  <c r="H11" i="13"/>
  <c r="O10" i="13"/>
  <c r="M10" i="13"/>
  <c r="K10" i="13"/>
  <c r="J10" i="13"/>
  <c r="L10" i="13"/>
  <c r="H10" i="13"/>
  <c r="O9" i="13"/>
  <c r="M9" i="13"/>
  <c r="K9" i="13"/>
  <c r="J9" i="13"/>
  <c r="H9" i="13"/>
  <c r="O8" i="13"/>
  <c r="M8" i="13"/>
  <c r="K8" i="13"/>
  <c r="J8" i="13"/>
  <c r="L8" i="13"/>
  <c r="H8" i="13"/>
  <c r="O7" i="13"/>
  <c r="M7" i="13"/>
  <c r="K7" i="13"/>
  <c r="J7" i="13"/>
  <c r="L7" i="13"/>
  <c r="H7" i="13"/>
  <c r="O6" i="13"/>
  <c r="M6" i="13"/>
  <c r="K6" i="13"/>
  <c r="J6" i="13"/>
  <c r="L6" i="13"/>
  <c r="H6" i="13"/>
  <c r="O5" i="13"/>
  <c r="M5" i="13"/>
  <c r="K5" i="13"/>
  <c r="J5" i="13"/>
  <c r="H5" i="13"/>
  <c r="O4" i="13"/>
  <c r="M4" i="13"/>
  <c r="K4" i="13"/>
  <c r="J4" i="13"/>
  <c r="L4" i="13"/>
  <c r="H4" i="13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M44" i="10"/>
  <c r="AM45" i="10"/>
  <c r="AM46" i="10"/>
  <c r="AM47" i="10"/>
  <c r="AM48" i="10"/>
  <c r="AM50" i="10"/>
  <c r="AM51" i="10"/>
  <c r="AM52" i="10"/>
  <c r="AM53" i="10"/>
  <c r="AM54" i="10"/>
  <c r="AM56" i="10"/>
  <c r="AM5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4" i="10"/>
  <c r="L11" i="13"/>
  <c r="L49" i="13"/>
  <c r="L9" i="13"/>
  <c r="L5" i="13"/>
  <c r="L22" i="13"/>
  <c r="L51" i="13"/>
  <c r="L54" i="13"/>
  <c r="L18" i="13"/>
  <c r="L47" i="13"/>
  <c r="L53" i="13"/>
  <c r="F21" i="9"/>
  <c r="P21" i="9"/>
  <c r="F22" i="9"/>
  <c r="BD22" i="9"/>
  <c r="F23" i="9"/>
  <c r="BD23" i="9"/>
  <c r="F24" i="9"/>
  <c r="N24" i="9"/>
  <c r="F25" i="9"/>
  <c r="R25" i="9"/>
  <c r="F26" i="9"/>
  <c r="BD26" i="9"/>
  <c r="F27" i="9"/>
  <c r="R27" i="9"/>
  <c r="F28" i="9"/>
  <c r="P28" i="9"/>
  <c r="F29" i="9"/>
  <c r="P29" i="9"/>
  <c r="F30" i="9"/>
  <c r="BF30" i="9"/>
  <c r="F31" i="9"/>
  <c r="P31" i="9"/>
  <c r="F32" i="9"/>
  <c r="BB32" i="9"/>
  <c r="F33" i="9"/>
  <c r="BF33" i="9"/>
  <c r="F34" i="9"/>
  <c r="BD34" i="9"/>
  <c r="F35" i="9"/>
  <c r="BF35" i="9"/>
  <c r="F36" i="9"/>
  <c r="BF36" i="9"/>
  <c r="F37" i="9"/>
  <c r="R37" i="9"/>
  <c r="F38" i="9"/>
  <c r="BF38" i="9"/>
  <c r="F39" i="9"/>
  <c r="BD39" i="9"/>
  <c r="F40" i="9"/>
  <c r="P40" i="9"/>
  <c r="F41" i="9"/>
  <c r="BB41" i="9"/>
  <c r="F42" i="9"/>
  <c r="R42" i="9"/>
  <c r="F43" i="9"/>
  <c r="F44" i="9"/>
  <c r="P44" i="9"/>
  <c r="F45" i="9"/>
  <c r="N45" i="9"/>
  <c r="F46" i="9"/>
  <c r="BB46" i="9"/>
  <c r="F47" i="9"/>
  <c r="BD47" i="9"/>
  <c r="F48" i="9"/>
  <c r="P48" i="9"/>
  <c r="F49" i="9"/>
  <c r="P49" i="9"/>
  <c r="F50" i="9"/>
  <c r="P50" i="9"/>
  <c r="F51" i="9"/>
  <c r="BF51" i="9"/>
  <c r="F52" i="9"/>
  <c r="N52" i="9"/>
  <c r="F53" i="9"/>
  <c r="R53" i="9"/>
  <c r="F54" i="9"/>
  <c r="BD54" i="9"/>
  <c r="F55" i="9"/>
  <c r="R55" i="9"/>
  <c r="F56" i="9"/>
  <c r="BF56" i="9"/>
  <c r="F59" i="9"/>
  <c r="N59" i="9"/>
  <c r="F58" i="9"/>
  <c r="BF58" i="9"/>
  <c r="F64" i="9"/>
  <c r="N64" i="9"/>
  <c r="F83" i="9"/>
  <c r="BF83" i="9"/>
  <c r="F60" i="9"/>
  <c r="BF60" i="9"/>
  <c r="F78" i="9"/>
  <c r="R78" i="9"/>
  <c r="F61" i="9"/>
  <c r="P61" i="9"/>
  <c r="F62" i="9"/>
  <c r="N62" i="9"/>
  <c r="F87" i="9"/>
  <c r="BD87" i="9"/>
  <c r="F63" i="9"/>
  <c r="N63" i="9"/>
  <c r="F102" i="9"/>
  <c r="BF102" i="9"/>
  <c r="F65" i="9"/>
  <c r="BD65" i="9"/>
  <c r="F71" i="9"/>
  <c r="BF71" i="9"/>
  <c r="F66" i="9"/>
  <c r="N66" i="9"/>
  <c r="F67" i="9"/>
  <c r="BF67" i="9"/>
  <c r="F86" i="9"/>
  <c r="BB86" i="9"/>
  <c r="F68" i="9"/>
  <c r="BF68" i="9"/>
  <c r="F92" i="9"/>
  <c r="BD92" i="9"/>
  <c r="F93" i="9"/>
  <c r="F69" i="9"/>
  <c r="N69" i="9"/>
  <c r="F70" i="9"/>
  <c r="BB70" i="9"/>
  <c r="F95" i="9"/>
  <c r="N95" i="9"/>
  <c r="F96" i="9"/>
  <c r="BD96" i="9"/>
  <c r="F72" i="9"/>
  <c r="BF72" i="9"/>
  <c r="F105" i="9"/>
  <c r="BB105" i="9"/>
  <c r="F73" i="9"/>
  <c r="R73" i="9"/>
  <c r="F99" i="9"/>
  <c r="P99" i="9"/>
  <c r="F101" i="9"/>
  <c r="BF101" i="9"/>
  <c r="F104" i="9"/>
  <c r="BD104" i="9"/>
  <c r="F74" i="9"/>
  <c r="R74" i="9"/>
  <c r="F75" i="9"/>
  <c r="N75" i="9"/>
  <c r="BF75" i="9"/>
  <c r="F76" i="9"/>
  <c r="BB76" i="9"/>
  <c r="F77" i="9"/>
  <c r="BF77" i="9"/>
  <c r="F79" i="9"/>
  <c r="P79" i="9"/>
  <c r="F80" i="9"/>
  <c r="R80" i="9"/>
  <c r="F81" i="9"/>
  <c r="BB81" i="9"/>
  <c r="F85" i="9"/>
  <c r="BB85" i="9"/>
  <c r="F82" i="9"/>
  <c r="R82" i="9"/>
  <c r="BD82" i="9"/>
  <c r="F84" i="9"/>
  <c r="BF84" i="9"/>
  <c r="F88" i="9"/>
  <c r="R88" i="9"/>
  <c r="P88" i="9"/>
  <c r="F89" i="9"/>
  <c r="N89" i="9"/>
  <c r="F90" i="9"/>
  <c r="BF90" i="9"/>
  <c r="F91" i="9"/>
  <c r="P91" i="9"/>
  <c r="F94" i="9"/>
  <c r="R94" i="9"/>
  <c r="F103" i="9"/>
  <c r="N103" i="9"/>
  <c r="F97" i="9"/>
  <c r="P97" i="9"/>
  <c r="F98" i="9"/>
  <c r="BB98" i="9"/>
  <c r="F107" i="9"/>
  <c r="R107" i="9"/>
  <c r="F100" i="9"/>
  <c r="N100" i="9"/>
  <c r="F6" i="9"/>
  <c r="BB6" i="9"/>
  <c r="F7" i="9"/>
  <c r="F8" i="9"/>
  <c r="BF8" i="9"/>
  <c r="F9" i="9"/>
  <c r="BB9" i="9"/>
  <c r="F10" i="9"/>
  <c r="N10" i="9"/>
  <c r="F11" i="9"/>
  <c r="R11" i="9"/>
  <c r="F12" i="9"/>
  <c r="BD12" i="9"/>
  <c r="F13" i="9"/>
  <c r="BD13" i="9"/>
  <c r="F14" i="9"/>
  <c r="N14" i="9"/>
  <c r="F15" i="9"/>
  <c r="BB15" i="9"/>
  <c r="F16" i="9"/>
  <c r="BD16" i="9"/>
  <c r="F17" i="9"/>
  <c r="P17" i="9"/>
  <c r="F18" i="9"/>
  <c r="R18" i="9"/>
  <c r="F19" i="9"/>
  <c r="BD19" i="9"/>
  <c r="F20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E59" i="9"/>
  <c r="BE64" i="9"/>
  <c r="BE83" i="9"/>
  <c r="BE78" i="9"/>
  <c r="BE87" i="9"/>
  <c r="BE102" i="9"/>
  <c r="BE71" i="9"/>
  <c r="BE86" i="9"/>
  <c r="BE92" i="9"/>
  <c r="BE93" i="9"/>
  <c r="BE95" i="9"/>
  <c r="BE96" i="9"/>
  <c r="BE69" i="9"/>
  <c r="BE105" i="9"/>
  <c r="BE99" i="9"/>
  <c r="BE101" i="9"/>
  <c r="BE104" i="9"/>
  <c r="BE65" i="9"/>
  <c r="BE66" i="9"/>
  <c r="BE75" i="9"/>
  <c r="BE63" i="9"/>
  <c r="BE85" i="9"/>
  <c r="BE62" i="9"/>
  <c r="BE70" i="9"/>
  <c r="BE76" i="9"/>
  <c r="BE81" i="9"/>
  <c r="BE82" i="9"/>
  <c r="BE60" i="9"/>
  <c r="BE72" i="9"/>
  <c r="BE73" i="9"/>
  <c r="BE90" i="9"/>
  <c r="BE58" i="9"/>
  <c r="BE77" i="9"/>
  <c r="BE68" i="9"/>
  <c r="BE103" i="9"/>
  <c r="BE89" i="9"/>
  <c r="BE88" i="9"/>
  <c r="BE67" i="9"/>
  <c r="BE79" i="9"/>
  <c r="BE84" i="9"/>
  <c r="BE61" i="9"/>
  <c r="BE74" i="9"/>
  <c r="BE107" i="9"/>
  <c r="BE94" i="9"/>
  <c r="BE91" i="9"/>
  <c r="BE97" i="9"/>
  <c r="BE98" i="9"/>
  <c r="BE100" i="9"/>
  <c r="BE80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5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9" i="9"/>
  <c r="BC64" i="9"/>
  <c r="BC83" i="9"/>
  <c r="BC78" i="9"/>
  <c r="BC87" i="9"/>
  <c r="BC102" i="9"/>
  <c r="BC71" i="9"/>
  <c r="BC86" i="9"/>
  <c r="BC92" i="9"/>
  <c r="BC93" i="9"/>
  <c r="BC95" i="9"/>
  <c r="BC96" i="9"/>
  <c r="BC69" i="9"/>
  <c r="BC105" i="9"/>
  <c r="BC99" i="9"/>
  <c r="BC101" i="9"/>
  <c r="BC104" i="9"/>
  <c r="BC65" i="9"/>
  <c r="BC66" i="9"/>
  <c r="BC75" i="9"/>
  <c r="BC63" i="9"/>
  <c r="BC85" i="9"/>
  <c r="BC62" i="9"/>
  <c r="BC70" i="9"/>
  <c r="BC76" i="9"/>
  <c r="BC81" i="9"/>
  <c r="BC82" i="9"/>
  <c r="BC60" i="9"/>
  <c r="BC72" i="9"/>
  <c r="BC73" i="9"/>
  <c r="BC90" i="9"/>
  <c r="BC58" i="9"/>
  <c r="BC77" i="9"/>
  <c r="BC68" i="9"/>
  <c r="BC103" i="9"/>
  <c r="BC89" i="9"/>
  <c r="BC88" i="9"/>
  <c r="BC67" i="9"/>
  <c r="BC79" i="9"/>
  <c r="BC84" i="9"/>
  <c r="BC61" i="9"/>
  <c r="BC74" i="9"/>
  <c r="BC107" i="9"/>
  <c r="BC94" i="9"/>
  <c r="BC91" i="9"/>
  <c r="BC97" i="9"/>
  <c r="BC98" i="9"/>
  <c r="BC100" i="9"/>
  <c r="BC80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5" i="9"/>
  <c r="BA6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9" i="9"/>
  <c r="BA64" i="9"/>
  <c r="BA83" i="9"/>
  <c r="BA78" i="9"/>
  <c r="BA87" i="9"/>
  <c r="BA102" i="9"/>
  <c r="BA71" i="9"/>
  <c r="BA86" i="9"/>
  <c r="BA92" i="9"/>
  <c r="BA93" i="9"/>
  <c r="BA95" i="9"/>
  <c r="BA96" i="9"/>
  <c r="BA69" i="9"/>
  <c r="BA105" i="9"/>
  <c r="BA99" i="9"/>
  <c r="BA101" i="9"/>
  <c r="BA104" i="9"/>
  <c r="BA65" i="9"/>
  <c r="BA66" i="9"/>
  <c r="BA75" i="9"/>
  <c r="BA63" i="9"/>
  <c r="BA85" i="9"/>
  <c r="BA62" i="9"/>
  <c r="BA70" i="9"/>
  <c r="BA76" i="9"/>
  <c r="BA81" i="9"/>
  <c r="BA82" i="9"/>
  <c r="BA60" i="9"/>
  <c r="BA72" i="9"/>
  <c r="BA73" i="9"/>
  <c r="BA90" i="9"/>
  <c r="BA58" i="9"/>
  <c r="BA77" i="9"/>
  <c r="BA68" i="9"/>
  <c r="BA103" i="9"/>
  <c r="BA89" i="9"/>
  <c r="BA88" i="9"/>
  <c r="BA67" i="9"/>
  <c r="BA79" i="9"/>
  <c r="BA84" i="9"/>
  <c r="BA61" i="9"/>
  <c r="BA74" i="9"/>
  <c r="BA107" i="9"/>
  <c r="BA94" i="9"/>
  <c r="BA91" i="9"/>
  <c r="BA97" i="9"/>
  <c r="BA98" i="9"/>
  <c r="BA100" i="9"/>
  <c r="BA80" i="9"/>
  <c r="BA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" i="9"/>
  <c r="AP107" i="9"/>
  <c r="AG107" i="9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K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6" i="10"/>
  <c r="M4" i="10"/>
  <c r="L5" i="10"/>
  <c r="K5" i="10"/>
  <c r="L6" i="10"/>
  <c r="L7" i="10"/>
  <c r="L8" i="10"/>
  <c r="K8" i="10"/>
  <c r="L9" i="10"/>
  <c r="L10" i="10"/>
  <c r="L11" i="10"/>
  <c r="L12" i="10"/>
  <c r="L13" i="10"/>
  <c r="L14" i="10"/>
  <c r="L15" i="10"/>
  <c r="L16" i="10"/>
  <c r="K16" i="10"/>
  <c r="O16" i="10" s="1"/>
  <c r="L17" i="10"/>
  <c r="K17" i="10"/>
  <c r="N17" i="10" s="1"/>
  <c r="L18" i="10"/>
  <c r="L19" i="10"/>
  <c r="L20" i="10"/>
  <c r="L21" i="10"/>
  <c r="L22" i="10"/>
  <c r="L23" i="10"/>
  <c r="L24" i="10"/>
  <c r="K24" i="10"/>
  <c r="L25" i="10"/>
  <c r="L26" i="10"/>
  <c r="L27" i="10"/>
  <c r="L28" i="10"/>
  <c r="L29" i="10"/>
  <c r="L30" i="10"/>
  <c r="L31" i="10"/>
  <c r="L32" i="10"/>
  <c r="K32" i="10"/>
  <c r="P32" i="10"/>
  <c r="L33" i="10"/>
  <c r="L34" i="10"/>
  <c r="L35" i="10"/>
  <c r="L36" i="10"/>
  <c r="L37" i="10"/>
  <c r="L38" i="10"/>
  <c r="L39" i="10"/>
  <c r="L40" i="10"/>
  <c r="K40" i="10"/>
  <c r="L41" i="10"/>
  <c r="L42" i="10"/>
  <c r="L43" i="10"/>
  <c r="L44" i="10"/>
  <c r="L45" i="10"/>
  <c r="L46" i="10"/>
  <c r="L47" i="10"/>
  <c r="L48" i="10"/>
  <c r="K48" i="10"/>
  <c r="L49" i="10"/>
  <c r="L50" i="10"/>
  <c r="L51" i="10"/>
  <c r="L52" i="10"/>
  <c r="L53" i="10"/>
  <c r="L54" i="10"/>
  <c r="L56" i="10"/>
  <c r="L4" i="10"/>
  <c r="K4" i="10"/>
  <c r="K6" i="10"/>
  <c r="K7" i="10"/>
  <c r="K9" i="10"/>
  <c r="N9" i="10" s="1"/>
  <c r="K10" i="10"/>
  <c r="N10" i="10"/>
  <c r="K11" i="10"/>
  <c r="K12" i="10"/>
  <c r="P12" i="10" s="1"/>
  <c r="K13" i="10"/>
  <c r="K14" i="10"/>
  <c r="K15" i="10"/>
  <c r="K18" i="10"/>
  <c r="P18" i="10"/>
  <c r="K19" i="10"/>
  <c r="O19" i="10"/>
  <c r="K20" i="10"/>
  <c r="K21" i="10"/>
  <c r="K22" i="10"/>
  <c r="K23" i="10"/>
  <c r="K25" i="10"/>
  <c r="P25" i="10"/>
  <c r="K26" i="10"/>
  <c r="K27" i="10"/>
  <c r="K28" i="10"/>
  <c r="K29" i="10"/>
  <c r="N29" i="10" s="1"/>
  <c r="K30" i="10"/>
  <c r="K31" i="10"/>
  <c r="K33" i="10"/>
  <c r="K34" i="10"/>
  <c r="K35" i="10"/>
  <c r="P35" i="10"/>
  <c r="K36" i="10"/>
  <c r="N36" i="10"/>
  <c r="K37" i="10"/>
  <c r="K38" i="10"/>
  <c r="P38" i="10"/>
  <c r="K39" i="10"/>
  <c r="N39" i="10" s="1"/>
  <c r="K42" i="10"/>
  <c r="P42" i="10"/>
  <c r="K43" i="10"/>
  <c r="K44" i="10"/>
  <c r="K45" i="10"/>
  <c r="K46" i="10"/>
  <c r="K47" i="10"/>
  <c r="N47" i="10" s="1"/>
  <c r="K49" i="10"/>
  <c r="K50" i="10"/>
  <c r="P50" i="10"/>
  <c r="K51" i="10"/>
  <c r="K52" i="10"/>
  <c r="K53" i="10"/>
  <c r="P53" i="10"/>
  <c r="K54" i="10"/>
  <c r="K56" i="10"/>
  <c r="BI10" i="6"/>
  <c r="BJ10" i="6"/>
  <c r="BI11" i="6"/>
  <c r="BJ11" i="6"/>
  <c r="BI12" i="6"/>
  <c r="BJ12" i="6"/>
  <c r="BI13" i="6"/>
  <c r="BJ13" i="6"/>
  <c r="BI14" i="6"/>
  <c r="BJ14" i="6"/>
  <c r="BI15" i="6"/>
  <c r="BJ15" i="6"/>
  <c r="BI16" i="6"/>
  <c r="BJ16" i="6"/>
  <c r="BI17" i="6"/>
  <c r="BJ17" i="6"/>
  <c r="BI18" i="6"/>
  <c r="BJ18" i="6"/>
  <c r="BI19" i="6"/>
  <c r="BJ19" i="6"/>
  <c r="BI20" i="6"/>
  <c r="BJ20" i="6"/>
  <c r="BI21" i="6"/>
  <c r="BJ21" i="6"/>
  <c r="BI22" i="6"/>
  <c r="BJ22" i="6"/>
  <c r="BI23" i="6"/>
  <c r="BJ23" i="6"/>
  <c r="BI24" i="6"/>
  <c r="BJ24" i="6"/>
  <c r="BI25" i="6"/>
  <c r="BJ25" i="6"/>
  <c r="BI26" i="6"/>
  <c r="BJ26" i="6"/>
  <c r="BI27" i="6"/>
  <c r="BJ27" i="6"/>
  <c r="BI28" i="6"/>
  <c r="BJ28" i="6"/>
  <c r="BI29" i="6"/>
  <c r="BJ29" i="6"/>
  <c r="BI30" i="6"/>
  <c r="BJ30" i="6"/>
  <c r="BI31" i="6"/>
  <c r="BJ31" i="6"/>
  <c r="BI32" i="6"/>
  <c r="BJ32" i="6"/>
  <c r="BI33" i="6"/>
  <c r="BJ33" i="6"/>
  <c r="BI34" i="6"/>
  <c r="BJ34" i="6"/>
  <c r="BI35" i="6"/>
  <c r="BJ35" i="6"/>
  <c r="BI36" i="6"/>
  <c r="BJ36" i="6"/>
  <c r="BI37" i="6"/>
  <c r="BJ37" i="6"/>
  <c r="BI38" i="6"/>
  <c r="BJ38" i="6"/>
  <c r="BI39" i="6"/>
  <c r="BJ39" i="6"/>
  <c r="BI40" i="6"/>
  <c r="BJ40" i="6"/>
  <c r="BI41" i="6"/>
  <c r="BJ41" i="6"/>
  <c r="BI42" i="6"/>
  <c r="BJ42" i="6"/>
  <c r="BI43" i="6"/>
  <c r="BJ43" i="6"/>
  <c r="BI45" i="6"/>
  <c r="BJ45" i="6"/>
  <c r="BI46" i="6"/>
  <c r="BJ46" i="6"/>
  <c r="BI47" i="6"/>
  <c r="BJ47" i="6"/>
  <c r="BI48" i="6"/>
  <c r="BJ48" i="6"/>
  <c r="BI49" i="6"/>
  <c r="BJ49" i="6"/>
  <c r="BI50" i="6"/>
  <c r="BJ50" i="6"/>
  <c r="BI51" i="6"/>
  <c r="BJ51" i="6"/>
  <c r="BI52" i="6"/>
  <c r="BJ52" i="6"/>
  <c r="BI53" i="6"/>
  <c r="BJ53" i="6"/>
  <c r="BI54" i="6"/>
  <c r="BJ54" i="6"/>
  <c r="BI55" i="6"/>
  <c r="BJ55" i="6"/>
  <c r="BI56" i="6"/>
  <c r="BJ56" i="6"/>
  <c r="BI44" i="6"/>
  <c r="BJ44" i="6"/>
  <c r="BI58" i="6"/>
  <c r="BJ58" i="6"/>
  <c r="BI59" i="6"/>
  <c r="BJ59" i="6"/>
  <c r="BI83" i="6"/>
  <c r="BJ83" i="6"/>
  <c r="BI78" i="6"/>
  <c r="BJ78" i="6"/>
  <c r="BI87" i="6"/>
  <c r="BJ87" i="6"/>
  <c r="BI102" i="6"/>
  <c r="BJ102" i="6"/>
  <c r="AD4" i="10"/>
  <c r="AD5" i="10"/>
  <c r="AD6" i="10"/>
  <c r="AD7" i="10"/>
  <c r="AD8" i="10"/>
  <c r="AD9" i="10"/>
  <c r="AD10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Y26" i="10"/>
  <c r="AA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4" i="10"/>
  <c r="Y5" i="10"/>
  <c r="Y6" i="10"/>
  <c r="Y7" i="10"/>
  <c r="Y8" i="10"/>
  <c r="Y9" i="10"/>
  <c r="AA9" i="10" s="1"/>
  <c r="Y10" i="10"/>
  <c r="Y11" i="10"/>
  <c r="Y12" i="10"/>
  <c r="Y13" i="10"/>
  <c r="Y14" i="10"/>
  <c r="Y15" i="10"/>
  <c r="AA15" i="10"/>
  <c r="Y16" i="10"/>
  <c r="Y17" i="10"/>
  <c r="Y18" i="10"/>
  <c r="Y19" i="10"/>
  <c r="Y20" i="10"/>
  <c r="Y21" i="10"/>
  <c r="AA21" i="10" s="1"/>
  <c r="Y22" i="10"/>
  <c r="Y23" i="10"/>
  <c r="AA23" i="10"/>
  <c r="Y24" i="10"/>
  <c r="Y25" i="10"/>
  <c r="Y27" i="10"/>
  <c r="Y28" i="10"/>
  <c r="Y29" i="10"/>
  <c r="Y30" i="10"/>
  <c r="Y31" i="10"/>
  <c r="AA31" i="10" s="1"/>
  <c r="Y32" i="10"/>
  <c r="Y33" i="10"/>
  <c r="Y34" i="10"/>
  <c r="Y35" i="10"/>
  <c r="AA35" i="10"/>
  <c r="Y36" i="10"/>
  <c r="Y37" i="10"/>
  <c r="Y38" i="10"/>
  <c r="Y39" i="10"/>
  <c r="Y40" i="10"/>
  <c r="Y41" i="10"/>
  <c r="AA41" i="10" s="1"/>
  <c r="Y42" i="10"/>
  <c r="Y43" i="10"/>
  <c r="AA43" i="10" s="1"/>
  <c r="Y44" i="10"/>
  <c r="AA44" i="10"/>
  <c r="Y45" i="10"/>
  <c r="Y46" i="10"/>
  <c r="AA46" i="10"/>
  <c r="Y47" i="10"/>
  <c r="AA47" i="10"/>
  <c r="Y48" i="10"/>
  <c r="Y49" i="10"/>
  <c r="Y50" i="10"/>
  <c r="Y51" i="10"/>
  <c r="Y52" i="10"/>
  <c r="Y53" i="10"/>
  <c r="Y54" i="10"/>
  <c r="Y55" i="10"/>
  <c r="AA55" i="10" s="1"/>
  <c r="Y56" i="10"/>
  <c r="Y4" i="10"/>
  <c r="AA4" i="10"/>
  <c r="W4" i="10"/>
  <c r="BI66" i="6"/>
  <c r="BJ66" i="6"/>
  <c r="BI67" i="6"/>
  <c r="BJ67" i="6"/>
  <c r="BI68" i="6"/>
  <c r="BJ68" i="6"/>
  <c r="BI69" i="6"/>
  <c r="BJ69" i="6"/>
  <c r="BI70" i="6"/>
  <c r="BJ70" i="6"/>
  <c r="BI71" i="6"/>
  <c r="BJ71" i="6"/>
  <c r="BI104" i="6"/>
  <c r="BJ104" i="6"/>
  <c r="BI74" i="6"/>
  <c r="BJ74" i="6"/>
  <c r="BI75" i="6"/>
  <c r="BJ75" i="6"/>
  <c r="BI76" i="6"/>
  <c r="BJ76" i="6"/>
  <c r="BI77" i="6"/>
  <c r="BJ77" i="6"/>
  <c r="BI79" i="6"/>
  <c r="BJ79" i="6"/>
  <c r="BI80" i="6"/>
  <c r="BJ80" i="6"/>
  <c r="BI81" i="6"/>
  <c r="BJ81" i="6"/>
  <c r="BI82" i="6"/>
  <c r="BJ82" i="6"/>
  <c r="BI84" i="6"/>
  <c r="BJ84" i="6"/>
  <c r="BI85" i="6"/>
  <c r="BJ85" i="6"/>
  <c r="BI86" i="6"/>
  <c r="BJ86" i="6"/>
  <c r="BI88" i="6"/>
  <c r="BJ88" i="6"/>
  <c r="BI92" i="6"/>
  <c r="BJ92" i="6"/>
  <c r="BI93" i="6"/>
  <c r="BJ93" i="6"/>
  <c r="BI94" i="6"/>
  <c r="BJ94" i="6"/>
  <c r="BI95" i="6"/>
  <c r="BJ95" i="6"/>
  <c r="BI96" i="6"/>
  <c r="BJ96" i="6"/>
  <c r="BI97" i="6"/>
  <c r="BJ97" i="6"/>
  <c r="BI98" i="6"/>
  <c r="BJ98" i="6"/>
  <c r="BI99" i="6"/>
  <c r="BJ99" i="6"/>
  <c r="BI100" i="6"/>
  <c r="BJ100" i="6"/>
  <c r="BI101" i="6"/>
  <c r="BJ101" i="6"/>
  <c r="BI103" i="6"/>
  <c r="BJ103" i="6"/>
  <c r="BI105" i="6"/>
  <c r="BJ105" i="6"/>
  <c r="BI107" i="6"/>
  <c r="BJ107" i="6"/>
  <c r="BI8" i="6"/>
  <c r="CE105" i="6"/>
  <c r="CE103" i="6"/>
  <c r="CE101" i="6"/>
  <c r="CE100" i="6"/>
  <c r="CE99" i="6"/>
  <c r="CE98" i="6"/>
  <c r="CE97" i="6"/>
  <c r="CE96" i="6"/>
  <c r="CE95" i="6"/>
  <c r="CA95" i="6"/>
  <c r="BZ95" i="6"/>
  <c r="BY95" i="6"/>
  <c r="CE94" i="6"/>
  <c r="CA94" i="6"/>
  <c r="BZ94" i="6"/>
  <c r="BY94" i="6"/>
  <c r="CE93" i="6"/>
  <c r="CE92" i="6"/>
  <c r="CE90" i="6"/>
  <c r="CE89" i="6"/>
  <c r="CE88" i="6"/>
  <c r="CE87" i="6"/>
  <c r="CE86" i="6"/>
  <c r="CE85" i="6"/>
  <c r="CE84" i="6"/>
  <c r="CE83" i="6"/>
  <c r="CE82" i="6"/>
  <c r="CE81" i="6"/>
  <c r="CE80" i="6"/>
  <c r="CE79" i="6"/>
  <c r="CE78" i="6"/>
  <c r="CE77" i="6"/>
  <c r="CA77" i="6"/>
  <c r="BZ77" i="6"/>
  <c r="BY77" i="6"/>
  <c r="CE76" i="6"/>
  <c r="CE74" i="6"/>
  <c r="CE104" i="6"/>
  <c r="CE73" i="6"/>
  <c r="CE72" i="6"/>
  <c r="CE71" i="6"/>
  <c r="CD70" i="6"/>
  <c r="CC70" i="6"/>
  <c r="CE70" i="6"/>
  <c r="CA70" i="6"/>
  <c r="BZ70" i="6"/>
  <c r="BY70" i="6"/>
  <c r="CE69" i="6"/>
  <c r="CE68" i="6"/>
  <c r="CE67" i="6"/>
  <c r="CE66" i="6"/>
  <c r="CE64" i="6"/>
  <c r="CE63" i="6"/>
  <c r="CE62" i="6"/>
  <c r="CE61" i="6"/>
  <c r="CE60" i="6"/>
  <c r="CE59" i="6"/>
  <c r="CE58" i="6"/>
  <c r="AA50" i="10"/>
  <c r="AG104" i="6"/>
  <c r="AF104" i="6"/>
  <c r="AE104" i="6"/>
  <c r="AD104" i="6"/>
  <c r="AC104" i="6"/>
  <c r="AB104" i="6"/>
  <c r="AA104" i="6"/>
  <c r="Z104" i="6"/>
  <c r="AD56" i="10"/>
  <c r="AB56" i="10"/>
  <c r="W56" i="10"/>
  <c r="AD54" i="10"/>
  <c r="AB54" i="10"/>
  <c r="W54" i="10"/>
  <c r="AD53" i="10"/>
  <c r="AB53" i="10"/>
  <c r="W53" i="10"/>
  <c r="AD52" i="10"/>
  <c r="AB52" i="10"/>
  <c r="W52" i="10"/>
  <c r="AD51" i="10"/>
  <c r="AB51" i="10"/>
  <c r="W51" i="10"/>
  <c r="AD50" i="10"/>
  <c r="AB50" i="10"/>
  <c r="W50" i="10"/>
  <c r="AD49" i="10"/>
  <c r="AB49" i="10"/>
  <c r="W49" i="10"/>
  <c r="AD48" i="10"/>
  <c r="AB48" i="10"/>
  <c r="W48" i="10"/>
  <c r="AD47" i="10"/>
  <c r="AB47" i="10"/>
  <c r="W47" i="10"/>
  <c r="AD46" i="10"/>
  <c r="AB46" i="10"/>
  <c r="W46" i="10"/>
  <c r="AD45" i="10"/>
  <c r="AB45" i="10"/>
  <c r="W45" i="10"/>
  <c r="AD44" i="10"/>
  <c r="AB44" i="10"/>
  <c r="W44" i="10"/>
  <c r="AD43" i="10"/>
  <c r="AB43" i="10"/>
  <c r="W43" i="10"/>
  <c r="AD42" i="10"/>
  <c r="AB42" i="10"/>
  <c r="W42" i="10"/>
  <c r="AD41" i="10"/>
  <c r="AB41" i="10"/>
  <c r="W41" i="10"/>
  <c r="AD40" i="10"/>
  <c r="AB40" i="10"/>
  <c r="W40" i="10"/>
  <c r="AD39" i="10"/>
  <c r="AB39" i="10"/>
  <c r="W39" i="10"/>
  <c r="AD38" i="10"/>
  <c r="AB38" i="10"/>
  <c r="W38" i="10"/>
  <c r="AD37" i="10"/>
  <c r="AB37" i="10"/>
  <c r="W37" i="10"/>
  <c r="AD36" i="10"/>
  <c r="AB36" i="10"/>
  <c r="W36" i="10"/>
  <c r="AD35" i="10"/>
  <c r="AB35" i="10"/>
  <c r="W35" i="10"/>
  <c r="AD34" i="10"/>
  <c r="AB34" i="10"/>
  <c r="W34" i="10"/>
  <c r="AD33" i="10"/>
  <c r="AB33" i="10"/>
  <c r="W33" i="10"/>
  <c r="AD32" i="10"/>
  <c r="AB32" i="10"/>
  <c r="W32" i="10"/>
  <c r="AD31" i="10"/>
  <c r="AB31" i="10"/>
  <c r="W31" i="10"/>
  <c r="AD30" i="10"/>
  <c r="AB30" i="10"/>
  <c r="W30" i="10"/>
  <c r="AD29" i="10"/>
  <c r="AB29" i="10"/>
  <c r="W29" i="10"/>
  <c r="AD28" i="10"/>
  <c r="AB28" i="10"/>
  <c r="W28" i="10"/>
  <c r="AD27" i="10"/>
  <c r="AB27" i="10"/>
  <c r="W27" i="10"/>
  <c r="AD26" i="10"/>
  <c r="AB26" i="10"/>
  <c r="W26" i="10"/>
  <c r="AD25" i="10"/>
  <c r="AB25" i="10"/>
  <c r="W25" i="10"/>
  <c r="AD24" i="10"/>
  <c r="AB24" i="10"/>
  <c r="W24" i="10"/>
  <c r="AD23" i="10"/>
  <c r="AB23" i="10"/>
  <c r="W23" i="10"/>
  <c r="AD22" i="10"/>
  <c r="AB22" i="10"/>
  <c r="W22" i="10"/>
  <c r="AD21" i="10"/>
  <c r="AB21" i="10"/>
  <c r="W21" i="10"/>
  <c r="AD20" i="10"/>
  <c r="AB20" i="10"/>
  <c r="W20" i="10"/>
  <c r="AD19" i="10"/>
  <c r="AB19" i="10"/>
  <c r="W19" i="10"/>
  <c r="AD18" i="10"/>
  <c r="AB18" i="10"/>
  <c r="W18" i="10"/>
  <c r="AD17" i="10"/>
  <c r="AB17" i="10"/>
  <c r="W17" i="10"/>
  <c r="AD16" i="10"/>
  <c r="AB16" i="10"/>
  <c r="W16" i="10"/>
  <c r="AD15" i="10"/>
  <c r="AB15" i="10"/>
  <c r="W15" i="10"/>
  <c r="AD14" i="10"/>
  <c r="AB14" i="10"/>
  <c r="W14" i="10"/>
  <c r="AD13" i="10"/>
  <c r="AB13" i="10"/>
  <c r="W13" i="10"/>
  <c r="AD12" i="10"/>
  <c r="AB12" i="10"/>
  <c r="W12" i="10"/>
  <c r="AD11" i="10"/>
  <c r="AB11" i="10"/>
  <c r="W11" i="10"/>
  <c r="AB10" i="10"/>
  <c r="W10" i="10"/>
  <c r="AB9" i="10"/>
  <c r="W9" i="10"/>
  <c r="AB8" i="10"/>
  <c r="W8" i="10"/>
  <c r="AB7" i="10"/>
  <c r="W7" i="10"/>
  <c r="AB6" i="10"/>
  <c r="W6" i="10"/>
  <c r="AB5" i="10"/>
  <c r="W5" i="10"/>
  <c r="AB4" i="10"/>
  <c r="Z76" i="6"/>
  <c r="AA76" i="6"/>
  <c r="AB76" i="6"/>
  <c r="AC76" i="6"/>
  <c r="AD76" i="6"/>
  <c r="AE76" i="6"/>
  <c r="AF76" i="6"/>
  <c r="AG76" i="6"/>
  <c r="Z77" i="6"/>
  <c r="AA77" i="6"/>
  <c r="AB77" i="6"/>
  <c r="AC77" i="6"/>
  <c r="AD77" i="6"/>
  <c r="AE77" i="6"/>
  <c r="AF77" i="6"/>
  <c r="AG77" i="6"/>
  <c r="Z78" i="6"/>
  <c r="AA78" i="6"/>
  <c r="AB78" i="6"/>
  <c r="AC78" i="6"/>
  <c r="AD78" i="6"/>
  <c r="AE78" i="6"/>
  <c r="AF78" i="6"/>
  <c r="AG78" i="6"/>
  <c r="Z79" i="6"/>
  <c r="AA79" i="6"/>
  <c r="AB79" i="6"/>
  <c r="AC79" i="6"/>
  <c r="AD79" i="6"/>
  <c r="AE79" i="6"/>
  <c r="AF79" i="6"/>
  <c r="AG79" i="6"/>
  <c r="Z80" i="6"/>
  <c r="AA80" i="6"/>
  <c r="AB80" i="6"/>
  <c r="AC80" i="6"/>
  <c r="AD80" i="6"/>
  <c r="AE80" i="6"/>
  <c r="AF80" i="6"/>
  <c r="AG80" i="6"/>
  <c r="Z81" i="6"/>
  <c r="AA81" i="6"/>
  <c r="AB81" i="6"/>
  <c r="AC81" i="6"/>
  <c r="AD81" i="6"/>
  <c r="AE81" i="6"/>
  <c r="AF81" i="6"/>
  <c r="AG81" i="6"/>
  <c r="Z82" i="6"/>
  <c r="AA82" i="6"/>
  <c r="AB82" i="6"/>
  <c r="AC82" i="6"/>
  <c r="AD82" i="6"/>
  <c r="AE82" i="6"/>
  <c r="AF82" i="6"/>
  <c r="AG82" i="6"/>
  <c r="Z83" i="6"/>
  <c r="AA83" i="6"/>
  <c r="AB83" i="6"/>
  <c r="AC83" i="6"/>
  <c r="AD83" i="6"/>
  <c r="AE83" i="6"/>
  <c r="AF83" i="6"/>
  <c r="AG83" i="6"/>
  <c r="Z84" i="6"/>
  <c r="AA84" i="6"/>
  <c r="AB84" i="6"/>
  <c r="AC84" i="6"/>
  <c r="AD84" i="6"/>
  <c r="AE84" i="6"/>
  <c r="AF84" i="6"/>
  <c r="AG84" i="6"/>
  <c r="Z85" i="6"/>
  <c r="AA85" i="6"/>
  <c r="AB85" i="6"/>
  <c r="AC85" i="6"/>
  <c r="AD85" i="6"/>
  <c r="AE85" i="6"/>
  <c r="AF85" i="6"/>
  <c r="AG85" i="6"/>
  <c r="Z86" i="6"/>
  <c r="AA86" i="6"/>
  <c r="AB86" i="6"/>
  <c r="AC86" i="6"/>
  <c r="AD86" i="6"/>
  <c r="AE86" i="6"/>
  <c r="AF86" i="6"/>
  <c r="AG86" i="6"/>
  <c r="Z87" i="6"/>
  <c r="AA87" i="6"/>
  <c r="AB87" i="6"/>
  <c r="AC87" i="6"/>
  <c r="AD87" i="6"/>
  <c r="AE87" i="6"/>
  <c r="AF87" i="6"/>
  <c r="AG87" i="6"/>
  <c r="Z88" i="6"/>
  <c r="AA88" i="6"/>
  <c r="AB88" i="6"/>
  <c r="AC88" i="6"/>
  <c r="AD88" i="6"/>
  <c r="AE88" i="6"/>
  <c r="AF88" i="6"/>
  <c r="AG88" i="6"/>
  <c r="Z89" i="6"/>
  <c r="AA89" i="6"/>
  <c r="AB89" i="6"/>
  <c r="AC89" i="6"/>
  <c r="AD89" i="6"/>
  <c r="AE89" i="6"/>
  <c r="AF89" i="6"/>
  <c r="AG89" i="6"/>
  <c r="Z90" i="6"/>
  <c r="AA90" i="6"/>
  <c r="AB90" i="6"/>
  <c r="AC90" i="6"/>
  <c r="AD90" i="6"/>
  <c r="AE90" i="6"/>
  <c r="AF90" i="6"/>
  <c r="AG90" i="6"/>
  <c r="Z91" i="6"/>
  <c r="AA91" i="6"/>
  <c r="AB91" i="6"/>
  <c r="AC91" i="6"/>
  <c r="AD91" i="6"/>
  <c r="AE91" i="6"/>
  <c r="AF91" i="6"/>
  <c r="AG91" i="6"/>
  <c r="Z92" i="6"/>
  <c r="AA92" i="6"/>
  <c r="AB92" i="6"/>
  <c r="AC92" i="6"/>
  <c r="AD92" i="6"/>
  <c r="AE92" i="6"/>
  <c r="AF92" i="6"/>
  <c r="AG92" i="6"/>
  <c r="Z93" i="6"/>
  <c r="AA93" i="6"/>
  <c r="AB93" i="6"/>
  <c r="AC93" i="6"/>
  <c r="AD93" i="6"/>
  <c r="AE93" i="6"/>
  <c r="AF93" i="6"/>
  <c r="AG93" i="6"/>
  <c r="Z94" i="6"/>
  <c r="AA94" i="6"/>
  <c r="AB94" i="6"/>
  <c r="AC94" i="6"/>
  <c r="AD94" i="6"/>
  <c r="AE94" i="6"/>
  <c r="AF94" i="6"/>
  <c r="AG94" i="6"/>
  <c r="Z95" i="6"/>
  <c r="AA95" i="6"/>
  <c r="AB95" i="6"/>
  <c r="AC95" i="6"/>
  <c r="AD95" i="6"/>
  <c r="AE95" i="6"/>
  <c r="AF95" i="6"/>
  <c r="AG95" i="6"/>
  <c r="Z96" i="6"/>
  <c r="AA96" i="6"/>
  <c r="AB96" i="6"/>
  <c r="AC96" i="6"/>
  <c r="AD96" i="6"/>
  <c r="AE96" i="6"/>
  <c r="AF96" i="6"/>
  <c r="AG96" i="6"/>
  <c r="Z97" i="6"/>
  <c r="AA97" i="6"/>
  <c r="AB97" i="6"/>
  <c r="AC97" i="6"/>
  <c r="AD97" i="6"/>
  <c r="AE97" i="6"/>
  <c r="AF97" i="6"/>
  <c r="AG97" i="6"/>
  <c r="Z98" i="6"/>
  <c r="AA98" i="6"/>
  <c r="AB98" i="6"/>
  <c r="AC98" i="6"/>
  <c r="AD98" i="6"/>
  <c r="AE98" i="6"/>
  <c r="AF98" i="6"/>
  <c r="AG98" i="6"/>
  <c r="Z99" i="6"/>
  <c r="AA99" i="6"/>
  <c r="AB99" i="6"/>
  <c r="AC99" i="6"/>
  <c r="AD99" i="6"/>
  <c r="AE99" i="6"/>
  <c r="AF99" i="6"/>
  <c r="AG99" i="6"/>
  <c r="Z100" i="6"/>
  <c r="AA100" i="6"/>
  <c r="AB100" i="6"/>
  <c r="AC100" i="6"/>
  <c r="AD100" i="6"/>
  <c r="AE100" i="6"/>
  <c r="AF100" i="6"/>
  <c r="AG100" i="6"/>
  <c r="Z101" i="6"/>
  <c r="AA101" i="6"/>
  <c r="AB101" i="6"/>
  <c r="AC101" i="6"/>
  <c r="AD101" i="6"/>
  <c r="AE101" i="6"/>
  <c r="AF101" i="6"/>
  <c r="AG101" i="6"/>
  <c r="Z102" i="6"/>
  <c r="AA102" i="6"/>
  <c r="AB102" i="6"/>
  <c r="AC102" i="6"/>
  <c r="AD102" i="6"/>
  <c r="AE102" i="6"/>
  <c r="AF102" i="6"/>
  <c r="AG102" i="6"/>
  <c r="Z103" i="6"/>
  <c r="AA103" i="6"/>
  <c r="AB103" i="6"/>
  <c r="AC103" i="6"/>
  <c r="AD103" i="6"/>
  <c r="AE103" i="6"/>
  <c r="AF103" i="6"/>
  <c r="AG103" i="6"/>
  <c r="Z105" i="6"/>
  <c r="AA105" i="6"/>
  <c r="AB105" i="6"/>
  <c r="AC105" i="6"/>
  <c r="AD105" i="6"/>
  <c r="AE105" i="6"/>
  <c r="AF105" i="6"/>
  <c r="AG105" i="6"/>
  <c r="Z107" i="6"/>
  <c r="AA107" i="6"/>
  <c r="AB107" i="6"/>
  <c r="AC107" i="6"/>
  <c r="AD107" i="6"/>
  <c r="AE107" i="6"/>
  <c r="AF107" i="6"/>
  <c r="AG107" i="6"/>
  <c r="AG75" i="6"/>
  <c r="Z76" i="9"/>
  <c r="AA76" i="9"/>
  <c r="AB76" i="9"/>
  <c r="AC76" i="9"/>
  <c r="Z77" i="9"/>
  <c r="AA77" i="9"/>
  <c r="AB77" i="9"/>
  <c r="AC77" i="9"/>
  <c r="Z78" i="9"/>
  <c r="AA78" i="9"/>
  <c r="AB78" i="9"/>
  <c r="AC78" i="9"/>
  <c r="Z79" i="9"/>
  <c r="AA79" i="9"/>
  <c r="AB79" i="9"/>
  <c r="AC79" i="9"/>
  <c r="Z80" i="9"/>
  <c r="AA80" i="9"/>
  <c r="AB80" i="9"/>
  <c r="AC80" i="9"/>
  <c r="Z81" i="9"/>
  <c r="AA81" i="9"/>
  <c r="AB81" i="9"/>
  <c r="AC81" i="9"/>
  <c r="Z82" i="9"/>
  <c r="AA82" i="9"/>
  <c r="AB82" i="9"/>
  <c r="AC82" i="9"/>
  <c r="Z83" i="9"/>
  <c r="AA83" i="9"/>
  <c r="AB83" i="9"/>
  <c r="AC83" i="9"/>
  <c r="Z84" i="9"/>
  <c r="AA84" i="9"/>
  <c r="AB84" i="9"/>
  <c r="AC84" i="9"/>
  <c r="Z85" i="9"/>
  <c r="AA85" i="9"/>
  <c r="AB85" i="9"/>
  <c r="AC85" i="9"/>
  <c r="Z86" i="9"/>
  <c r="AA86" i="9"/>
  <c r="AB86" i="9"/>
  <c r="AC86" i="9"/>
  <c r="Z87" i="9"/>
  <c r="AA87" i="9"/>
  <c r="AB87" i="9"/>
  <c r="AC87" i="9"/>
  <c r="Z88" i="9"/>
  <c r="AA88" i="9"/>
  <c r="AB88" i="9"/>
  <c r="AC88" i="9"/>
  <c r="Z89" i="9"/>
  <c r="AA89" i="9"/>
  <c r="AB89" i="9"/>
  <c r="AC89" i="9"/>
  <c r="Z90" i="9"/>
  <c r="AA90" i="9"/>
  <c r="AB90" i="9"/>
  <c r="AC90" i="9"/>
  <c r="Z91" i="9"/>
  <c r="AA91" i="9"/>
  <c r="AB91" i="9"/>
  <c r="AC91" i="9"/>
  <c r="Z92" i="9"/>
  <c r="AA92" i="9"/>
  <c r="AB92" i="9"/>
  <c r="AC92" i="9"/>
  <c r="Z93" i="9"/>
  <c r="AA93" i="9"/>
  <c r="AB93" i="9"/>
  <c r="AC93" i="9"/>
  <c r="Z94" i="9"/>
  <c r="AA94" i="9"/>
  <c r="AB94" i="9"/>
  <c r="AC94" i="9"/>
  <c r="Z95" i="9"/>
  <c r="AA95" i="9"/>
  <c r="AB95" i="9"/>
  <c r="AC95" i="9"/>
  <c r="Z96" i="9"/>
  <c r="AA96" i="9"/>
  <c r="AB96" i="9"/>
  <c r="AC96" i="9"/>
  <c r="Z97" i="9"/>
  <c r="AA97" i="9"/>
  <c r="AB97" i="9"/>
  <c r="AC97" i="9"/>
  <c r="Z98" i="9"/>
  <c r="AA98" i="9"/>
  <c r="AB98" i="9"/>
  <c r="AC98" i="9"/>
  <c r="Z99" i="9"/>
  <c r="AA99" i="9"/>
  <c r="AB99" i="9"/>
  <c r="AC99" i="9"/>
  <c r="Z100" i="9"/>
  <c r="AA100" i="9"/>
  <c r="AB100" i="9"/>
  <c r="AC100" i="9"/>
  <c r="Z101" i="9"/>
  <c r="AA101" i="9"/>
  <c r="AB101" i="9"/>
  <c r="AC101" i="9"/>
  <c r="Z102" i="9"/>
  <c r="AA102" i="9"/>
  <c r="AB102" i="9"/>
  <c r="AC102" i="9"/>
  <c r="Z103" i="9"/>
  <c r="AA103" i="9"/>
  <c r="AB103" i="9"/>
  <c r="AC103" i="9"/>
  <c r="Z105" i="9"/>
  <c r="AA105" i="9"/>
  <c r="AB105" i="9"/>
  <c r="AC105" i="9"/>
  <c r="Z107" i="9"/>
  <c r="AA107" i="9"/>
  <c r="AB107" i="9"/>
  <c r="AC107" i="9"/>
  <c r="Z5" i="9"/>
  <c r="AA5" i="9"/>
  <c r="AB5" i="9"/>
  <c r="AC5" i="9"/>
  <c r="M75" i="9"/>
  <c r="O75" i="9"/>
  <c r="Q75" i="9"/>
  <c r="M76" i="9"/>
  <c r="O76" i="9"/>
  <c r="Q76" i="9"/>
  <c r="M77" i="9"/>
  <c r="O77" i="9"/>
  <c r="Q77" i="9"/>
  <c r="M78" i="9"/>
  <c r="O78" i="9"/>
  <c r="Q78" i="9"/>
  <c r="M79" i="9"/>
  <c r="O79" i="9"/>
  <c r="Q79" i="9"/>
  <c r="M80" i="9"/>
  <c r="O80" i="9"/>
  <c r="Q80" i="9"/>
  <c r="M81" i="9"/>
  <c r="O81" i="9"/>
  <c r="Q81" i="9"/>
  <c r="M82" i="9"/>
  <c r="O82" i="9"/>
  <c r="Q82" i="9"/>
  <c r="M83" i="9"/>
  <c r="O83" i="9"/>
  <c r="Q83" i="9"/>
  <c r="M84" i="9"/>
  <c r="O84" i="9"/>
  <c r="Q84" i="9"/>
  <c r="M85" i="9"/>
  <c r="O85" i="9"/>
  <c r="Q85" i="9"/>
  <c r="M86" i="9"/>
  <c r="O86" i="9"/>
  <c r="Q86" i="9"/>
  <c r="M87" i="9"/>
  <c r="O87" i="9"/>
  <c r="Q87" i="9"/>
  <c r="M88" i="9"/>
  <c r="O88" i="9"/>
  <c r="Q88" i="9"/>
  <c r="M89" i="9"/>
  <c r="O89" i="9"/>
  <c r="Q89" i="9"/>
  <c r="M90" i="9"/>
  <c r="O90" i="9"/>
  <c r="Q90" i="9"/>
  <c r="M91" i="9"/>
  <c r="O91" i="9"/>
  <c r="Q91" i="9"/>
  <c r="M92" i="9"/>
  <c r="O92" i="9"/>
  <c r="Q92" i="9"/>
  <c r="M93" i="9"/>
  <c r="O93" i="9"/>
  <c r="Q93" i="9"/>
  <c r="M94" i="9"/>
  <c r="O94" i="9"/>
  <c r="Q94" i="9"/>
  <c r="M95" i="9"/>
  <c r="O95" i="9"/>
  <c r="Q95" i="9"/>
  <c r="M96" i="9"/>
  <c r="O96" i="9"/>
  <c r="Q96" i="9"/>
  <c r="M97" i="9"/>
  <c r="O97" i="9"/>
  <c r="Q97" i="9"/>
  <c r="M98" i="9"/>
  <c r="O98" i="9"/>
  <c r="Q98" i="9"/>
  <c r="M99" i="9"/>
  <c r="O99" i="9"/>
  <c r="Q99" i="9"/>
  <c r="M100" i="9"/>
  <c r="O100" i="9"/>
  <c r="Q100" i="9"/>
  <c r="M101" i="9"/>
  <c r="O101" i="9"/>
  <c r="Q101" i="9"/>
  <c r="M102" i="9"/>
  <c r="O102" i="9"/>
  <c r="Q102" i="9"/>
  <c r="M103" i="9"/>
  <c r="O103" i="9"/>
  <c r="Q103" i="9"/>
  <c r="M105" i="9"/>
  <c r="O105" i="9"/>
  <c r="Q105" i="9"/>
  <c r="M107" i="9"/>
  <c r="O107" i="9"/>
  <c r="Q107" i="9"/>
  <c r="AT75" i="1"/>
  <c r="AU75" i="1"/>
  <c r="AV75" i="1"/>
  <c r="AW75" i="1"/>
  <c r="AT76" i="1"/>
  <c r="AU76" i="1"/>
  <c r="AV76" i="1"/>
  <c r="AW76" i="1"/>
  <c r="AT77" i="1"/>
  <c r="AU77" i="1"/>
  <c r="AV77" i="1"/>
  <c r="AW77" i="1"/>
  <c r="AT78" i="1"/>
  <c r="AU78" i="1"/>
  <c r="AV78" i="1"/>
  <c r="AW78" i="1"/>
  <c r="AT79" i="1"/>
  <c r="AU79" i="1"/>
  <c r="AV79" i="1"/>
  <c r="AW79" i="1"/>
  <c r="AT80" i="1"/>
  <c r="AU80" i="1"/>
  <c r="AV80" i="1"/>
  <c r="AW80" i="1"/>
  <c r="AT81" i="1"/>
  <c r="AU81" i="1"/>
  <c r="AV81" i="1"/>
  <c r="AW81" i="1"/>
  <c r="AT82" i="1"/>
  <c r="AU82" i="1"/>
  <c r="AV82" i="1"/>
  <c r="AW82" i="1"/>
  <c r="AT83" i="1"/>
  <c r="AU83" i="1"/>
  <c r="AV83" i="1"/>
  <c r="AW83" i="1"/>
  <c r="AT84" i="1"/>
  <c r="AU84" i="1"/>
  <c r="AV84" i="1"/>
  <c r="AW84" i="1"/>
  <c r="AT85" i="1"/>
  <c r="AU85" i="1"/>
  <c r="AV85" i="1"/>
  <c r="AW85" i="1"/>
  <c r="AT86" i="1"/>
  <c r="AU86" i="1"/>
  <c r="AV86" i="1"/>
  <c r="AW86" i="1"/>
  <c r="AT87" i="1"/>
  <c r="AU87" i="1"/>
  <c r="AV87" i="1"/>
  <c r="AW87" i="1"/>
  <c r="AT88" i="1"/>
  <c r="AU88" i="1"/>
  <c r="AV88" i="1"/>
  <c r="AW88" i="1"/>
  <c r="AT89" i="1"/>
  <c r="AU89" i="1"/>
  <c r="AV89" i="1"/>
  <c r="AW89" i="1"/>
  <c r="AT90" i="1"/>
  <c r="AU90" i="1"/>
  <c r="AV90" i="1"/>
  <c r="AW90" i="1"/>
  <c r="AT91" i="1"/>
  <c r="AU91" i="1"/>
  <c r="AV91" i="1"/>
  <c r="AW91" i="1"/>
  <c r="AT92" i="1"/>
  <c r="AU92" i="1"/>
  <c r="AV92" i="1"/>
  <c r="AW92" i="1"/>
  <c r="AT93" i="1"/>
  <c r="AU93" i="1"/>
  <c r="AV93" i="1"/>
  <c r="AW93" i="1"/>
  <c r="AT94" i="1"/>
  <c r="AU94" i="1"/>
  <c r="AV94" i="1"/>
  <c r="AW94" i="1"/>
  <c r="AT95" i="1"/>
  <c r="AU95" i="1"/>
  <c r="AV95" i="1"/>
  <c r="AW95" i="1"/>
  <c r="AT96" i="1"/>
  <c r="AU96" i="1"/>
  <c r="AV96" i="1"/>
  <c r="AW96" i="1"/>
  <c r="AT97" i="1"/>
  <c r="AU97" i="1"/>
  <c r="AV97" i="1"/>
  <c r="AW97" i="1"/>
  <c r="AT98" i="1"/>
  <c r="AU98" i="1"/>
  <c r="AV98" i="1"/>
  <c r="AW98" i="1"/>
  <c r="AT99" i="1"/>
  <c r="AU99" i="1"/>
  <c r="AV99" i="1"/>
  <c r="AW99" i="1"/>
  <c r="AT100" i="1"/>
  <c r="AU100" i="1"/>
  <c r="AV100" i="1"/>
  <c r="AW100" i="1"/>
  <c r="AT101" i="1"/>
  <c r="AU101" i="1"/>
  <c r="AV101" i="1"/>
  <c r="AW101" i="1"/>
  <c r="AT102" i="1"/>
  <c r="AU102" i="1"/>
  <c r="AV102" i="1"/>
  <c r="AW102" i="1"/>
  <c r="AT103" i="1"/>
  <c r="AU103" i="1"/>
  <c r="AV103" i="1"/>
  <c r="AW103" i="1"/>
  <c r="AT104" i="1"/>
  <c r="AU104" i="1"/>
  <c r="AV104" i="1"/>
  <c r="AW104" i="1"/>
  <c r="AT106" i="1"/>
  <c r="AU106" i="1"/>
  <c r="AV106" i="1"/>
  <c r="AW106" i="1"/>
  <c r="AJ75" i="1"/>
  <c r="AK75" i="1"/>
  <c r="AL75" i="1"/>
  <c r="AM75" i="1"/>
  <c r="AN75" i="1"/>
  <c r="AO75" i="1"/>
  <c r="AJ76" i="1"/>
  <c r="AK76" i="1"/>
  <c r="AL76" i="1"/>
  <c r="AM76" i="1"/>
  <c r="AN76" i="1"/>
  <c r="AO76" i="1"/>
  <c r="AJ77" i="1"/>
  <c r="AK77" i="1"/>
  <c r="AL77" i="1"/>
  <c r="AM77" i="1"/>
  <c r="AN77" i="1"/>
  <c r="AO77" i="1"/>
  <c r="AJ78" i="1"/>
  <c r="AK78" i="1"/>
  <c r="AL78" i="1"/>
  <c r="AM78" i="1"/>
  <c r="AN78" i="1"/>
  <c r="AO78" i="1"/>
  <c r="AJ79" i="1"/>
  <c r="AK79" i="1"/>
  <c r="AL79" i="1"/>
  <c r="AM79" i="1"/>
  <c r="AN79" i="1"/>
  <c r="AO79" i="1"/>
  <c r="AJ80" i="1"/>
  <c r="AK80" i="1"/>
  <c r="AL80" i="1"/>
  <c r="AM80" i="1"/>
  <c r="AN80" i="1"/>
  <c r="AO80" i="1"/>
  <c r="AJ81" i="1"/>
  <c r="AK81" i="1"/>
  <c r="AL81" i="1"/>
  <c r="AM81" i="1"/>
  <c r="AN81" i="1"/>
  <c r="AO81" i="1"/>
  <c r="AJ82" i="1"/>
  <c r="AK82" i="1"/>
  <c r="AL82" i="1"/>
  <c r="AM82" i="1"/>
  <c r="AN82" i="1"/>
  <c r="AO82" i="1"/>
  <c r="AJ83" i="1"/>
  <c r="AK83" i="1"/>
  <c r="AL83" i="1"/>
  <c r="AM83" i="1"/>
  <c r="AN83" i="1"/>
  <c r="AO83" i="1"/>
  <c r="AJ84" i="1"/>
  <c r="AK84" i="1"/>
  <c r="AL84" i="1"/>
  <c r="AM84" i="1"/>
  <c r="AN84" i="1"/>
  <c r="AO84" i="1"/>
  <c r="AJ85" i="1"/>
  <c r="AK85" i="1"/>
  <c r="AL85" i="1"/>
  <c r="AM85" i="1"/>
  <c r="AN85" i="1"/>
  <c r="AO85" i="1"/>
  <c r="AJ86" i="1"/>
  <c r="AK86" i="1"/>
  <c r="AL86" i="1"/>
  <c r="AM86" i="1"/>
  <c r="AN86" i="1"/>
  <c r="AO86" i="1"/>
  <c r="AJ87" i="1"/>
  <c r="AK87" i="1"/>
  <c r="AL87" i="1"/>
  <c r="AM87" i="1"/>
  <c r="AN87" i="1"/>
  <c r="AO87" i="1"/>
  <c r="AJ88" i="1"/>
  <c r="AK88" i="1"/>
  <c r="AL88" i="1"/>
  <c r="AM88" i="1"/>
  <c r="AN88" i="1"/>
  <c r="AO88" i="1"/>
  <c r="AJ89" i="1"/>
  <c r="AK89" i="1"/>
  <c r="AL89" i="1"/>
  <c r="AM89" i="1"/>
  <c r="AN89" i="1"/>
  <c r="AO89" i="1"/>
  <c r="AJ90" i="1"/>
  <c r="AK90" i="1"/>
  <c r="AL90" i="1"/>
  <c r="AM90" i="1"/>
  <c r="AN90" i="1"/>
  <c r="AO90" i="1"/>
  <c r="AJ91" i="1"/>
  <c r="AK91" i="1"/>
  <c r="AL91" i="1"/>
  <c r="AM91" i="1"/>
  <c r="AN91" i="1"/>
  <c r="AO91" i="1"/>
  <c r="AJ92" i="1"/>
  <c r="AK92" i="1"/>
  <c r="AL92" i="1"/>
  <c r="AM92" i="1"/>
  <c r="AN92" i="1"/>
  <c r="AO92" i="1"/>
  <c r="AJ93" i="1"/>
  <c r="AK93" i="1"/>
  <c r="AL93" i="1"/>
  <c r="AM93" i="1"/>
  <c r="AN93" i="1"/>
  <c r="AO93" i="1"/>
  <c r="AJ94" i="1"/>
  <c r="AK94" i="1"/>
  <c r="AL94" i="1"/>
  <c r="AM94" i="1"/>
  <c r="AN94" i="1"/>
  <c r="AO94" i="1"/>
  <c r="AJ95" i="1"/>
  <c r="AK95" i="1"/>
  <c r="AL95" i="1"/>
  <c r="AM95" i="1"/>
  <c r="AN95" i="1"/>
  <c r="AO95" i="1"/>
  <c r="AJ96" i="1"/>
  <c r="AK96" i="1"/>
  <c r="AL96" i="1"/>
  <c r="AM96" i="1"/>
  <c r="AN96" i="1"/>
  <c r="AO96" i="1"/>
  <c r="AJ97" i="1"/>
  <c r="AK97" i="1"/>
  <c r="AL97" i="1"/>
  <c r="AM97" i="1"/>
  <c r="AN97" i="1"/>
  <c r="AO97" i="1"/>
  <c r="AJ98" i="1"/>
  <c r="AK98" i="1"/>
  <c r="AL98" i="1"/>
  <c r="AM98" i="1"/>
  <c r="AN98" i="1"/>
  <c r="AO98" i="1"/>
  <c r="AJ99" i="1"/>
  <c r="AK99" i="1"/>
  <c r="AL99" i="1"/>
  <c r="AM99" i="1"/>
  <c r="AN99" i="1"/>
  <c r="AO99" i="1"/>
  <c r="AJ100" i="1"/>
  <c r="AK100" i="1"/>
  <c r="AL100" i="1"/>
  <c r="AM100" i="1"/>
  <c r="AN100" i="1"/>
  <c r="AO100" i="1"/>
  <c r="AJ101" i="1"/>
  <c r="AK101" i="1"/>
  <c r="AL101" i="1"/>
  <c r="AM101" i="1"/>
  <c r="AN101" i="1"/>
  <c r="AO101" i="1"/>
  <c r="AJ102" i="1"/>
  <c r="AK102" i="1"/>
  <c r="AL102" i="1"/>
  <c r="AM102" i="1"/>
  <c r="AN102" i="1"/>
  <c r="AO102" i="1"/>
  <c r="AJ103" i="1"/>
  <c r="AK103" i="1"/>
  <c r="AL103" i="1"/>
  <c r="AM103" i="1"/>
  <c r="AN103" i="1"/>
  <c r="AO103" i="1"/>
  <c r="AJ104" i="1"/>
  <c r="AK104" i="1"/>
  <c r="AL104" i="1"/>
  <c r="AM104" i="1"/>
  <c r="AN104" i="1"/>
  <c r="AO104" i="1"/>
  <c r="AJ106" i="1"/>
  <c r="AK106" i="1"/>
  <c r="AL106" i="1"/>
  <c r="AM106" i="1"/>
  <c r="AN106" i="1"/>
  <c r="AO106" i="1"/>
  <c r="X75" i="1"/>
  <c r="Y75" i="1"/>
  <c r="AA75" i="1"/>
  <c r="AB75" i="1"/>
  <c r="X76" i="1"/>
  <c r="Y76" i="1"/>
  <c r="AA76" i="1"/>
  <c r="AB76" i="1"/>
  <c r="X77" i="1"/>
  <c r="Y77" i="1"/>
  <c r="AA77" i="1"/>
  <c r="AB77" i="1"/>
  <c r="X78" i="1"/>
  <c r="Y78" i="1"/>
  <c r="AA78" i="1"/>
  <c r="AB78" i="1"/>
  <c r="X79" i="1"/>
  <c r="Y79" i="1"/>
  <c r="AA79" i="1"/>
  <c r="AB79" i="1"/>
  <c r="X80" i="1"/>
  <c r="Y80" i="1"/>
  <c r="AA80" i="1"/>
  <c r="AB80" i="1"/>
  <c r="X81" i="1"/>
  <c r="Y81" i="1"/>
  <c r="AA81" i="1"/>
  <c r="AB81" i="1"/>
  <c r="X82" i="1"/>
  <c r="Y82" i="1"/>
  <c r="P82" i="1"/>
  <c r="Z82" i="1"/>
  <c r="AA82" i="1"/>
  <c r="AB82" i="1"/>
  <c r="X83" i="1"/>
  <c r="Y83" i="1"/>
  <c r="AA83" i="1"/>
  <c r="AB83" i="1"/>
  <c r="X84" i="1"/>
  <c r="Y84" i="1"/>
  <c r="AA84" i="1"/>
  <c r="AB84" i="1"/>
  <c r="X85" i="1"/>
  <c r="Y85" i="1"/>
  <c r="AA85" i="1"/>
  <c r="AB85" i="1"/>
  <c r="X86" i="1"/>
  <c r="Y86" i="1"/>
  <c r="AA86" i="1"/>
  <c r="AB86" i="1"/>
  <c r="X87" i="1"/>
  <c r="Y87" i="1"/>
  <c r="AA87" i="1"/>
  <c r="AB87" i="1"/>
  <c r="X88" i="1"/>
  <c r="Y88" i="1"/>
  <c r="AA88" i="1"/>
  <c r="AB88" i="1"/>
  <c r="X89" i="1"/>
  <c r="Y89" i="1"/>
  <c r="AA89" i="1"/>
  <c r="AB89" i="1"/>
  <c r="X90" i="1"/>
  <c r="Y90" i="1"/>
  <c r="AA90" i="1"/>
  <c r="AB90" i="1"/>
  <c r="X91" i="1"/>
  <c r="Y91" i="1"/>
  <c r="AA91" i="1"/>
  <c r="AB91" i="1"/>
  <c r="X92" i="1"/>
  <c r="Y92" i="1"/>
  <c r="AA92" i="1"/>
  <c r="AB92" i="1"/>
  <c r="X93" i="1"/>
  <c r="Y93" i="1"/>
  <c r="AA93" i="1"/>
  <c r="AB93" i="1"/>
  <c r="X94" i="1"/>
  <c r="Y94" i="1"/>
  <c r="AA94" i="1"/>
  <c r="AB94" i="1"/>
  <c r="X95" i="1"/>
  <c r="Y95" i="1"/>
  <c r="AA95" i="1"/>
  <c r="AB95" i="1"/>
  <c r="X96" i="1"/>
  <c r="Y96" i="1"/>
  <c r="AA96" i="1"/>
  <c r="AB96" i="1"/>
  <c r="X97" i="1"/>
  <c r="Y97" i="1"/>
  <c r="AA97" i="1"/>
  <c r="AB97" i="1"/>
  <c r="X98" i="1"/>
  <c r="Y98" i="1"/>
  <c r="P98" i="1"/>
  <c r="Z98" i="1"/>
  <c r="AA98" i="1"/>
  <c r="AB98" i="1"/>
  <c r="X99" i="1"/>
  <c r="Y99" i="1"/>
  <c r="AA99" i="1"/>
  <c r="AB99" i="1"/>
  <c r="X100" i="1"/>
  <c r="Y100" i="1"/>
  <c r="AA100" i="1"/>
  <c r="AB100" i="1"/>
  <c r="X101" i="1"/>
  <c r="Y101" i="1"/>
  <c r="AA101" i="1"/>
  <c r="AB101" i="1"/>
  <c r="X102" i="1"/>
  <c r="Y102" i="1"/>
  <c r="AA102" i="1"/>
  <c r="AB102" i="1"/>
  <c r="X103" i="1"/>
  <c r="Y103" i="1"/>
  <c r="P103" i="1"/>
  <c r="Z103" i="1"/>
  <c r="AA103" i="1"/>
  <c r="AB103" i="1"/>
  <c r="X104" i="1"/>
  <c r="Y104" i="1"/>
  <c r="AA104" i="1"/>
  <c r="AB104" i="1"/>
  <c r="X106" i="1"/>
  <c r="Y106" i="1"/>
  <c r="P106" i="1"/>
  <c r="Z106" i="1"/>
  <c r="AA106" i="1"/>
  <c r="AB106" i="1"/>
  <c r="P75" i="1"/>
  <c r="Z75" i="1"/>
  <c r="P76" i="1"/>
  <c r="Z76" i="1"/>
  <c r="P77" i="1"/>
  <c r="Z77" i="1"/>
  <c r="P78" i="1"/>
  <c r="Z78" i="1"/>
  <c r="P79" i="1"/>
  <c r="Z79" i="1"/>
  <c r="P80" i="1"/>
  <c r="Z80" i="1"/>
  <c r="P81" i="1"/>
  <c r="Z81" i="1"/>
  <c r="P83" i="1"/>
  <c r="Z83" i="1"/>
  <c r="P84" i="1"/>
  <c r="Z84" i="1"/>
  <c r="P85" i="1"/>
  <c r="Z85" i="1"/>
  <c r="P86" i="1"/>
  <c r="Z86" i="1"/>
  <c r="P87" i="1"/>
  <c r="Z87" i="1"/>
  <c r="P88" i="1"/>
  <c r="Z88" i="1"/>
  <c r="P89" i="1"/>
  <c r="Z89" i="1"/>
  <c r="P90" i="1"/>
  <c r="Z90" i="1"/>
  <c r="P91" i="1"/>
  <c r="Z91" i="1"/>
  <c r="P92" i="1"/>
  <c r="Z92" i="1"/>
  <c r="P93" i="1"/>
  <c r="Z93" i="1"/>
  <c r="P94" i="1"/>
  <c r="Z94" i="1"/>
  <c r="P95" i="1"/>
  <c r="Z95" i="1"/>
  <c r="P96" i="1"/>
  <c r="Z96" i="1"/>
  <c r="P97" i="1"/>
  <c r="Z97" i="1"/>
  <c r="P99" i="1"/>
  <c r="Z99" i="1"/>
  <c r="P100" i="1"/>
  <c r="Z100" i="1"/>
  <c r="P101" i="1"/>
  <c r="Z101" i="1"/>
  <c r="P102" i="1"/>
  <c r="Z102" i="1"/>
  <c r="P104" i="1"/>
  <c r="Z10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6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6" i="1"/>
  <c r="J106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AG47" i="9"/>
  <c r="AG48" i="9"/>
  <c r="AG49" i="9"/>
  <c r="AG50" i="9"/>
  <c r="AG51" i="9"/>
  <c r="AG52" i="9"/>
  <c r="AG53" i="9"/>
  <c r="AG54" i="9"/>
  <c r="AG55" i="9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A75" i="6"/>
  <c r="AB75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AD5" i="6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104" i="9"/>
  <c r="Q74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104" i="9"/>
  <c r="O74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104" i="9"/>
  <c r="M74" i="9"/>
  <c r="Z75" i="9"/>
  <c r="AA75" i="9"/>
  <c r="AB75" i="9"/>
  <c r="AC75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104" i="9"/>
  <c r="AC74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104" i="9"/>
  <c r="AB74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104" i="9"/>
  <c r="AA74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104" i="9"/>
  <c r="Z74" i="9"/>
  <c r="BJ6" i="6"/>
  <c r="BJ7" i="6"/>
  <c r="BJ8" i="6"/>
  <c r="BJ9" i="6"/>
  <c r="BJ60" i="6"/>
  <c r="BJ61" i="6"/>
  <c r="BJ62" i="6"/>
  <c r="BJ63" i="6"/>
  <c r="BJ65" i="6"/>
  <c r="BI60" i="6"/>
  <c r="BI61" i="6"/>
  <c r="BI62" i="6"/>
  <c r="BI63" i="6"/>
  <c r="BI65" i="6"/>
  <c r="BI6" i="6"/>
  <c r="BI7" i="6"/>
  <c r="BI9" i="6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Z5" i="6"/>
  <c r="Z6" i="6"/>
  <c r="Z7" i="6"/>
  <c r="Z8" i="6"/>
  <c r="Z9" i="6"/>
  <c r="Z43" i="6"/>
  <c r="Z45" i="6"/>
  <c r="Z46" i="6"/>
  <c r="Z47" i="6"/>
  <c r="Z48" i="6"/>
  <c r="Z49" i="6"/>
  <c r="Z50" i="6"/>
  <c r="Z51" i="6"/>
  <c r="Z52" i="6"/>
  <c r="Z53" i="6"/>
  <c r="Z54" i="6"/>
  <c r="Z55" i="6"/>
  <c r="Z56" i="6"/>
  <c r="Z44" i="6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Z6" i="9"/>
  <c r="AA6" i="9"/>
  <c r="Z7" i="9"/>
  <c r="AA7" i="9"/>
  <c r="Z8" i="9"/>
  <c r="AA8" i="9"/>
  <c r="Z9" i="9"/>
  <c r="AA9" i="9"/>
  <c r="Z10" i="9"/>
  <c r="AA10" i="9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Z20" i="9"/>
  <c r="AA20" i="9"/>
  <c r="Z21" i="9"/>
  <c r="AA21" i="9"/>
  <c r="Z22" i="9"/>
  <c r="AA22" i="9"/>
  <c r="Z23" i="9"/>
  <c r="AA23" i="9"/>
  <c r="Z24" i="9"/>
  <c r="AA24" i="9"/>
  <c r="Z25" i="9"/>
  <c r="AA25" i="9"/>
  <c r="Z26" i="9"/>
  <c r="AA26" i="9"/>
  <c r="Z27" i="9"/>
  <c r="AA27" i="9"/>
  <c r="Z28" i="9"/>
  <c r="AA28" i="9"/>
  <c r="Z29" i="9"/>
  <c r="AA29" i="9"/>
  <c r="Z30" i="9"/>
  <c r="AA30" i="9"/>
  <c r="Z31" i="9"/>
  <c r="AA31" i="9"/>
  <c r="Z32" i="9"/>
  <c r="AA32" i="9"/>
  <c r="Z33" i="9"/>
  <c r="AA33" i="9"/>
  <c r="Z34" i="9"/>
  <c r="AA34" i="9"/>
  <c r="Z35" i="9"/>
  <c r="AA35" i="9"/>
  <c r="Z36" i="9"/>
  <c r="AA36" i="9"/>
  <c r="Z37" i="9"/>
  <c r="AA37" i="9"/>
  <c r="Z38" i="9"/>
  <c r="AA38" i="9"/>
  <c r="Z39" i="9"/>
  <c r="AA39" i="9"/>
  <c r="Z40" i="9"/>
  <c r="AA40" i="9"/>
  <c r="Z41" i="9"/>
  <c r="AA41" i="9"/>
  <c r="Z42" i="9"/>
  <c r="AA42" i="9"/>
  <c r="Z43" i="9"/>
  <c r="AA43" i="9"/>
  <c r="Z44" i="9"/>
  <c r="AA44" i="9"/>
  <c r="Z45" i="9"/>
  <c r="AA45" i="9"/>
  <c r="Z46" i="9"/>
  <c r="AA46" i="9"/>
  <c r="Z47" i="9"/>
  <c r="AA47" i="9"/>
  <c r="Z48" i="9"/>
  <c r="AA48" i="9"/>
  <c r="Z49" i="9"/>
  <c r="AA49" i="9"/>
  <c r="Z50" i="9"/>
  <c r="AA50" i="9"/>
  <c r="Z51" i="9"/>
  <c r="AA51" i="9"/>
  <c r="Z52" i="9"/>
  <c r="AA52" i="9"/>
  <c r="Z53" i="9"/>
  <c r="AA53" i="9"/>
  <c r="Z54" i="9"/>
  <c r="AA54" i="9"/>
  <c r="Z55" i="9"/>
  <c r="AA55" i="9"/>
  <c r="Z56" i="9"/>
  <c r="AA56" i="9"/>
  <c r="AW74" i="1"/>
  <c r="AV74" i="1"/>
  <c r="AU74" i="1"/>
  <c r="AT74" i="1"/>
  <c r="AO74" i="1"/>
  <c r="AN74" i="1"/>
  <c r="AM74" i="1"/>
  <c r="AL74" i="1"/>
  <c r="AK74" i="1"/>
  <c r="AJ74" i="1"/>
  <c r="AB74" i="1"/>
  <c r="AA74" i="1"/>
  <c r="P74" i="1"/>
  <c r="Z74" i="1"/>
  <c r="Y74" i="1"/>
  <c r="X74" i="1"/>
  <c r="L74" i="1"/>
  <c r="K74" i="1"/>
  <c r="J74" i="1"/>
  <c r="AW73" i="1"/>
  <c r="AV73" i="1"/>
  <c r="AU73" i="1"/>
  <c r="AT73" i="1"/>
  <c r="AO73" i="1"/>
  <c r="AN73" i="1"/>
  <c r="AM73" i="1"/>
  <c r="AL73" i="1"/>
  <c r="AK73" i="1"/>
  <c r="AJ73" i="1"/>
  <c r="AB73" i="1"/>
  <c r="AA73" i="1"/>
  <c r="P73" i="1"/>
  <c r="Z73" i="1"/>
  <c r="Y73" i="1"/>
  <c r="X73" i="1"/>
  <c r="L73" i="1"/>
  <c r="K73" i="1"/>
  <c r="J73" i="1"/>
  <c r="AW72" i="1"/>
  <c r="AV72" i="1"/>
  <c r="AU72" i="1"/>
  <c r="AT72" i="1"/>
  <c r="AO72" i="1"/>
  <c r="AN72" i="1"/>
  <c r="AM72" i="1"/>
  <c r="AL72" i="1"/>
  <c r="AK72" i="1"/>
  <c r="AJ72" i="1"/>
  <c r="AB72" i="1"/>
  <c r="AA72" i="1"/>
  <c r="P72" i="1"/>
  <c r="Z72" i="1"/>
  <c r="Y72" i="1"/>
  <c r="X72" i="1"/>
  <c r="L72" i="1"/>
  <c r="K72" i="1"/>
  <c r="J72" i="1"/>
  <c r="AW71" i="1"/>
  <c r="AV71" i="1"/>
  <c r="AU71" i="1"/>
  <c r="AT71" i="1"/>
  <c r="AO71" i="1"/>
  <c r="AN71" i="1"/>
  <c r="AM71" i="1"/>
  <c r="AL71" i="1"/>
  <c r="AK71" i="1"/>
  <c r="AJ71" i="1"/>
  <c r="AB71" i="1"/>
  <c r="AA71" i="1"/>
  <c r="P71" i="1"/>
  <c r="Z71" i="1"/>
  <c r="Y71" i="1"/>
  <c r="X71" i="1"/>
  <c r="L71" i="1"/>
  <c r="K71" i="1"/>
  <c r="J71" i="1"/>
  <c r="AW70" i="1"/>
  <c r="AV70" i="1"/>
  <c r="AU70" i="1"/>
  <c r="AT70" i="1"/>
  <c r="AO70" i="1"/>
  <c r="AN70" i="1"/>
  <c r="AM70" i="1"/>
  <c r="AL70" i="1"/>
  <c r="AK70" i="1"/>
  <c r="AJ70" i="1"/>
  <c r="AB70" i="1"/>
  <c r="AA70" i="1"/>
  <c r="P70" i="1"/>
  <c r="Z70" i="1"/>
  <c r="Y70" i="1"/>
  <c r="X70" i="1"/>
  <c r="L70" i="1"/>
  <c r="K70" i="1"/>
  <c r="J70" i="1"/>
  <c r="AW69" i="1"/>
  <c r="AV69" i="1"/>
  <c r="AU69" i="1"/>
  <c r="AT69" i="1"/>
  <c r="AO69" i="1"/>
  <c r="AN69" i="1"/>
  <c r="AM69" i="1"/>
  <c r="AL69" i="1"/>
  <c r="AK69" i="1"/>
  <c r="AJ69" i="1"/>
  <c r="AB69" i="1"/>
  <c r="AA69" i="1"/>
  <c r="P69" i="1"/>
  <c r="Z69" i="1"/>
  <c r="X69" i="1"/>
  <c r="L69" i="1"/>
  <c r="K69" i="1"/>
  <c r="J69" i="1"/>
  <c r="AW68" i="1"/>
  <c r="AV68" i="1"/>
  <c r="AU68" i="1"/>
  <c r="AT68" i="1"/>
  <c r="AO68" i="1"/>
  <c r="AN68" i="1"/>
  <c r="AM68" i="1"/>
  <c r="AL68" i="1"/>
  <c r="AK68" i="1"/>
  <c r="AJ68" i="1"/>
  <c r="AB68" i="1"/>
  <c r="AA68" i="1"/>
  <c r="P68" i="1"/>
  <c r="Z68" i="1"/>
  <c r="Y68" i="1"/>
  <c r="X68" i="1"/>
  <c r="L68" i="1"/>
  <c r="K68" i="1"/>
  <c r="J68" i="1"/>
  <c r="AW67" i="1"/>
  <c r="AV67" i="1"/>
  <c r="AU67" i="1"/>
  <c r="AT67" i="1"/>
  <c r="AO67" i="1"/>
  <c r="AN67" i="1"/>
  <c r="AM67" i="1"/>
  <c r="AL67" i="1"/>
  <c r="AK67" i="1"/>
  <c r="AJ67" i="1"/>
  <c r="AB67" i="1"/>
  <c r="AA67" i="1"/>
  <c r="P67" i="1"/>
  <c r="Z67" i="1"/>
  <c r="Y67" i="1"/>
  <c r="X67" i="1"/>
  <c r="L67" i="1"/>
  <c r="K67" i="1"/>
  <c r="J67" i="1"/>
  <c r="AW66" i="1"/>
  <c r="AV66" i="1"/>
  <c r="AU66" i="1"/>
  <c r="AT66" i="1"/>
  <c r="AO66" i="1"/>
  <c r="AN66" i="1"/>
  <c r="AM66" i="1"/>
  <c r="AL66" i="1"/>
  <c r="AK66" i="1"/>
  <c r="AJ66" i="1"/>
  <c r="AB66" i="1"/>
  <c r="AA66" i="1"/>
  <c r="P66" i="1"/>
  <c r="Z66" i="1"/>
  <c r="Y66" i="1"/>
  <c r="X66" i="1"/>
  <c r="L66" i="1"/>
  <c r="K66" i="1"/>
  <c r="J66" i="1"/>
  <c r="AW65" i="1"/>
  <c r="AV65" i="1"/>
  <c r="AU65" i="1"/>
  <c r="AT65" i="1"/>
  <c r="AO65" i="1"/>
  <c r="AN65" i="1"/>
  <c r="AM65" i="1"/>
  <c r="AL65" i="1"/>
  <c r="AK65" i="1"/>
  <c r="AJ65" i="1"/>
  <c r="AB65" i="1"/>
  <c r="AA65" i="1"/>
  <c r="P65" i="1"/>
  <c r="Z65" i="1"/>
  <c r="Y65" i="1"/>
  <c r="X65" i="1"/>
  <c r="L65" i="1"/>
  <c r="K65" i="1"/>
  <c r="J65" i="1"/>
  <c r="AW64" i="1"/>
  <c r="AV64" i="1"/>
  <c r="AU64" i="1"/>
  <c r="AT64" i="1"/>
  <c r="AO64" i="1"/>
  <c r="AN64" i="1"/>
  <c r="AM64" i="1"/>
  <c r="AL64" i="1"/>
  <c r="AK64" i="1"/>
  <c r="AJ64" i="1"/>
  <c r="AB64" i="1"/>
  <c r="AA64" i="1"/>
  <c r="P64" i="1"/>
  <c r="Z64" i="1"/>
  <c r="Y64" i="1"/>
  <c r="X64" i="1"/>
  <c r="L64" i="1"/>
  <c r="K64" i="1"/>
  <c r="J64" i="1"/>
  <c r="AW63" i="1"/>
  <c r="AV63" i="1"/>
  <c r="AU63" i="1"/>
  <c r="AT63" i="1"/>
  <c r="AO63" i="1"/>
  <c r="AN63" i="1"/>
  <c r="AM63" i="1"/>
  <c r="AL63" i="1"/>
  <c r="AK63" i="1"/>
  <c r="AJ63" i="1"/>
  <c r="AB63" i="1"/>
  <c r="AA63" i="1"/>
  <c r="P63" i="1"/>
  <c r="Z63" i="1"/>
  <c r="X63" i="1"/>
  <c r="L63" i="1"/>
  <c r="K63" i="1"/>
  <c r="J63" i="1"/>
  <c r="AW62" i="1"/>
  <c r="AV62" i="1"/>
  <c r="AU62" i="1"/>
  <c r="AT62" i="1"/>
  <c r="AO62" i="1"/>
  <c r="AN62" i="1"/>
  <c r="AM62" i="1"/>
  <c r="AL62" i="1"/>
  <c r="AK62" i="1"/>
  <c r="AJ62" i="1"/>
  <c r="AB62" i="1"/>
  <c r="AA62" i="1"/>
  <c r="P62" i="1"/>
  <c r="Z62" i="1"/>
  <c r="Y62" i="1"/>
  <c r="X62" i="1"/>
  <c r="L62" i="1"/>
  <c r="K62" i="1"/>
  <c r="J62" i="1"/>
  <c r="AW61" i="1"/>
  <c r="AV61" i="1"/>
  <c r="AU61" i="1"/>
  <c r="AT61" i="1"/>
  <c r="AO61" i="1"/>
  <c r="AN61" i="1"/>
  <c r="AM61" i="1"/>
  <c r="AL61" i="1"/>
  <c r="AK61" i="1"/>
  <c r="AJ61" i="1"/>
  <c r="AB61" i="1"/>
  <c r="AA61" i="1"/>
  <c r="P61" i="1"/>
  <c r="Z61" i="1"/>
  <c r="Y61" i="1"/>
  <c r="X61" i="1"/>
  <c r="L61" i="1"/>
  <c r="K61" i="1"/>
  <c r="J61" i="1"/>
  <c r="AW60" i="1"/>
  <c r="AV60" i="1"/>
  <c r="AU60" i="1"/>
  <c r="AT60" i="1"/>
  <c r="AO60" i="1"/>
  <c r="AN60" i="1"/>
  <c r="AM60" i="1"/>
  <c r="AL60" i="1"/>
  <c r="AK60" i="1"/>
  <c r="AJ60" i="1"/>
  <c r="AB60" i="1"/>
  <c r="AA60" i="1"/>
  <c r="P60" i="1"/>
  <c r="Z60" i="1"/>
  <c r="Y60" i="1"/>
  <c r="X60" i="1"/>
  <c r="L60" i="1"/>
  <c r="K60" i="1"/>
  <c r="J60" i="1"/>
  <c r="AW59" i="1"/>
  <c r="AV59" i="1"/>
  <c r="AU59" i="1"/>
  <c r="AT59" i="1"/>
  <c r="AO59" i="1"/>
  <c r="AN59" i="1"/>
  <c r="AM59" i="1"/>
  <c r="AL59" i="1"/>
  <c r="AK59" i="1"/>
  <c r="AJ59" i="1"/>
  <c r="AB59" i="1"/>
  <c r="AA59" i="1"/>
  <c r="P59" i="1"/>
  <c r="Z59" i="1"/>
  <c r="Y59" i="1"/>
  <c r="X59" i="1"/>
  <c r="L59" i="1"/>
  <c r="K59" i="1"/>
  <c r="J59" i="1"/>
  <c r="AW58" i="1"/>
  <c r="AV58" i="1"/>
  <c r="AU58" i="1"/>
  <c r="AT58" i="1"/>
  <c r="AO58" i="1"/>
  <c r="AN58" i="1"/>
  <c r="AM58" i="1"/>
  <c r="AL58" i="1"/>
  <c r="AK58" i="1"/>
  <c r="AJ58" i="1"/>
  <c r="AB58" i="1"/>
  <c r="AA58" i="1"/>
  <c r="P58" i="1"/>
  <c r="Z58" i="1"/>
  <c r="Y58" i="1"/>
  <c r="X58" i="1"/>
  <c r="L58" i="1"/>
  <c r="K58" i="1"/>
  <c r="J58" i="1"/>
  <c r="AW57" i="1"/>
  <c r="AV57" i="1"/>
  <c r="AU57" i="1"/>
  <c r="AT57" i="1"/>
  <c r="AO57" i="1"/>
  <c r="AN57" i="1"/>
  <c r="AM57" i="1"/>
  <c r="AL57" i="1"/>
  <c r="AK57" i="1"/>
  <c r="AJ57" i="1"/>
  <c r="AB57" i="1"/>
  <c r="AA57" i="1"/>
  <c r="P57" i="1"/>
  <c r="Z57" i="1"/>
  <c r="Y57" i="1"/>
  <c r="X57" i="1"/>
  <c r="L57" i="1"/>
  <c r="K57" i="1"/>
  <c r="J57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4" i="1"/>
  <c r="AC5" i="6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4" i="1"/>
  <c r="J4" i="1"/>
  <c r="AC56" i="9"/>
  <c r="AB56" i="9"/>
  <c r="AC55" i="9"/>
  <c r="AB55" i="9"/>
  <c r="AC54" i="9"/>
  <c r="AB54" i="9"/>
  <c r="AC53" i="9"/>
  <c r="AB53" i="9"/>
  <c r="AC52" i="9"/>
  <c r="AB52" i="9"/>
  <c r="AC51" i="9"/>
  <c r="AB51" i="9"/>
  <c r="AC50" i="9"/>
  <c r="AB50" i="9"/>
  <c r="AC49" i="9"/>
  <c r="AB49" i="9"/>
  <c r="AC48" i="9"/>
  <c r="AB48" i="9"/>
  <c r="AC47" i="9"/>
  <c r="AB47" i="9"/>
  <c r="AC46" i="9"/>
  <c r="AB46" i="9"/>
  <c r="AC45" i="9"/>
  <c r="AB45" i="9"/>
  <c r="AC44" i="9"/>
  <c r="AB44" i="9"/>
  <c r="AC43" i="9"/>
  <c r="AB43" i="9"/>
  <c r="AC42" i="9"/>
  <c r="AB42" i="9"/>
  <c r="AC41" i="9"/>
  <c r="AB41" i="9"/>
  <c r="AC40" i="9"/>
  <c r="AB40" i="9"/>
  <c r="AC39" i="9"/>
  <c r="AB39" i="9"/>
  <c r="AC38" i="9"/>
  <c r="AB38" i="9"/>
  <c r="AC37" i="9"/>
  <c r="AB37" i="9"/>
  <c r="AC36" i="9"/>
  <c r="AB36" i="9"/>
  <c r="AC35" i="9"/>
  <c r="AB35" i="9"/>
  <c r="AC34" i="9"/>
  <c r="AB34" i="9"/>
  <c r="AC33" i="9"/>
  <c r="AB33" i="9"/>
  <c r="AC32" i="9"/>
  <c r="AB32" i="9"/>
  <c r="AC31" i="9"/>
  <c r="AB31" i="9"/>
  <c r="AC30" i="9"/>
  <c r="AB30" i="9"/>
  <c r="AC29" i="9"/>
  <c r="AB29" i="9"/>
  <c r="AC28" i="9"/>
  <c r="AB28" i="9"/>
  <c r="AC27" i="9"/>
  <c r="AB27" i="9"/>
  <c r="AC26" i="9"/>
  <c r="AB26" i="9"/>
  <c r="AC25" i="9"/>
  <c r="AB25" i="9"/>
  <c r="AC24" i="9"/>
  <c r="AB24" i="9"/>
  <c r="AC23" i="9"/>
  <c r="AB23" i="9"/>
  <c r="AC22" i="9"/>
  <c r="AB22" i="9"/>
  <c r="AC21" i="9"/>
  <c r="AB21" i="9"/>
  <c r="AC20" i="9"/>
  <c r="AB20" i="9"/>
  <c r="AC19" i="9"/>
  <c r="AB19" i="9"/>
  <c r="AC18" i="9"/>
  <c r="AB18" i="9"/>
  <c r="AC17" i="9"/>
  <c r="AB17" i="9"/>
  <c r="AC16" i="9"/>
  <c r="AB16" i="9"/>
  <c r="AC15" i="9"/>
  <c r="AB15" i="9"/>
  <c r="AC14" i="9"/>
  <c r="AB14" i="9"/>
  <c r="AC13" i="9"/>
  <c r="AB13" i="9"/>
  <c r="AC12" i="9"/>
  <c r="AB12" i="9"/>
  <c r="AC11" i="9"/>
  <c r="AB11" i="9"/>
  <c r="AC10" i="9"/>
  <c r="AB10" i="9"/>
  <c r="AC9" i="9"/>
  <c r="AB9" i="9"/>
  <c r="AC8" i="9"/>
  <c r="AB8" i="9"/>
  <c r="AC7" i="9"/>
  <c r="AB7" i="9"/>
  <c r="AC6" i="9"/>
  <c r="AB6" i="9"/>
  <c r="AD6" i="6"/>
  <c r="AA6" i="6"/>
  <c r="AE6" i="6"/>
  <c r="AB6" i="6"/>
  <c r="AF6" i="6"/>
  <c r="AC6" i="6"/>
  <c r="AG6" i="6"/>
  <c r="AD7" i="6"/>
  <c r="AA7" i="6"/>
  <c r="AE7" i="6"/>
  <c r="AB7" i="6"/>
  <c r="AF7" i="6"/>
  <c r="AC7" i="6"/>
  <c r="AG7" i="6"/>
  <c r="AD8" i="6"/>
  <c r="AA8" i="6"/>
  <c r="AE8" i="6"/>
  <c r="AB8" i="6"/>
  <c r="AF8" i="6"/>
  <c r="AC8" i="6"/>
  <c r="AG8" i="6"/>
  <c r="AD9" i="6"/>
  <c r="AA9" i="6"/>
  <c r="AE9" i="6"/>
  <c r="AB9" i="6"/>
  <c r="AF9" i="6"/>
  <c r="AC9" i="6"/>
  <c r="AG9" i="6"/>
  <c r="AD10" i="6"/>
  <c r="AA10" i="6"/>
  <c r="AE10" i="6"/>
  <c r="AB10" i="6"/>
  <c r="AF10" i="6"/>
  <c r="AC10" i="6"/>
  <c r="AG10" i="6"/>
  <c r="AD11" i="6"/>
  <c r="AA11" i="6"/>
  <c r="AE11" i="6"/>
  <c r="AB11" i="6"/>
  <c r="AF11" i="6"/>
  <c r="AC11" i="6"/>
  <c r="AG11" i="6"/>
  <c r="AD12" i="6"/>
  <c r="AA12" i="6"/>
  <c r="AE12" i="6"/>
  <c r="AB12" i="6"/>
  <c r="AF12" i="6"/>
  <c r="AC12" i="6"/>
  <c r="AG12" i="6"/>
  <c r="AD13" i="6"/>
  <c r="AA13" i="6"/>
  <c r="AE13" i="6"/>
  <c r="AB13" i="6"/>
  <c r="AF13" i="6"/>
  <c r="AC13" i="6"/>
  <c r="AG13" i="6"/>
  <c r="AD14" i="6"/>
  <c r="AA14" i="6"/>
  <c r="AE14" i="6"/>
  <c r="AB14" i="6"/>
  <c r="AF14" i="6"/>
  <c r="AC14" i="6"/>
  <c r="AG14" i="6"/>
  <c r="AD15" i="6"/>
  <c r="AA15" i="6"/>
  <c r="AE15" i="6"/>
  <c r="AB15" i="6"/>
  <c r="AF15" i="6"/>
  <c r="AC15" i="6"/>
  <c r="AG15" i="6"/>
  <c r="AD16" i="6"/>
  <c r="AA16" i="6"/>
  <c r="AE16" i="6"/>
  <c r="AB16" i="6"/>
  <c r="AF16" i="6"/>
  <c r="AC16" i="6"/>
  <c r="AG16" i="6"/>
  <c r="AD17" i="6"/>
  <c r="AA17" i="6"/>
  <c r="AE17" i="6"/>
  <c r="AB17" i="6"/>
  <c r="AF17" i="6"/>
  <c r="AC17" i="6"/>
  <c r="AG17" i="6"/>
  <c r="AD18" i="6"/>
  <c r="AA18" i="6"/>
  <c r="AE18" i="6"/>
  <c r="AB18" i="6"/>
  <c r="AF18" i="6"/>
  <c r="AC18" i="6"/>
  <c r="AG18" i="6"/>
  <c r="AD19" i="6"/>
  <c r="AA19" i="6"/>
  <c r="AE19" i="6"/>
  <c r="AB19" i="6"/>
  <c r="AF19" i="6"/>
  <c r="AC19" i="6"/>
  <c r="AG19" i="6"/>
  <c r="AD20" i="6"/>
  <c r="AA20" i="6"/>
  <c r="AE20" i="6"/>
  <c r="AB20" i="6"/>
  <c r="AF20" i="6"/>
  <c r="AC20" i="6"/>
  <c r="AG20" i="6"/>
  <c r="AD21" i="6"/>
  <c r="AA21" i="6"/>
  <c r="AE21" i="6"/>
  <c r="AB21" i="6"/>
  <c r="AF21" i="6"/>
  <c r="AC21" i="6"/>
  <c r="AG21" i="6"/>
  <c r="AD22" i="6"/>
  <c r="AA22" i="6"/>
  <c r="AE22" i="6"/>
  <c r="AB22" i="6"/>
  <c r="AF22" i="6"/>
  <c r="AC22" i="6"/>
  <c r="AG22" i="6"/>
  <c r="AD23" i="6"/>
  <c r="AA23" i="6"/>
  <c r="AE23" i="6"/>
  <c r="AB23" i="6"/>
  <c r="AF23" i="6"/>
  <c r="AC23" i="6"/>
  <c r="AG23" i="6"/>
  <c r="AD24" i="6"/>
  <c r="AA24" i="6"/>
  <c r="AE24" i="6"/>
  <c r="AB24" i="6"/>
  <c r="AF24" i="6"/>
  <c r="AC24" i="6"/>
  <c r="AG24" i="6"/>
  <c r="AD25" i="6"/>
  <c r="AA25" i="6"/>
  <c r="AE25" i="6"/>
  <c r="AB25" i="6"/>
  <c r="AF25" i="6"/>
  <c r="AC25" i="6"/>
  <c r="AG25" i="6"/>
  <c r="AD26" i="6"/>
  <c r="AA26" i="6"/>
  <c r="AE26" i="6"/>
  <c r="AB26" i="6"/>
  <c r="AF26" i="6"/>
  <c r="AC26" i="6"/>
  <c r="AG26" i="6"/>
  <c r="AD27" i="6"/>
  <c r="AA27" i="6"/>
  <c r="AE27" i="6"/>
  <c r="AB27" i="6"/>
  <c r="AF27" i="6"/>
  <c r="AC27" i="6"/>
  <c r="AG27" i="6"/>
  <c r="AD28" i="6"/>
  <c r="AA28" i="6"/>
  <c r="AE28" i="6"/>
  <c r="AB28" i="6"/>
  <c r="AF28" i="6"/>
  <c r="AC28" i="6"/>
  <c r="AG28" i="6"/>
  <c r="AD29" i="6"/>
  <c r="AA29" i="6"/>
  <c r="AE29" i="6"/>
  <c r="AB29" i="6"/>
  <c r="AF29" i="6"/>
  <c r="AC29" i="6"/>
  <c r="AG29" i="6"/>
  <c r="AD30" i="6"/>
  <c r="AA30" i="6"/>
  <c r="AE30" i="6"/>
  <c r="AB30" i="6"/>
  <c r="AF30" i="6"/>
  <c r="AC30" i="6"/>
  <c r="AG30" i="6"/>
  <c r="AD31" i="6"/>
  <c r="AA31" i="6"/>
  <c r="AE31" i="6"/>
  <c r="AB31" i="6"/>
  <c r="AF31" i="6"/>
  <c r="AC31" i="6"/>
  <c r="AG31" i="6"/>
  <c r="AD32" i="6"/>
  <c r="AA32" i="6"/>
  <c r="AE32" i="6"/>
  <c r="AB32" i="6"/>
  <c r="AF32" i="6"/>
  <c r="AC32" i="6"/>
  <c r="AG32" i="6"/>
  <c r="AD33" i="6"/>
  <c r="AA33" i="6"/>
  <c r="AE33" i="6"/>
  <c r="AB33" i="6"/>
  <c r="AF33" i="6"/>
  <c r="AC33" i="6"/>
  <c r="AG33" i="6"/>
  <c r="AD34" i="6"/>
  <c r="AA34" i="6"/>
  <c r="AE34" i="6"/>
  <c r="AB34" i="6"/>
  <c r="AF34" i="6"/>
  <c r="AC34" i="6"/>
  <c r="AG34" i="6"/>
  <c r="AD35" i="6"/>
  <c r="AA35" i="6"/>
  <c r="AE35" i="6"/>
  <c r="AB35" i="6"/>
  <c r="AF35" i="6"/>
  <c r="AC35" i="6"/>
  <c r="AG35" i="6"/>
  <c r="AD36" i="6"/>
  <c r="AA36" i="6"/>
  <c r="AE36" i="6"/>
  <c r="AB36" i="6"/>
  <c r="AF36" i="6"/>
  <c r="AC36" i="6"/>
  <c r="AG36" i="6"/>
  <c r="AD37" i="6"/>
  <c r="AA37" i="6"/>
  <c r="AE37" i="6"/>
  <c r="AB37" i="6"/>
  <c r="AF37" i="6"/>
  <c r="AC37" i="6"/>
  <c r="AG37" i="6"/>
  <c r="AD38" i="6"/>
  <c r="AA38" i="6"/>
  <c r="AE38" i="6"/>
  <c r="AB38" i="6"/>
  <c r="AF38" i="6"/>
  <c r="AC38" i="6"/>
  <c r="AG38" i="6"/>
  <c r="AD39" i="6"/>
  <c r="AA39" i="6"/>
  <c r="AE39" i="6"/>
  <c r="AB39" i="6"/>
  <c r="AF39" i="6"/>
  <c r="AC39" i="6"/>
  <c r="AG39" i="6"/>
  <c r="AD40" i="6"/>
  <c r="AA40" i="6"/>
  <c r="AE40" i="6"/>
  <c r="AB40" i="6"/>
  <c r="AF40" i="6"/>
  <c r="AC40" i="6"/>
  <c r="AG40" i="6"/>
  <c r="AD41" i="6"/>
  <c r="AA41" i="6"/>
  <c r="AE41" i="6"/>
  <c r="AB41" i="6"/>
  <c r="AF41" i="6"/>
  <c r="AC41" i="6"/>
  <c r="AG41" i="6"/>
  <c r="AD42" i="6"/>
  <c r="AA42" i="6"/>
  <c r="AE42" i="6"/>
  <c r="AB42" i="6"/>
  <c r="AF42" i="6"/>
  <c r="AC42" i="6"/>
  <c r="AG42" i="6"/>
  <c r="AD43" i="6"/>
  <c r="AA43" i="6"/>
  <c r="AE43" i="6"/>
  <c r="AB43" i="6"/>
  <c r="AF43" i="6"/>
  <c r="AC43" i="6"/>
  <c r="AG43" i="6"/>
  <c r="AD45" i="6"/>
  <c r="AA45" i="6"/>
  <c r="AE45" i="6"/>
  <c r="AB45" i="6"/>
  <c r="AF45" i="6"/>
  <c r="AC45" i="6"/>
  <c r="AG45" i="6"/>
  <c r="AD46" i="6"/>
  <c r="AA46" i="6"/>
  <c r="AE46" i="6"/>
  <c r="AB46" i="6"/>
  <c r="AF46" i="6"/>
  <c r="AC46" i="6"/>
  <c r="AG46" i="6"/>
  <c r="AD47" i="6"/>
  <c r="AA47" i="6"/>
  <c r="AE47" i="6"/>
  <c r="AB47" i="6"/>
  <c r="AF47" i="6"/>
  <c r="AC47" i="6"/>
  <c r="AG47" i="6"/>
  <c r="AD48" i="6"/>
  <c r="AA48" i="6"/>
  <c r="AE48" i="6"/>
  <c r="AB48" i="6"/>
  <c r="AF48" i="6"/>
  <c r="AC48" i="6"/>
  <c r="AG48" i="6"/>
  <c r="AD49" i="6"/>
  <c r="AA49" i="6"/>
  <c r="AE49" i="6"/>
  <c r="AB49" i="6"/>
  <c r="AF49" i="6"/>
  <c r="AC49" i="6"/>
  <c r="AG49" i="6"/>
  <c r="AD50" i="6"/>
  <c r="AA50" i="6"/>
  <c r="AE50" i="6"/>
  <c r="AB50" i="6"/>
  <c r="AF50" i="6"/>
  <c r="AC50" i="6"/>
  <c r="AG50" i="6"/>
  <c r="AD51" i="6"/>
  <c r="AA51" i="6"/>
  <c r="AE51" i="6"/>
  <c r="AB51" i="6"/>
  <c r="AF51" i="6"/>
  <c r="AC51" i="6"/>
  <c r="AG51" i="6"/>
  <c r="AD52" i="6"/>
  <c r="AA52" i="6"/>
  <c r="AE52" i="6"/>
  <c r="AB52" i="6"/>
  <c r="AF52" i="6"/>
  <c r="AC52" i="6"/>
  <c r="AG52" i="6"/>
  <c r="AD53" i="6"/>
  <c r="AA53" i="6"/>
  <c r="AE53" i="6"/>
  <c r="AB53" i="6"/>
  <c r="AF53" i="6"/>
  <c r="AC53" i="6"/>
  <c r="AG53" i="6"/>
  <c r="AD54" i="6"/>
  <c r="AA54" i="6"/>
  <c r="AE54" i="6"/>
  <c r="AB54" i="6"/>
  <c r="AF54" i="6"/>
  <c r="AC54" i="6"/>
  <c r="AG54" i="6"/>
  <c r="AD55" i="6"/>
  <c r="AA55" i="6"/>
  <c r="AE55" i="6"/>
  <c r="AB55" i="6"/>
  <c r="AF55" i="6"/>
  <c r="AC55" i="6"/>
  <c r="AG55" i="6"/>
  <c r="AD56" i="6"/>
  <c r="AA56" i="6"/>
  <c r="AE56" i="6"/>
  <c r="AB56" i="6"/>
  <c r="AF56" i="6"/>
  <c r="AC56" i="6"/>
  <c r="AG56" i="6"/>
  <c r="AD44" i="6"/>
  <c r="AA44" i="6"/>
  <c r="AE44" i="6"/>
  <c r="AB44" i="6"/>
  <c r="AF44" i="6"/>
  <c r="AC44" i="6"/>
  <c r="AG44" i="6"/>
  <c r="AG5" i="6"/>
  <c r="AF5" i="6"/>
  <c r="AB5" i="6"/>
  <c r="AE5" i="6"/>
  <c r="AA5" i="6"/>
  <c r="AP6" i="6"/>
  <c r="AQ6" i="6"/>
  <c r="AP7" i="6"/>
  <c r="AQ7" i="6"/>
  <c r="AP8" i="6"/>
  <c r="AQ8" i="6"/>
  <c r="AP9" i="6"/>
  <c r="AQ9" i="6"/>
  <c r="AQ5" i="6"/>
  <c r="AP5" i="6"/>
  <c r="AJ5" i="1"/>
  <c r="AK5" i="1"/>
  <c r="AL5" i="1"/>
  <c r="AM5" i="1"/>
  <c r="AN5" i="1"/>
  <c r="AO5" i="1"/>
  <c r="AJ6" i="1"/>
  <c r="AK6" i="1"/>
  <c r="AL6" i="1"/>
  <c r="AM6" i="1"/>
  <c r="AN6" i="1"/>
  <c r="AO6" i="1"/>
  <c r="AJ7" i="1"/>
  <c r="AK7" i="1"/>
  <c r="AL7" i="1"/>
  <c r="AM7" i="1"/>
  <c r="AN7" i="1"/>
  <c r="AO7" i="1"/>
  <c r="AJ8" i="1"/>
  <c r="AK8" i="1"/>
  <c r="AL8" i="1"/>
  <c r="AM8" i="1"/>
  <c r="AN8" i="1"/>
  <c r="AO8" i="1"/>
  <c r="AJ9" i="1"/>
  <c r="AK9" i="1"/>
  <c r="AL9" i="1"/>
  <c r="AM9" i="1"/>
  <c r="AN9" i="1"/>
  <c r="AO9" i="1"/>
  <c r="AJ10" i="1"/>
  <c r="AK10" i="1"/>
  <c r="AL10" i="1"/>
  <c r="AM10" i="1"/>
  <c r="AN10" i="1"/>
  <c r="AO10" i="1"/>
  <c r="AJ11" i="1"/>
  <c r="AK11" i="1"/>
  <c r="AL11" i="1"/>
  <c r="AM11" i="1"/>
  <c r="AN11" i="1"/>
  <c r="AO11" i="1"/>
  <c r="AJ12" i="1"/>
  <c r="AK12" i="1"/>
  <c r="AL12" i="1"/>
  <c r="AM12" i="1"/>
  <c r="AN12" i="1"/>
  <c r="AO12" i="1"/>
  <c r="AJ13" i="1"/>
  <c r="AK13" i="1"/>
  <c r="AL13" i="1"/>
  <c r="AM13" i="1"/>
  <c r="AN13" i="1"/>
  <c r="AO13" i="1"/>
  <c r="AJ14" i="1"/>
  <c r="AK14" i="1"/>
  <c r="AL14" i="1"/>
  <c r="AM14" i="1"/>
  <c r="AN14" i="1"/>
  <c r="AO14" i="1"/>
  <c r="AJ15" i="1"/>
  <c r="AK15" i="1"/>
  <c r="AL15" i="1"/>
  <c r="AM15" i="1"/>
  <c r="AN15" i="1"/>
  <c r="AO15" i="1"/>
  <c r="AJ16" i="1"/>
  <c r="AK16" i="1"/>
  <c r="AL16" i="1"/>
  <c r="AM16" i="1"/>
  <c r="AN16" i="1"/>
  <c r="AO16" i="1"/>
  <c r="AJ17" i="1"/>
  <c r="AK17" i="1"/>
  <c r="AL17" i="1"/>
  <c r="AM17" i="1"/>
  <c r="AN17" i="1"/>
  <c r="AO17" i="1"/>
  <c r="AJ18" i="1"/>
  <c r="AK18" i="1"/>
  <c r="AL18" i="1"/>
  <c r="AM18" i="1"/>
  <c r="AN18" i="1"/>
  <c r="AO18" i="1"/>
  <c r="AJ19" i="1"/>
  <c r="AK19" i="1"/>
  <c r="AL19" i="1"/>
  <c r="AM19" i="1"/>
  <c r="AN19" i="1"/>
  <c r="AO19" i="1"/>
  <c r="AJ20" i="1"/>
  <c r="AK20" i="1"/>
  <c r="AL20" i="1"/>
  <c r="AM20" i="1"/>
  <c r="AN20" i="1"/>
  <c r="AO20" i="1"/>
  <c r="AJ21" i="1"/>
  <c r="AK21" i="1"/>
  <c r="AL21" i="1"/>
  <c r="AM21" i="1"/>
  <c r="AN21" i="1"/>
  <c r="AO21" i="1"/>
  <c r="AJ22" i="1"/>
  <c r="AK22" i="1"/>
  <c r="AL22" i="1"/>
  <c r="AM22" i="1"/>
  <c r="AN22" i="1"/>
  <c r="AO22" i="1"/>
  <c r="AJ23" i="1"/>
  <c r="AK23" i="1"/>
  <c r="AL23" i="1"/>
  <c r="AM23" i="1"/>
  <c r="AN23" i="1"/>
  <c r="AO23" i="1"/>
  <c r="AJ24" i="1"/>
  <c r="AK24" i="1"/>
  <c r="AL24" i="1"/>
  <c r="AM24" i="1"/>
  <c r="AN24" i="1"/>
  <c r="AO24" i="1"/>
  <c r="AJ25" i="1"/>
  <c r="AK25" i="1"/>
  <c r="AL25" i="1"/>
  <c r="AM25" i="1"/>
  <c r="AN25" i="1"/>
  <c r="AO25" i="1"/>
  <c r="AJ26" i="1"/>
  <c r="AK26" i="1"/>
  <c r="AL26" i="1"/>
  <c r="AM26" i="1"/>
  <c r="AN26" i="1"/>
  <c r="AO26" i="1"/>
  <c r="AJ27" i="1"/>
  <c r="AK27" i="1"/>
  <c r="AL27" i="1"/>
  <c r="AM27" i="1"/>
  <c r="AN27" i="1"/>
  <c r="AO27" i="1"/>
  <c r="AJ28" i="1"/>
  <c r="AK28" i="1"/>
  <c r="AL28" i="1"/>
  <c r="AM28" i="1"/>
  <c r="AN28" i="1"/>
  <c r="AO28" i="1"/>
  <c r="AJ29" i="1"/>
  <c r="AK29" i="1"/>
  <c r="AL29" i="1"/>
  <c r="AM29" i="1"/>
  <c r="AN29" i="1"/>
  <c r="AO29" i="1"/>
  <c r="AJ30" i="1"/>
  <c r="AK30" i="1"/>
  <c r="AL30" i="1"/>
  <c r="AM30" i="1"/>
  <c r="AN30" i="1"/>
  <c r="AO30" i="1"/>
  <c r="AJ31" i="1"/>
  <c r="AK31" i="1"/>
  <c r="AL31" i="1"/>
  <c r="AM31" i="1"/>
  <c r="AN31" i="1"/>
  <c r="AO31" i="1"/>
  <c r="AJ32" i="1"/>
  <c r="AK32" i="1"/>
  <c r="AL32" i="1"/>
  <c r="AM32" i="1"/>
  <c r="AN32" i="1"/>
  <c r="AO32" i="1"/>
  <c r="AJ33" i="1"/>
  <c r="AK33" i="1"/>
  <c r="AL33" i="1"/>
  <c r="AM33" i="1"/>
  <c r="AN33" i="1"/>
  <c r="AO33" i="1"/>
  <c r="AJ34" i="1"/>
  <c r="AK34" i="1"/>
  <c r="AL34" i="1"/>
  <c r="AM34" i="1"/>
  <c r="AN34" i="1"/>
  <c r="AO34" i="1"/>
  <c r="AJ35" i="1"/>
  <c r="AK35" i="1"/>
  <c r="AL35" i="1"/>
  <c r="AM35" i="1"/>
  <c r="AN35" i="1"/>
  <c r="AO35" i="1"/>
  <c r="AJ36" i="1"/>
  <c r="AK36" i="1"/>
  <c r="AL36" i="1"/>
  <c r="AM36" i="1"/>
  <c r="AN36" i="1"/>
  <c r="AO36" i="1"/>
  <c r="AJ37" i="1"/>
  <c r="AK37" i="1"/>
  <c r="AL37" i="1"/>
  <c r="AM37" i="1"/>
  <c r="AN37" i="1"/>
  <c r="AO37" i="1"/>
  <c r="AJ38" i="1"/>
  <c r="AK38" i="1"/>
  <c r="AL38" i="1"/>
  <c r="AM38" i="1"/>
  <c r="AN38" i="1"/>
  <c r="AO38" i="1"/>
  <c r="AJ39" i="1"/>
  <c r="AK39" i="1"/>
  <c r="AL39" i="1"/>
  <c r="AM39" i="1"/>
  <c r="AN39" i="1"/>
  <c r="AO39" i="1"/>
  <c r="AJ40" i="1"/>
  <c r="AK40" i="1"/>
  <c r="AL40" i="1"/>
  <c r="AM40" i="1"/>
  <c r="AN40" i="1"/>
  <c r="AO40" i="1"/>
  <c r="AJ41" i="1"/>
  <c r="AK41" i="1"/>
  <c r="AL41" i="1"/>
  <c r="AM41" i="1"/>
  <c r="AN41" i="1"/>
  <c r="AO41" i="1"/>
  <c r="AJ42" i="1"/>
  <c r="AK42" i="1"/>
  <c r="AL42" i="1"/>
  <c r="AM42" i="1"/>
  <c r="AN42" i="1"/>
  <c r="AO42" i="1"/>
  <c r="AJ43" i="1"/>
  <c r="AK43" i="1"/>
  <c r="AL43" i="1"/>
  <c r="AM43" i="1"/>
  <c r="AN43" i="1"/>
  <c r="AO43" i="1"/>
  <c r="AJ44" i="1"/>
  <c r="AK44" i="1"/>
  <c r="AL44" i="1"/>
  <c r="AM44" i="1"/>
  <c r="AN44" i="1"/>
  <c r="AO44" i="1"/>
  <c r="AJ45" i="1"/>
  <c r="AK45" i="1"/>
  <c r="AL45" i="1"/>
  <c r="AM45" i="1"/>
  <c r="AN45" i="1"/>
  <c r="AO45" i="1"/>
  <c r="AJ46" i="1"/>
  <c r="AK46" i="1"/>
  <c r="AL46" i="1"/>
  <c r="AM46" i="1"/>
  <c r="AN46" i="1"/>
  <c r="AO46" i="1"/>
  <c r="AJ47" i="1"/>
  <c r="AK47" i="1"/>
  <c r="AL47" i="1"/>
  <c r="AM47" i="1"/>
  <c r="AN47" i="1"/>
  <c r="AO47" i="1"/>
  <c r="AJ48" i="1"/>
  <c r="AK48" i="1"/>
  <c r="AL48" i="1"/>
  <c r="AM48" i="1"/>
  <c r="AN48" i="1"/>
  <c r="AO48" i="1"/>
  <c r="AJ49" i="1"/>
  <c r="AK49" i="1"/>
  <c r="AL49" i="1"/>
  <c r="AM49" i="1"/>
  <c r="AN49" i="1"/>
  <c r="AO49" i="1"/>
  <c r="AJ50" i="1"/>
  <c r="AK50" i="1"/>
  <c r="AL50" i="1"/>
  <c r="AM50" i="1"/>
  <c r="AN50" i="1"/>
  <c r="AO50" i="1"/>
  <c r="AJ51" i="1"/>
  <c r="AK51" i="1"/>
  <c r="AL51" i="1"/>
  <c r="AM51" i="1"/>
  <c r="AN51" i="1"/>
  <c r="AO51" i="1"/>
  <c r="AJ52" i="1"/>
  <c r="AK52" i="1"/>
  <c r="AL52" i="1"/>
  <c r="AM52" i="1"/>
  <c r="AN52" i="1"/>
  <c r="AO52" i="1"/>
  <c r="AJ53" i="1"/>
  <c r="AK53" i="1"/>
  <c r="AL53" i="1"/>
  <c r="AM53" i="1"/>
  <c r="AN53" i="1"/>
  <c r="AO53" i="1"/>
  <c r="AJ54" i="1"/>
  <c r="AK54" i="1"/>
  <c r="AL54" i="1"/>
  <c r="AM54" i="1"/>
  <c r="AN54" i="1"/>
  <c r="AO54" i="1"/>
  <c r="AJ55" i="1"/>
  <c r="AK55" i="1"/>
  <c r="AL55" i="1"/>
  <c r="AM55" i="1"/>
  <c r="AN55" i="1"/>
  <c r="AO55" i="1"/>
  <c r="AO4" i="1"/>
  <c r="AN4" i="1"/>
  <c r="AM4" i="1"/>
  <c r="AL4" i="1"/>
  <c r="AK4" i="1"/>
  <c r="AJ4" i="1"/>
  <c r="P24" i="1"/>
  <c r="Z24" i="1"/>
  <c r="P4" i="1"/>
  <c r="Z4" i="1"/>
  <c r="Z6" i="1"/>
  <c r="P7" i="1"/>
  <c r="Z7" i="1"/>
  <c r="P8" i="1"/>
  <c r="Z8" i="1"/>
  <c r="P9" i="1"/>
  <c r="Z9" i="1"/>
  <c r="P10" i="1"/>
  <c r="Z10" i="1"/>
  <c r="P11" i="1"/>
  <c r="Z11" i="1"/>
  <c r="P12" i="1"/>
  <c r="Z12" i="1"/>
  <c r="P13" i="1"/>
  <c r="Z13" i="1"/>
  <c r="P14" i="1"/>
  <c r="Z14" i="1"/>
  <c r="P15" i="1"/>
  <c r="Z15" i="1"/>
  <c r="P16" i="1"/>
  <c r="Z16" i="1"/>
  <c r="P17" i="1"/>
  <c r="Z17" i="1"/>
  <c r="P18" i="1"/>
  <c r="Z18" i="1"/>
  <c r="P19" i="1"/>
  <c r="Z19" i="1"/>
  <c r="P20" i="1"/>
  <c r="Z20" i="1"/>
  <c r="P21" i="1"/>
  <c r="Z21" i="1"/>
  <c r="P22" i="1"/>
  <c r="Z22" i="1"/>
  <c r="P23" i="1"/>
  <c r="Z23" i="1"/>
  <c r="P25" i="1"/>
  <c r="Z25" i="1"/>
  <c r="P26" i="1"/>
  <c r="Z26" i="1"/>
  <c r="P27" i="1"/>
  <c r="Z27" i="1"/>
  <c r="P28" i="1"/>
  <c r="Z28" i="1"/>
  <c r="P29" i="1"/>
  <c r="Z29" i="1"/>
  <c r="P30" i="1"/>
  <c r="Z30" i="1"/>
  <c r="P31" i="1"/>
  <c r="Z31" i="1"/>
  <c r="P32" i="1"/>
  <c r="Z32" i="1"/>
  <c r="P33" i="1"/>
  <c r="Z33" i="1"/>
  <c r="P34" i="1"/>
  <c r="Z34" i="1"/>
  <c r="P35" i="1"/>
  <c r="Z35" i="1"/>
  <c r="P36" i="1"/>
  <c r="Z36" i="1"/>
  <c r="P37" i="1"/>
  <c r="Z37" i="1"/>
  <c r="P38" i="1"/>
  <c r="Z38" i="1"/>
  <c r="P39" i="1"/>
  <c r="Z39" i="1"/>
  <c r="P40" i="1"/>
  <c r="Z40" i="1"/>
  <c r="P41" i="1"/>
  <c r="Z41" i="1"/>
  <c r="P42" i="1"/>
  <c r="Z42" i="1"/>
  <c r="P43" i="1"/>
  <c r="Z43" i="1"/>
  <c r="P44" i="1"/>
  <c r="Z44" i="1"/>
  <c r="P45" i="1"/>
  <c r="Z45" i="1"/>
  <c r="P46" i="1"/>
  <c r="Z46" i="1"/>
  <c r="P47" i="1"/>
  <c r="Z47" i="1"/>
  <c r="P48" i="1"/>
  <c r="Z48" i="1"/>
  <c r="P49" i="1"/>
  <c r="Z49" i="1"/>
  <c r="P50" i="1"/>
  <c r="Z50" i="1"/>
  <c r="P51" i="1"/>
  <c r="Z51" i="1"/>
  <c r="P52" i="1"/>
  <c r="Z52" i="1"/>
  <c r="P53" i="1"/>
  <c r="Z53" i="1"/>
  <c r="P54" i="1"/>
  <c r="Z54" i="1"/>
  <c r="P55" i="1"/>
  <c r="Z55" i="1"/>
  <c r="P5" i="1"/>
  <c r="Z5" i="1"/>
  <c r="X5" i="1"/>
  <c r="Y5" i="1"/>
  <c r="AA5" i="1"/>
  <c r="AB5" i="1"/>
  <c r="X6" i="1"/>
  <c r="Y6" i="1"/>
  <c r="AA6" i="1"/>
  <c r="AB6" i="1"/>
  <c r="X7" i="1"/>
  <c r="Y7" i="1"/>
  <c r="AA7" i="1"/>
  <c r="AB7" i="1"/>
  <c r="X8" i="1"/>
  <c r="Y8" i="1"/>
  <c r="AA8" i="1"/>
  <c r="AB8" i="1"/>
  <c r="X9" i="1"/>
  <c r="Y9" i="1"/>
  <c r="AA9" i="1"/>
  <c r="AB9" i="1"/>
  <c r="X10" i="1"/>
  <c r="Y10" i="1"/>
  <c r="AA10" i="1"/>
  <c r="AB10" i="1"/>
  <c r="X11" i="1"/>
  <c r="Y11" i="1"/>
  <c r="AA11" i="1"/>
  <c r="AB11" i="1"/>
  <c r="X12" i="1"/>
  <c r="Y12" i="1"/>
  <c r="AA12" i="1"/>
  <c r="AB12" i="1"/>
  <c r="X13" i="1"/>
  <c r="Y13" i="1"/>
  <c r="AA13" i="1"/>
  <c r="AB13" i="1"/>
  <c r="X14" i="1"/>
  <c r="Y14" i="1"/>
  <c r="AA14" i="1"/>
  <c r="AB14" i="1"/>
  <c r="X15" i="1"/>
  <c r="Y15" i="1"/>
  <c r="AA15" i="1"/>
  <c r="AB15" i="1"/>
  <c r="X16" i="1"/>
  <c r="Y16" i="1"/>
  <c r="AA16" i="1"/>
  <c r="AB16" i="1"/>
  <c r="X17" i="1"/>
  <c r="Y17" i="1"/>
  <c r="AA17" i="1"/>
  <c r="AB17" i="1"/>
  <c r="X18" i="1"/>
  <c r="Y18" i="1"/>
  <c r="AA18" i="1"/>
  <c r="AB18" i="1"/>
  <c r="X19" i="1"/>
  <c r="Y19" i="1"/>
  <c r="AA19" i="1"/>
  <c r="AB19" i="1"/>
  <c r="X20" i="1"/>
  <c r="Y20" i="1"/>
  <c r="AA20" i="1"/>
  <c r="AB20" i="1"/>
  <c r="X21" i="1"/>
  <c r="Y21" i="1"/>
  <c r="AA21" i="1"/>
  <c r="AB21" i="1"/>
  <c r="X22" i="1"/>
  <c r="Y22" i="1"/>
  <c r="AA22" i="1"/>
  <c r="AB22" i="1"/>
  <c r="X23" i="1"/>
  <c r="Y23" i="1"/>
  <c r="AA23" i="1"/>
  <c r="AB23" i="1"/>
  <c r="X24" i="1"/>
  <c r="Y24" i="1"/>
  <c r="AA24" i="1"/>
  <c r="AB24" i="1"/>
  <c r="X25" i="1"/>
  <c r="Y25" i="1"/>
  <c r="AA25" i="1"/>
  <c r="AB25" i="1"/>
  <c r="X26" i="1"/>
  <c r="Y26" i="1"/>
  <c r="AA26" i="1"/>
  <c r="AB26" i="1"/>
  <c r="X27" i="1"/>
  <c r="Y27" i="1"/>
  <c r="AA27" i="1"/>
  <c r="AB27" i="1"/>
  <c r="X28" i="1"/>
  <c r="Y28" i="1"/>
  <c r="AA28" i="1"/>
  <c r="AB28" i="1"/>
  <c r="X29" i="1"/>
  <c r="Y29" i="1"/>
  <c r="AA29" i="1"/>
  <c r="AB29" i="1"/>
  <c r="X30" i="1"/>
  <c r="Y30" i="1"/>
  <c r="AA30" i="1"/>
  <c r="AB30" i="1"/>
  <c r="X31" i="1"/>
  <c r="Y31" i="1"/>
  <c r="AA31" i="1"/>
  <c r="AB31" i="1"/>
  <c r="X32" i="1"/>
  <c r="Y32" i="1"/>
  <c r="AA32" i="1"/>
  <c r="AB32" i="1"/>
  <c r="X33" i="1"/>
  <c r="Y33" i="1"/>
  <c r="AA33" i="1"/>
  <c r="AB33" i="1"/>
  <c r="X34" i="1"/>
  <c r="Y34" i="1"/>
  <c r="AA34" i="1"/>
  <c r="AB34" i="1"/>
  <c r="X35" i="1"/>
  <c r="Y35" i="1"/>
  <c r="AA35" i="1"/>
  <c r="AB35" i="1"/>
  <c r="X36" i="1"/>
  <c r="Y36" i="1"/>
  <c r="AA36" i="1"/>
  <c r="AB36" i="1"/>
  <c r="X37" i="1"/>
  <c r="Y37" i="1"/>
  <c r="AA37" i="1"/>
  <c r="AB37" i="1"/>
  <c r="X38" i="1"/>
  <c r="Y38" i="1"/>
  <c r="AA38" i="1"/>
  <c r="AB38" i="1"/>
  <c r="X39" i="1"/>
  <c r="Y39" i="1"/>
  <c r="AA39" i="1"/>
  <c r="AB39" i="1"/>
  <c r="X40" i="1"/>
  <c r="Y40" i="1"/>
  <c r="AA40" i="1"/>
  <c r="AB40" i="1"/>
  <c r="X41" i="1"/>
  <c r="Y41" i="1"/>
  <c r="AA41" i="1"/>
  <c r="AB41" i="1"/>
  <c r="X42" i="1"/>
  <c r="Y42" i="1"/>
  <c r="AA42" i="1"/>
  <c r="AB42" i="1"/>
  <c r="X43" i="1"/>
  <c r="Y43" i="1"/>
  <c r="AA43" i="1"/>
  <c r="AB43" i="1"/>
  <c r="X44" i="1"/>
  <c r="Y44" i="1"/>
  <c r="AA44" i="1"/>
  <c r="AB44" i="1"/>
  <c r="X45" i="1"/>
  <c r="Y45" i="1"/>
  <c r="AA45" i="1"/>
  <c r="AB45" i="1"/>
  <c r="X46" i="1"/>
  <c r="Y46" i="1"/>
  <c r="AA46" i="1"/>
  <c r="AB46" i="1"/>
  <c r="X47" i="1"/>
  <c r="Y47" i="1"/>
  <c r="AA47" i="1"/>
  <c r="AB47" i="1"/>
  <c r="X48" i="1"/>
  <c r="Y48" i="1"/>
  <c r="AA48" i="1"/>
  <c r="AB48" i="1"/>
  <c r="X49" i="1"/>
  <c r="Y49" i="1"/>
  <c r="AA49" i="1"/>
  <c r="AB49" i="1"/>
  <c r="X50" i="1"/>
  <c r="Y50" i="1"/>
  <c r="AA50" i="1"/>
  <c r="AB50" i="1"/>
  <c r="X51" i="1"/>
  <c r="Y51" i="1"/>
  <c r="AA51" i="1"/>
  <c r="AB51" i="1"/>
  <c r="X52" i="1"/>
  <c r="Y52" i="1"/>
  <c r="AA52" i="1"/>
  <c r="AB52" i="1"/>
  <c r="X53" i="1"/>
  <c r="Y53" i="1"/>
  <c r="AA53" i="1"/>
  <c r="AB53" i="1"/>
  <c r="X54" i="1"/>
  <c r="Y54" i="1"/>
  <c r="AA54" i="1"/>
  <c r="AB54" i="1"/>
  <c r="X55" i="1"/>
  <c r="Y55" i="1"/>
  <c r="AA55" i="1"/>
  <c r="AB55" i="1"/>
  <c r="AB4" i="1"/>
  <c r="AA4" i="1"/>
  <c r="Y4" i="1"/>
  <c r="X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BJ5" i="6"/>
  <c r="AA37" i="10"/>
  <c r="AA51" i="10"/>
  <c r="AA27" i="10"/>
  <c r="AA19" i="10"/>
  <c r="AA11" i="10"/>
  <c r="P47" i="10"/>
  <c r="P14" i="10"/>
  <c r="P48" i="10"/>
  <c r="P56" i="10"/>
  <c r="P54" i="10"/>
  <c r="O15" i="10"/>
  <c r="P23" i="10"/>
  <c r="N56" i="10"/>
  <c r="N12" i="10"/>
  <c r="P4" i="10"/>
  <c r="N24" i="10"/>
  <c r="N4" i="10"/>
  <c r="N22" i="9"/>
  <c r="P14" i="9"/>
  <c r="BF14" i="9"/>
  <c r="N8" i="9"/>
  <c r="BB14" i="9"/>
  <c r="BF9" i="9"/>
  <c r="P45" i="9"/>
  <c r="R14" i="9"/>
  <c r="R48" i="9"/>
  <c r="N98" i="9"/>
  <c r="P98" i="9"/>
  <c r="BD88" i="9"/>
  <c r="BB26" i="9"/>
  <c r="N56" i="9"/>
  <c r="R9" i="9"/>
  <c r="R22" i="9"/>
  <c r="BF17" i="9"/>
  <c r="BB88" i="9"/>
  <c r="BF52" i="9"/>
  <c r="BF22" i="9"/>
  <c r="N53" i="9"/>
  <c r="N23" i="9"/>
  <c r="N88" i="9"/>
  <c r="BB10" i="9"/>
  <c r="N33" i="9"/>
  <c r="BD14" i="9"/>
  <c r="BB34" i="9"/>
  <c r="BB8" i="9"/>
  <c r="P73" i="9"/>
  <c r="P8" i="9"/>
  <c r="N17" i="9"/>
  <c r="N105" i="9"/>
  <c r="BD86" i="9"/>
  <c r="N81" i="9"/>
  <c r="P63" i="9"/>
  <c r="N77" i="9"/>
  <c r="BF88" i="9"/>
  <c r="N11" i="10"/>
  <c r="N52" i="10"/>
  <c r="AA45" i="10"/>
  <c r="AA29" i="10"/>
  <c r="AA13" i="10"/>
  <c r="AA36" i="10"/>
  <c r="AA20" i="10"/>
  <c r="AA25" i="10"/>
  <c r="AA56" i="10"/>
  <c r="AA32" i="10"/>
  <c r="O4" i="10"/>
  <c r="N8" i="10"/>
  <c r="AA53" i="10"/>
  <c r="AA5" i="10"/>
  <c r="AA28" i="10"/>
  <c r="AA33" i="10"/>
  <c r="AA17" i="10"/>
  <c r="AA7" i="10"/>
  <c r="N21" i="10"/>
  <c r="AA49" i="10"/>
  <c r="O41" i="10"/>
  <c r="P33" i="10"/>
  <c r="AA40" i="10"/>
  <c r="N31" i="10"/>
  <c r="O22" i="10"/>
  <c r="N16" i="10"/>
  <c r="P46" i="10"/>
  <c r="O14" i="10"/>
  <c r="P6" i="10"/>
  <c r="AA52" i="10"/>
  <c r="AA54" i="10"/>
  <c r="AA38" i="10"/>
  <c r="AA30" i="10"/>
  <c r="AA22" i="10"/>
  <c r="AA14" i="10"/>
  <c r="AA6" i="10"/>
  <c r="O11" i="10"/>
  <c r="O48" i="10"/>
  <c r="N41" i="10"/>
  <c r="N14" i="10"/>
  <c r="AA39" i="10"/>
  <c r="AA12" i="10"/>
  <c r="AA42" i="10"/>
  <c r="AA34" i="10"/>
  <c r="AA18" i="10"/>
  <c r="AA10" i="10"/>
  <c r="O33" i="10"/>
  <c r="O56" i="10"/>
  <c r="N33" i="10"/>
  <c r="P92" i="9"/>
  <c r="R96" i="9"/>
  <c r="BF92" i="9"/>
  <c r="R92" i="9"/>
  <c r="BB102" i="9"/>
  <c r="BD67" i="9"/>
  <c r="BF74" i="9"/>
  <c r="BD74" i="9"/>
  <c r="P59" i="9"/>
  <c r="P22" i="10"/>
  <c r="O31" i="10"/>
  <c r="N13" i="10"/>
  <c r="N49" i="10"/>
  <c r="P49" i="10"/>
  <c r="N7" i="10"/>
  <c r="O7" i="10"/>
  <c r="P7" i="10"/>
  <c r="N20" i="10"/>
  <c r="BF86" i="9"/>
  <c r="N79" i="9"/>
  <c r="R28" i="9"/>
  <c r="BB52" i="9"/>
  <c r="AA48" i="10"/>
  <c r="AA24" i="10"/>
  <c r="AA16" i="10"/>
  <c r="AA8" i="10"/>
  <c r="O49" i="10"/>
  <c r="N37" i="10"/>
  <c r="O23" i="10"/>
  <c r="N23" i="10"/>
  <c r="P30" i="10"/>
  <c r="BD59" i="9"/>
  <c r="P72" i="9"/>
  <c r="BB91" i="9"/>
  <c r="BB28" i="9"/>
  <c r="BF28" i="9"/>
  <c r="BD28" i="9"/>
  <c r="N85" i="9"/>
  <c r="BF85" i="9"/>
  <c r="P85" i="9"/>
  <c r="O30" i="10"/>
  <c r="N30" i="10"/>
  <c r="N28" i="9"/>
  <c r="P52" i="9"/>
  <c r="N51" i="10"/>
  <c r="N48" i="10"/>
  <c r="N22" i="10"/>
  <c r="P8" i="10"/>
  <c r="O8" i="10"/>
  <c r="P105" i="9"/>
  <c r="BF96" i="9"/>
  <c r="R40" i="9"/>
  <c r="BB40" i="9"/>
  <c r="N40" i="9"/>
  <c r="P39" i="10"/>
  <c r="P31" i="10"/>
  <c r="BD8" i="9"/>
  <c r="BF21" i="9"/>
  <c r="BB37" i="9"/>
  <c r="R86" i="9"/>
  <c r="BF66" i="9"/>
  <c r="O25" i="10"/>
  <c r="O6" i="10"/>
  <c r="P101" i="9"/>
  <c r="P26" i="9"/>
  <c r="N46" i="10"/>
  <c r="O24" i="10"/>
  <c r="N91" i="9"/>
  <c r="N38" i="10"/>
  <c r="P16" i="10"/>
  <c r="P45" i="10"/>
  <c r="P15" i="10"/>
  <c r="O21" i="10"/>
  <c r="O38" i="10"/>
  <c r="N26" i="9"/>
  <c r="P20" i="10"/>
  <c r="R26" i="9"/>
  <c r="N28" i="10"/>
  <c r="O27" i="10"/>
  <c r="N49" i="9"/>
  <c r="O10" i="10"/>
  <c r="P11" i="10"/>
  <c r="BB104" i="9"/>
  <c r="R81" i="9"/>
  <c r="BD100" i="9"/>
  <c r="R101" i="9"/>
  <c r="BD101" i="9"/>
  <c r="P62" i="9"/>
  <c r="N73" i="9"/>
  <c r="BB101" i="9"/>
  <c r="N101" i="9"/>
  <c r="BD62" i="9"/>
  <c r="BB62" i="9"/>
  <c r="N70" i="9"/>
  <c r="R90" i="9"/>
  <c r="R46" i="9"/>
  <c r="BB17" i="9"/>
  <c r="P55" i="9"/>
  <c r="BF55" i="9"/>
  <c r="R34" i="9"/>
  <c r="P46" i="9"/>
  <c r="BB107" i="9"/>
  <c r="P107" i="9"/>
  <c r="R71" i="9"/>
  <c r="R69" i="9"/>
  <c r="P65" i="9"/>
  <c r="BB77" i="9"/>
  <c r="P77" i="9"/>
  <c r="BF81" i="9"/>
  <c r="N74" i="9"/>
  <c r="BF61" i="9"/>
  <c r="R77" i="9"/>
  <c r="BF76" i="9"/>
  <c r="N65" i="9"/>
  <c r="P58" i="9"/>
  <c r="BB78" i="9"/>
  <c r="BB71" i="9"/>
  <c r="BD78" i="9"/>
  <c r="BF78" i="9"/>
  <c r="BB61" i="9"/>
  <c r="P37" i="9"/>
  <c r="BD37" i="9"/>
  <c r="BB36" i="9"/>
  <c r="N37" i="9"/>
  <c r="BD48" i="9"/>
  <c r="R32" i="9"/>
  <c r="N32" i="9"/>
  <c r="BB50" i="9"/>
  <c r="BD32" i="9"/>
  <c r="BD50" i="9"/>
  <c r="P32" i="9"/>
  <c r="BD24" i="9"/>
  <c r="N50" i="9"/>
  <c r="BF32" i="9"/>
  <c r="R45" i="9"/>
  <c r="BD52" i="9"/>
  <c r="BD46" i="9"/>
  <c r="P38" i="9"/>
  <c r="BD38" i="9"/>
  <c r="N18" i="9"/>
  <c r="BF44" i="9"/>
  <c r="N38" i="9"/>
  <c r="BF107" i="9"/>
  <c r="O13" i="10"/>
  <c r="O12" i="10"/>
  <c r="P26" i="10"/>
  <c r="O34" i="10"/>
  <c r="O46" i="10"/>
  <c r="N44" i="10"/>
  <c r="O36" i="10"/>
  <c r="O45" i="10"/>
  <c r="N45" i="10"/>
  <c r="P10" i="10"/>
  <c r="O52" i="10"/>
  <c r="O37" i="10"/>
  <c r="P29" i="10"/>
  <c r="P21" i="10"/>
  <c r="P13" i="10"/>
  <c r="P5" i="10"/>
  <c r="N54" i="10"/>
  <c r="P28" i="10"/>
  <c r="N19" i="10"/>
  <c r="P19" i="10"/>
  <c r="O44" i="10"/>
  <c r="N34" i="10"/>
  <c r="N32" i="10"/>
  <c r="N35" i="10"/>
  <c r="O32" i="10"/>
  <c r="O35" i="10"/>
  <c r="O53" i="10"/>
  <c r="N53" i="10"/>
  <c r="O20" i="10"/>
  <c r="O28" i="10"/>
  <c r="P52" i="10"/>
  <c r="P43" i="10"/>
  <c r="P9" i="10"/>
  <c r="P17" i="10"/>
  <c r="P37" i="10"/>
  <c r="P44" i="10"/>
  <c r="O5" i="10"/>
  <c r="O29" i="10"/>
  <c r="O51" i="10"/>
  <c r="P41" i="10"/>
  <c r="P36" i="10"/>
  <c r="O47" i="10"/>
  <c r="N5" i="10"/>
  <c r="O40" i="10"/>
  <c r="O54" i="10"/>
  <c r="N6" i="10"/>
  <c r="N25" i="10"/>
  <c r="O39" i="10"/>
  <c r="O26" i="10"/>
  <c r="O18" i="10"/>
  <c r="O17" i="10"/>
  <c r="N26" i="10"/>
  <c r="N18" i="10"/>
  <c r="N42" i="10"/>
  <c r="O43" i="10"/>
  <c r="P24" i="10"/>
  <c r="N50" i="10"/>
  <c r="O42" i="10"/>
  <c r="N15" i="10"/>
  <c r="N43" i="10"/>
  <c r="N27" i="10"/>
  <c r="O50" i="10"/>
  <c r="P34" i="10"/>
  <c r="P27" i="10"/>
  <c r="O9" i="10"/>
  <c r="P51" i="10"/>
  <c r="N83" i="9"/>
  <c r="P76" i="9"/>
  <c r="P82" i="9"/>
  <c r="P83" i="9"/>
  <c r="N67" i="9"/>
  <c r="BB94" i="9"/>
  <c r="N42" i="9"/>
  <c r="BD21" i="9"/>
  <c r="BD45" i="9"/>
  <c r="BB19" i="9"/>
  <c r="BF40" i="9"/>
  <c r="P100" i="9"/>
  <c r="BB72" i="9"/>
  <c r="P90" i="9"/>
  <c r="BD107" i="9"/>
  <c r="BF87" i="9"/>
  <c r="R83" i="9"/>
  <c r="P54" i="9"/>
  <c r="N94" i="9"/>
  <c r="BD73" i="9"/>
  <c r="BD94" i="9"/>
  <c r="BD18" i="9"/>
  <c r="BB56" i="9"/>
  <c r="R13" i="9"/>
  <c r="N72" i="9"/>
  <c r="P78" i="9"/>
  <c r="BB51" i="9"/>
  <c r="BF62" i="9"/>
  <c r="R100" i="9"/>
  <c r="R70" i="9"/>
  <c r="BB25" i="9"/>
  <c r="BD70" i="9"/>
  <c r="R54" i="9"/>
  <c r="R85" i="9"/>
  <c r="BD69" i="9"/>
  <c r="P35" i="9"/>
  <c r="BB83" i="9"/>
  <c r="BD40" i="9"/>
  <c r="BD105" i="9"/>
  <c r="BB82" i="9"/>
  <c r="R52" i="9"/>
  <c r="BD85" i="9"/>
  <c r="N90" i="9"/>
  <c r="BB58" i="9"/>
  <c r="BF82" i="9"/>
  <c r="N71" i="9"/>
  <c r="R6" i="9"/>
  <c r="N36" i="9"/>
  <c r="BF18" i="9"/>
  <c r="BF19" i="9"/>
  <c r="P86" i="9"/>
  <c r="BB44" i="9"/>
  <c r="BF26" i="9"/>
  <c r="R87" i="9"/>
  <c r="BF6" i="9"/>
  <c r="BF48" i="9"/>
  <c r="P25" i="9"/>
  <c r="BF94" i="9"/>
  <c r="R31" i="9"/>
  <c r="BB18" i="9"/>
  <c r="BD76" i="9"/>
  <c r="BD83" i="9"/>
  <c r="N76" i="9"/>
  <c r="R41" i="9"/>
  <c r="R76" i="9"/>
  <c r="R62" i="9"/>
  <c r="P66" i="9"/>
  <c r="R91" i="9"/>
  <c r="P70" i="9"/>
  <c r="BB87" i="9"/>
  <c r="N107" i="9"/>
  <c r="P94" i="9"/>
  <c r="R33" i="9"/>
  <c r="R8" i="9"/>
  <c r="P6" i="9"/>
  <c r="BD6" i="9"/>
  <c r="N13" i="9"/>
  <c r="P18" i="9"/>
  <c r="N19" i="9"/>
  <c r="N6" i="9"/>
  <c r="BB95" i="9"/>
  <c r="BD53" i="9"/>
  <c r="R49" i="9"/>
  <c r="BF79" i="9"/>
  <c r="BD49" i="9"/>
  <c r="BD97" i="9"/>
  <c r="BB65" i="9"/>
  <c r="BF65" i="9"/>
  <c r="P68" i="9"/>
  <c r="P81" i="9"/>
  <c r="BD81" i="9"/>
  <c r="R29" i="9"/>
  <c r="N29" i="9"/>
  <c r="N54" i="9"/>
  <c r="BD42" i="9"/>
  <c r="BF39" i="9"/>
  <c r="P22" i="9"/>
  <c r="BD36" i="9"/>
  <c r="P89" i="9"/>
  <c r="BF49" i="9"/>
  <c r="BF70" i="9"/>
  <c r="N68" i="9"/>
  <c r="BB79" i="9"/>
  <c r="BD58" i="9"/>
  <c r="P75" i="9"/>
  <c r="R65" i="9"/>
  <c r="R103" i="9"/>
  <c r="R17" i="9"/>
  <c r="R72" i="9"/>
  <c r="BB30" i="9"/>
  <c r="P53" i="9"/>
  <c r="P69" i="9"/>
  <c r="BF73" i="9"/>
  <c r="BB48" i="9"/>
  <c r="BD17" i="9"/>
  <c r="BD10" i="9"/>
  <c r="N48" i="9"/>
  <c r="BD56" i="9"/>
  <c r="BD33" i="9"/>
  <c r="R38" i="9"/>
  <c r="R44" i="9"/>
  <c r="BB22" i="9"/>
  <c r="BF15" i="9"/>
  <c r="BF10" i="9"/>
  <c r="R79" i="9"/>
  <c r="BB69" i="9"/>
  <c r="BD63" i="9"/>
  <c r="P56" i="9"/>
  <c r="BB42" i="9"/>
  <c r="BB49" i="9"/>
  <c r="P13" i="9"/>
  <c r="P39" i="9"/>
  <c r="P30" i="9"/>
  <c r="BF89" i="9"/>
  <c r="BB24" i="9"/>
  <c r="N97" i="9"/>
  <c r="BB68" i="9"/>
  <c r="BB13" i="9"/>
  <c r="P60" i="9"/>
  <c r="BB89" i="9"/>
  <c r="BF42" i="9"/>
  <c r="BF13" i="9"/>
  <c r="BD60" i="9"/>
  <c r="BD72" i="9"/>
  <c r="R15" i="9"/>
  <c r="N86" i="9"/>
  <c r="R63" i="9"/>
  <c r="BB66" i="9"/>
  <c r="R56" i="9"/>
  <c r="N58" i="9"/>
  <c r="BD103" i="9"/>
  <c r="N87" i="9"/>
  <c r="R24" i="9"/>
  <c r="N44" i="9"/>
  <c r="P36" i="9"/>
  <c r="R58" i="9"/>
  <c r="P41" i="9"/>
  <c r="R36" i="9"/>
  <c r="BD90" i="9"/>
  <c r="BB96" i="9"/>
  <c r="N92" i="9"/>
  <c r="BF50" i="9"/>
  <c r="BF97" i="9"/>
  <c r="BF54" i="9"/>
  <c r="R104" i="9"/>
  <c r="N34" i="9"/>
  <c r="BD44" i="9"/>
  <c r="R59" i="9"/>
  <c r="BF69" i="9"/>
  <c r="BB63" i="9"/>
  <c r="R68" i="9"/>
  <c r="BB103" i="9"/>
  <c r="P103" i="9"/>
  <c r="BB73" i="9"/>
  <c r="BB33" i="9"/>
  <c r="P24" i="9"/>
  <c r="BB54" i="9"/>
  <c r="P10" i="9"/>
  <c r="BD9" i="9"/>
  <c r="N9" i="9"/>
  <c r="N41" i="9"/>
  <c r="BF24" i="9"/>
  <c r="BB97" i="9"/>
  <c r="N30" i="9"/>
  <c r="N12" i="9"/>
  <c r="P12" i="9"/>
  <c r="BF12" i="9"/>
  <c r="R7" i="9"/>
  <c r="BF7" i="9"/>
  <c r="BD7" i="9"/>
  <c r="P7" i="9"/>
  <c r="N7" i="9"/>
  <c r="N93" i="9"/>
  <c r="BB93" i="9"/>
  <c r="P93" i="9"/>
  <c r="R93" i="9"/>
  <c r="BD93" i="9"/>
  <c r="P43" i="9"/>
  <c r="BF43" i="9"/>
  <c r="BD43" i="9"/>
  <c r="N43" i="9"/>
  <c r="R43" i="9"/>
  <c r="P5" i="9"/>
  <c r="N5" i="9"/>
  <c r="BB5" i="9"/>
  <c r="BD5" i="9"/>
  <c r="N80" i="9"/>
  <c r="R64" i="9"/>
  <c r="BF16" i="9"/>
  <c r="BB16" i="9"/>
  <c r="R16" i="9"/>
  <c r="N16" i="9"/>
  <c r="P16" i="9"/>
  <c r="BF11" i="9"/>
  <c r="BB11" i="9"/>
  <c r="N11" i="9"/>
  <c r="BD11" i="9"/>
  <c r="BF47" i="9"/>
  <c r="R47" i="9"/>
  <c r="BB47" i="9"/>
  <c r="P47" i="9"/>
  <c r="N47" i="9"/>
  <c r="BD20" i="9"/>
  <c r="BB20" i="9"/>
  <c r="R20" i="9"/>
  <c r="BF20" i="9"/>
  <c r="N20" i="9"/>
  <c r="P20" i="9"/>
  <c r="BB99" i="9"/>
  <c r="R99" i="9"/>
  <c r="BD99" i="9"/>
  <c r="N99" i="9"/>
  <c r="R51" i="9"/>
  <c r="P51" i="9"/>
  <c r="BD51" i="9"/>
  <c r="BF23" i="9"/>
  <c r="R23" i="9"/>
  <c r="BB23" i="9"/>
  <c r="P23" i="9"/>
  <c r="R12" i="9"/>
  <c r="BF99" i="9"/>
  <c r="BD75" i="9"/>
  <c r="BB75" i="9"/>
  <c r="R75" i="9"/>
  <c r="N55" i="9"/>
  <c r="BD55" i="9"/>
  <c r="BB55" i="9"/>
  <c r="BF80" i="9"/>
  <c r="P80" i="9"/>
  <c r="BD80" i="9"/>
  <c r="BB80" i="9"/>
  <c r="BD64" i="9"/>
  <c r="P64" i="9"/>
  <c r="BB64" i="9"/>
  <c r="BF64" i="9"/>
  <c r="BB12" i="9"/>
  <c r="BD61" i="9"/>
  <c r="R61" i="9"/>
  <c r="N61" i="9"/>
  <c r="BF31" i="9"/>
  <c r="BD31" i="9"/>
  <c r="BB31" i="9"/>
  <c r="BF91" i="9"/>
  <c r="BD91" i="9"/>
  <c r="P102" i="9"/>
  <c r="BD102" i="9"/>
  <c r="R102" i="9"/>
  <c r="N102" i="9"/>
  <c r="N35" i="9"/>
  <c r="R35" i="9"/>
  <c r="BD35" i="9"/>
  <c r="BB35" i="9"/>
  <c r="BF27" i="9"/>
  <c r="BB27" i="9"/>
  <c r="BD27" i="9"/>
  <c r="P27" i="9"/>
  <c r="N27" i="9"/>
  <c r="BB84" i="9"/>
  <c r="P84" i="9"/>
  <c r="R84" i="9"/>
  <c r="N84" i="9"/>
  <c r="BD84" i="9"/>
  <c r="N96" i="9"/>
  <c r="P96" i="9"/>
  <c r="P11" i="9"/>
  <c r="R5" i="9"/>
  <c r="BF5" i="9"/>
  <c r="N31" i="9"/>
  <c r="N51" i="9"/>
  <c r="BB7" i="9"/>
  <c r="R98" i="9"/>
  <c r="BD98" i="9"/>
  <c r="BF98" i="9"/>
  <c r="BF93" i="9"/>
  <c r="R67" i="9"/>
  <c r="P67" i="9"/>
  <c r="BB67" i="9"/>
  <c r="BB43" i="9"/>
  <c r="N39" i="9"/>
  <c r="R39" i="9"/>
  <c r="BB39" i="9"/>
  <c r="P15" i="9"/>
  <c r="BF53" i="9"/>
  <c r="BF45" i="9"/>
  <c r="N60" i="9"/>
  <c r="BF105" i="9"/>
  <c r="BD25" i="9"/>
  <c r="BF37" i="9"/>
  <c r="BB59" i="9"/>
  <c r="BB100" i="9"/>
  <c r="BD79" i="9"/>
  <c r="BF25" i="9"/>
  <c r="N104" i="9"/>
  <c r="P95" i="9"/>
  <c r="N78" i="9"/>
  <c r="P87" i="9"/>
  <c r="BD68" i="9"/>
  <c r="BD15" i="9"/>
  <c r="BD30" i="9"/>
  <c r="R97" i="9"/>
  <c r="R50" i="9"/>
  <c r="BD71" i="9"/>
  <c r="BF95" i="9"/>
  <c r="BB90" i="9"/>
  <c r="P9" i="9"/>
  <c r="P42" i="9"/>
  <c r="P33" i="9"/>
  <c r="BB38" i="9"/>
  <c r="BD41" i="9"/>
  <c r="N46" i="9"/>
  <c r="BF100" i="9"/>
  <c r="BF103" i="9"/>
  <c r="BD89" i="9"/>
  <c r="BD77" i="9"/>
  <c r="P104" i="9"/>
  <c r="R105" i="9"/>
  <c r="P71" i="9"/>
  <c r="BB60" i="9"/>
  <c r="BF59" i="9"/>
  <c r="BB53" i="9"/>
  <c r="BB45" i="9"/>
  <c r="BF41" i="9"/>
  <c r="BB29" i="9"/>
  <c r="N25" i="9"/>
  <c r="N21" i="9"/>
  <c r="N15" i="9"/>
  <c r="R19" i="9"/>
  <c r="BF104" i="9"/>
  <c r="R60" i="9"/>
  <c r="R66" i="9"/>
  <c r="BD29" i="9"/>
  <c r="R89" i="9"/>
  <c r="BB74" i="9"/>
  <c r="P74" i="9"/>
  <c r="R95" i="9"/>
  <c r="BF63" i="9"/>
  <c r="BD95" i="9"/>
  <c r="P19" i="9"/>
  <c r="R10" i="9"/>
  <c r="P34" i="9"/>
  <c r="BF46" i="9"/>
  <c r="R21" i="9"/>
  <c r="BB21" i="9"/>
  <c r="BD66" i="9"/>
  <c r="BF29" i="9"/>
  <c r="N82" i="9"/>
  <c r="BB92" i="9"/>
  <c r="R30" i="9"/>
  <c r="BF34" i="9"/>
  <c r="P40" i="10" l="1"/>
  <c r="N40" i="10"/>
</calcChain>
</file>

<file path=xl/sharedStrings.xml><?xml version="1.0" encoding="utf-8"?>
<sst xmlns="http://schemas.openxmlformats.org/spreadsheetml/2006/main" count="4518" uniqueCount="549">
  <si>
    <t>Age</t>
  </si>
  <si>
    <t>Race</t>
  </si>
  <si>
    <t>Type of Disability</t>
  </si>
  <si>
    <t>Gender</t>
  </si>
  <si>
    <t>Raw Data</t>
  </si>
  <si>
    <t>Percentages</t>
  </si>
  <si>
    <t>State</t>
  </si>
  <si>
    <t>State Abbreviation</t>
  </si>
  <si>
    <t>City</t>
  </si>
  <si>
    <t>Total Population</t>
  </si>
  <si>
    <t>PWD</t>
  </si>
  <si>
    <t>PWD 18 - 64 years</t>
  </si>
  <si>
    <t>PWD 65+ years</t>
  </si>
  <si>
    <t>TotalPopulation18-64</t>
  </si>
  <si>
    <t>TotalPopulation65+</t>
  </si>
  <si>
    <t>Percent of Total Population with a Disability</t>
  </si>
  <si>
    <t>Percent People 18-64 with a disability</t>
  </si>
  <si>
    <t>Percent People 65+ with a disability</t>
  </si>
  <si>
    <t>PWD Caucasian</t>
  </si>
  <si>
    <t>PWD Black or African American</t>
  </si>
  <si>
    <t>PWD Of another Race (sum of five columns to Right)</t>
  </si>
  <si>
    <t>PWD American Indian and Alaska Native alone</t>
  </si>
  <si>
    <t>PWD Asian alone</t>
  </si>
  <si>
    <t>PWD Native Hawaiian and Other Pacific Islander alone</t>
  </si>
  <si>
    <t>PWD Some other race alone</t>
  </si>
  <si>
    <t>PWD Two or more races</t>
  </si>
  <si>
    <t>PWD Hispanic</t>
  </si>
  <si>
    <t>PWD White, Non-Hispanic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</si>
  <si>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</si>
  <si>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</si>
  <si>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</si>
  <si>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</si>
  <si>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</si>
  <si>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Hearing</t>
  </si>
  <si>
    <t>Vision</t>
  </si>
  <si>
    <t>Cognitive</t>
  </si>
  <si>
    <t>Ambulatory</t>
  </si>
  <si>
    <t>Self Care</t>
  </si>
  <si>
    <t>Independent Living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</si>
  <si>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</si>
  <si>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</si>
  <si>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</si>
  <si>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</si>
  <si>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</si>
  <si>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</si>
  <si>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Total Male Population</t>
  </si>
  <si>
    <t>Male Population with a Disability</t>
  </si>
  <si>
    <t xml:space="preserve">Total Female Population </t>
  </si>
  <si>
    <t>Female Population with a Disability</t>
  </si>
  <si>
    <t>Percent of Male Population with a Disability</t>
  </si>
  <si>
    <t>Percent of Female Population with a Disability</t>
  </si>
  <si>
    <t>Percent PWD Male</t>
  </si>
  <si>
    <t>Percent PWD Female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</si>
  <si>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</si>
  <si>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</si>
  <si>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</si>
  <si>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</si>
  <si>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</si>
  <si>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</si>
  <si>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</si>
  <si>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</si>
  <si>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</si>
  <si>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</si>
  <si>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</si>
  <si>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</si>
  <si>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</si>
  <si>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</si>
  <si>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</si>
  <si>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</si>
  <si>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</si>
  <si>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</si>
  <si>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</si>
  <si>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</si>
  <si>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</si>
  <si>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</si>
  <si>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</si>
  <si>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</si>
  <si>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</si>
  <si>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</si>
  <si>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</si>
  <si>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</si>
  <si>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</si>
  <si>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</si>
  <si>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</si>
  <si>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</si>
  <si>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</si>
  <si>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</si>
  <si>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</si>
  <si>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</si>
  <si>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</si>
  <si>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</si>
  <si>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</si>
  <si>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</si>
  <si>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</si>
  <si>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</si>
  <si>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</si>
  <si>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</si>
  <si>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</si>
  <si>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</si>
  <si>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</si>
  <si>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</si>
  <si>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</si>
  <si>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</si>
  <si>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</si>
  <si>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</si>
  <si>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</si>
  <si>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</si>
  <si>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</si>
  <si>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</si>
  <si>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</si>
  <si>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</si>
  <si>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</si>
  <si>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</si>
  <si>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</si>
  <si>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</si>
  <si>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</si>
  <si>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</si>
  <si>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</si>
  <si>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</si>
  <si>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</si>
  <si>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</si>
  <si>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</si>
  <si>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</si>
  <si>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</si>
  <si>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</si>
  <si>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</si>
  <si>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</si>
  <si>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</si>
  <si>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</si>
  <si>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</si>
  <si>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</si>
  <si>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</si>
  <si>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</si>
  <si>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</si>
  <si>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</si>
  <si>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</si>
  <si>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</si>
  <si>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</si>
  <si>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</si>
  <si>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</si>
  <si>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</si>
  <si>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</si>
  <si>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</si>
  <si>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</si>
  <si>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</si>
  <si>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</si>
  <si>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</si>
  <si>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</si>
  <si>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</si>
  <si>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</si>
  <si>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</si>
  <si>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</si>
  <si>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</si>
  <si>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</si>
  <si>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</si>
  <si>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</si>
  <si>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</si>
  <si>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Albuquerque</t>
  </si>
  <si>
    <t>Anchorage</t>
  </si>
  <si>
    <t>Asheville</t>
  </si>
  <si>
    <t>Austin</t>
  </si>
  <si>
    <t>Baltimore</t>
  </si>
  <si>
    <t>Baton Rouge</t>
  </si>
  <si>
    <t>Birmingham</t>
  </si>
  <si>
    <t>N</t>
  </si>
  <si>
    <t>Boise City</t>
  </si>
  <si>
    <t>Chicago</t>
  </si>
  <si>
    <t>Columbia</t>
  </si>
  <si>
    <t>Columbus</t>
  </si>
  <si>
    <t>Denver</t>
  </si>
  <si>
    <t>Detroit</t>
  </si>
  <si>
    <t>Fresno</t>
  </si>
  <si>
    <t>Gastonia</t>
  </si>
  <si>
    <t>Greensboro</t>
  </si>
  <si>
    <t>Houston</t>
  </si>
  <si>
    <t>Indianapolis</t>
  </si>
  <si>
    <t>Lansing</t>
  </si>
  <si>
    <t>Las Vegas</t>
  </si>
  <si>
    <t>Little Rock</t>
  </si>
  <si>
    <t>Memphis</t>
  </si>
  <si>
    <t>Wisconson</t>
  </si>
  <si>
    <t>Milwaukee</t>
  </si>
  <si>
    <t>Minneapolis</t>
  </si>
  <si>
    <t>Missoula</t>
  </si>
  <si>
    <t>Montgomery</t>
  </si>
  <si>
    <t>Nashville-Davidson</t>
  </si>
  <si>
    <t>New Orleans</t>
  </si>
  <si>
    <t>Oakland</t>
  </si>
  <si>
    <t>Phoenix</t>
  </si>
  <si>
    <t>Pensylvania</t>
  </si>
  <si>
    <t>Pittsburgh</t>
  </si>
  <si>
    <t>Portland</t>
  </si>
  <si>
    <t>Raleigh</t>
  </si>
  <si>
    <t>Richmond</t>
  </si>
  <si>
    <t>Riverside</t>
  </si>
  <si>
    <t>Sacramento</t>
  </si>
  <si>
    <t>Salt Lake City</t>
  </si>
  <si>
    <t>San Francisco</t>
  </si>
  <si>
    <t>Santa Barbara</t>
  </si>
  <si>
    <t>Seattle</t>
  </si>
  <si>
    <t>Spokane</t>
  </si>
  <si>
    <t>St. Petersburg</t>
  </si>
  <si>
    <t>Tacoma</t>
  </si>
  <si>
    <t>Tampa</t>
  </si>
  <si>
    <t>Tucson</t>
  </si>
  <si>
    <t>Tulsa</t>
  </si>
  <si>
    <t>Urban Honolulu</t>
  </si>
  <si>
    <t>USA</t>
  </si>
  <si>
    <t>United States</t>
  </si>
  <si>
    <t>Where People with Disabilities Live in the Community</t>
  </si>
  <si>
    <t>Nursing Home Residents</t>
  </si>
  <si>
    <t>Programs and Spending for Community Living</t>
  </si>
  <si>
    <t>2017 ACS 5 year</t>
  </si>
  <si>
    <t>2015 CMS (FY2014)</t>
  </si>
  <si>
    <t>2015 CMS (FY 2014)</t>
  </si>
  <si>
    <t>2011 UCSF Annual Survey - removed because no update</t>
  </si>
  <si>
    <t xml:space="preserve">2014 Medicaid </t>
  </si>
  <si>
    <t xml:space="preserve">2018 (FY 2016) Medicaid </t>
  </si>
  <si>
    <t>2018 KFF (2016 data)  and 2016 ACS 5 year</t>
  </si>
  <si>
    <t xml:space="preserve">2016 MFP Mathematica and 2016 ACS 5 year </t>
  </si>
  <si>
    <t>Abbrev</t>
  </si>
  <si>
    <t>Total Group Quarters</t>
  </si>
  <si>
    <t>Institutionalized Group Quarters</t>
  </si>
  <si>
    <t>Non-Institutionalized Group Quarters</t>
  </si>
  <si>
    <t>% of Total Population with a Disability</t>
  </si>
  <si>
    <t>% of PWD in Institutionalized Group Quarters</t>
  </si>
  <si>
    <t>% of PWD in Non-Institutional Group Quarters</t>
  </si>
  <si>
    <t>Total Population PWD</t>
  </si>
  <si>
    <t>PWD in Institutionalized Group Quarters</t>
  </si>
  <si>
    <t>PWD in Non-Institutional Group Quarters</t>
  </si>
  <si>
    <t>% PWD Institution</t>
  </si>
  <si>
    <t>% PWD Home</t>
  </si>
  <si>
    <t>% PWD Other Group Quarters</t>
  </si>
  <si>
    <t>Total # PWD in Certified Nursing Facilities 2014</t>
  </si>
  <si>
    <t>Total # PWD in Certified Nursing Facilities 2011</t>
  </si>
  <si>
    <t>State Population ACS 1 year 2014</t>
  </si>
  <si>
    <t>State Population ACS 1 year 2011</t>
  </si>
  <si>
    <t>Percentage of State Residents in a Nursing home 2014 Calculated</t>
  </si>
  <si>
    <t>Percentage of State Residents in a Nursing Home CMS 2014</t>
  </si>
  <si>
    <t>Institutionalization rate per 10,000 people 2014</t>
  </si>
  <si>
    <t>Number of People in NH per 10,000 people 2011</t>
  </si>
  <si>
    <t>Change in Instituationalization rate per 10,000 people 2014-2011</t>
  </si>
  <si>
    <t>Percentage of State Residents in a Nursing home 2011 Calculated</t>
  </si>
  <si>
    <t>Percentage of State Residents in a Nursing Home CMS 2011</t>
  </si>
  <si>
    <t>% change of PWD in Certified Nursing Facilities from 2014-2011</t>
  </si>
  <si>
    <t>Facility Occupancy Rates 2014</t>
  </si>
  <si>
    <t xml:space="preserve">% Residents Who Have Asked to be Returned to the Community </t>
  </si>
  <si>
    <t>Ratio HCBS Participants to Total LTSS</t>
  </si>
  <si>
    <t>Ratio of HCBS Expenditures to Total LTSS</t>
  </si>
  <si>
    <t># Persons on Medicaid 1915(c) HCBS Waiver Wait Lists 2016</t>
  </si>
  <si>
    <t>2016 State Population 5 year ACS</t>
  </si>
  <si>
    <t>HCBS Waiver Waitlist per 10,000 people</t>
  </si>
  <si>
    <t># MFP Transitions Since Inception (trhough 2015)</t>
  </si>
  <si>
    <t>MFP Transitions since Inception Per 10,000 people</t>
  </si>
  <si>
    <t xml:space="preserve">IN </t>
  </si>
  <si>
    <t xml:space="preserve">OH </t>
  </si>
  <si>
    <t xml:space="preserve">Virginia </t>
  </si>
  <si>
    <t xml:space="preserve">Washington </t>
  </si>
  <si>
    <t xml:space="preserve">West Virginia </t>
  </si>
  <si>
    <t>US</t>
  </si>
  <si>
    <t>Health Insurance</t>
  </si>
  <si>
    <t>Medicare/Medicaid</t>
  </si>
  <si>
    <t>Community Based Subsidized Housing</t>
  </si>
  <si>
    <t>Access to Community Resources</t>
  </si>
  <si>
    <t>Transit Usage</t>
  </si>
  <si>
    <t>Crime</t>
  </si>
  <si>
    <t>Educational Attainment</t>
  </si>
  <si>
    <t>Transportation Information</t>
  </si>
  <si>
    <t>Voter Turnout</t>
  </si>
  <si>
    <t>Medicare: CMS, Medicare Statistical Supplement FY 2017,  Medicaid from kff.org (FY2014) estimates ACS: 2014 5 and 2015 5 year</t>
  </si>
  <si>
    <t xml:space="preserve">HUD, Picture of Subsidized Households Report, 2018 (based on 2010 census); HUD Resident Characteristics Report (RCR), </t>
  </si>
  <si>
    <t>Walkscore.com</t>
  </si>
  <si>
    <t xml:space="preserve">USDA 2010 </t>
  </si>
  <si>
    <t>2013 ACS 5-year</t>
  </si>
  <si>
    <t>FBI Uniform Crime Reports, 2017</t>
  </si>
  <si>
    <t>DOT?</t>
  </si>
  <si>
    <t>Rutgers Fact Sheet on Voter turnout, 2016</t>
  </si>
  <si>
    <t>Raw Data (as pulled from source) - Subsidized Housing</t>
  </si>
  <si>
    <t>Raw Data (as pulled from source) - Access to Resources</t>
  </si>
  <si>
    <t>calculated through GIS</t>
  </si>
  <si>
    <t>Raw Data (as pulled from source) - Commuting</t>
  </si>
  <si>
    <t>Rates per 10,000</t>
  </si>
  <si>
    <t>Raw Data (as pulled from source) - Education</t>
  </si>
  <si>
    <t>Rail Proximity</t>
  </si>
  <si>
    <t>Bus Proximity</t>
  </si>
  <si>
    <t>All Transit</t>
  </si>
  <si>
    <t>Accessible Vehicles</t>
  </si>
  <si>
    <t>Accessible Stations</t>
  </si>
  <si>
    <t>Raw Data (as pulled from source)-state breakdown in voter turnout</t>
  </si>
  <si>
    <t>Calculated difference between 2016 and 2012 data</t>
  </si>
  <si>
    <t>TotPop 19 - 64</t>
  </si>
  <si>
    <t>PWD 19 - 64</t>
  </si>
  <si>
    <t>PWD 19 - 64 with health insurance</t>
  </si>
  <si>
    <t>PWD 19 - 64 with private health insruance</t>
  </si>
  <si>
    <t>PWD 19 - 64 with public health insurance</t>
  </si>
  <si>
    <t>PWD 19 - 64 without health insurance</t>
  </si>
  <si>
    <t>PWOD 19 - 64</t>
  </si>
  <si>
    <t>PWOD 19 - 64 with health insurance</t>
  </si>
  <si>
    <t>PWOD 19 - 64 with private health insurance</t>
  </si>
  <si>
    <t>PWOD 19 - 64 with public health insurance</t>
  </si>
  <si>
    <t>PWOD 19 - 64 without health insurance</t>
  </si>
  <si>
    <t>TotPop 65+</t>
  </si>
  <si>
    <t>PWD 65+</t>
  </si>
  <si>
    <t>PWD 65+ with health insurance</t>
  </si>
  <si>
    <t>PWD 65+ with private health insurance</t>
  </si>
  <si>
    <t>PWD 65+ with public health insurance</t>
  </si>
  <si>
    <t>PWD 65+ without health insurance</t>
  </si>
  <si>
    <t>PWOD 65+</t>
  </si>
  <si>
    <t>PWOD 65+ with health insurance</t>
  </si>
  <si>
    <t>PWOD 65+ with private health insurance</t>
  </si>
  <si>
    <t>PWOD 65+ with public health insurance</t>
  </si>
  <si>
    <t>PWOD 65+ without health insurance</t>
  </si>
  <si>
    <t>Percent PWD 19-64 No Health Insurance</t>
  </si>
  <si>
    <t>Percent PWOD 19-64 No Health Insurance</t>
  </si>
  <si>
    <t>Percent PWD 65+ No Health Insurance</t>
  </si>
  <si>
    <t>Percent PWOD 65+ No Health Insurance</t>
  </si>
  <si>
    <t>Percent PWD 19-64 Private Health Insurance</t>
  </si>
  <si>
    <t>Percent PWOD 19-64 Private Health Insurance</t>
  </si>
  <si>
    <t>Percent PWD 65+ Private Health Insurance</t>
  </si>
  <si>
    <t>Percent PWOD 65+ Private Health Insurance</t>
  </si>
  <si>
    <t>Total Population of PWD, 2017 5 yr ACS</t>
  </si>
  <si>
    <t>Total Population of PWOD, 2017 5 yr AC</t>
  </si>
  <si>
    <t>Total Population of PWD, 2014 5 yr ACS</t>
  </si>
  <si>
    <t xml:space="preserve">Total Population of PWOD, 2014 5 yr AC </t>
  </si>
  <si>
    <t>PWD Enrolled in Medicare Part A and/or B, 2017 (CMS)</t>
  </si>
  <si>
    <t>PWOD Enrollees in Medicare Part A and/or B, 2017 (CMS)</t>
  </si>
  <si>
    <t>PWD Enrolled in Medicaid, 2014 KFF</t>
  </si>
  <si>
    <t>PWOD (total - disability) KFF 2014</t>
  </si>
  <si>
    <t>Percent people Enrolled in Medicare Part A and/or B, PWD 2017 (CMS &amp; ACS)</t>
  </si>
  <si>
    <t>Percent people Enrolled in Medicare Part A and/or B, PWOD 2017 (CMS &amp; ACS)</t>
  </si>
  <si>
    <t>Percent People enrolled in Medicaid, PWD (KFF &amp; ACS)</t>
  </si>
  <si>
    <t>Percent People Enrolled in Medicaid, PWOD (KFF &amp; ACS)</t>
  </si>
  <si>
    <t>Percent of Households in Public Housing with residents that are Disabled (HUD Picture 2018)</t>
  </si>
  <si>
    <t>Percent Residents with Housing Choice Vouchers who are disabled (HUD Picture 2018)</t>
  </si>
  <si>
    <t>Percent Households in Public Housing that have a Disabled Resident (09.1.18-12.31.19)</t>
  </si>
  <si>
    <t>Percent of Households with a Tenant Based Voucher that have a Disabled Resident (09.1.18-12.31.19)</t>
  </si>
  <si>
    <t>Walk Score</t>
  </si>
  <si>
    <t>Transit Score</t>
  </si>
  <si>
    <t>Food desert</t>
  </si>
  <si>
    <t>Percent of PWD within 5mi of CIL</t>
  </si>
  <si>
    <t>Percent PWD that Commute to work by Public Transit (Age 16+)</t>
  </si>
  <si>
    <t>Percent PWOD that Commute to Work by Public Transit (Age 16+)</t>
  </si>
  <si>
    <t>Percent PWD that commute to Work by Car-drove alone (Age 16+)</t>
  </si>
  <si>
    <t>Percent PWOD that Commute to Work by Car-drove alone (Age 16+)</t>
  </si>
  <si>
    <t>Number of Property Crimes</t>
  </si>
  <si>
    <t>Number of Violent Crimes</t>
  </si>
  <si>
    <t>Number of Property Crimes Per 10,000 people</t>
  </si>
  <si>
    <t>Number of Violent Crimes per 10,000 people</t>
  </si>
  <si>
    <t>Percent PWD less than high school (Age 25+)</t>
  </si>
  <si>
    <t>Percent PWOD less than high school (Age 25+)</t>
  </si>
  <si>
    <t>Percent PWD HS or GED (Age 25+)</t>
  </si>
  <si>
    <t>Percent PWOD HS or GED (Age 25+)</t>
  </si>
  <si>
    <t>Percent PWD College or Assoc Degree (Age 25+)</t>
  </si>
  <si>
    <t>Percent PWOD College or Assoc Degree (Age 25+)</t>
  </si>
  <si>
    <t>Percent PWD Bachelors Degree or Higher (Age 25+)</t>
  </si>
  <si>
    <t>Percent PWOD Bachelors Degree or Higher (Age 25+)</t>
  </si>
  <si>
    <t>PWD Percent</t>
  </si>
  <si>
    <t>Total Population Percent</t>
  </si>
  <si>
    <t>Total PWD Percent</t>
  </si>
  <si>
    <t>Total Fleet</t>
  </si>
  <si>
    <t>Active Fleet</t>
  </si>
  <si>
    <t>ADA-Accessible</t>
  </si>
  <si>
    <t>Percent ADA-Accessible (Active Fleet)</t>
  </si>
  <si>
    <t>Total Stations</t>
  </si>
  <si>
    <t>Percent Accessible</t>
  </si>
  <si>
    <t>PWD Voter Turnout, 2012</t>
  </si>
  <si>
    <t>PWOD Voter Turnout, 2012</t>
  </si>
  <si>
    <t>Disability Gap, 2012</t>
  </si>
  <si>
    <t>PWD Voter Turnout, 2016</t>
  </si>
  <si>
    <t>PWOD Voter Turnout, 2016</t>
  </si>
  <si>
    <t>Disability Gap, 2016</t>
  </si>
  <si>
    <t>Change in PWD Voter Turnout</t>
  </si>
  <si>
    <t>Change in PWOD Turnout</t>
  </si>
  <si>
    <t>Change in Disability Gap</t>
  </si>
  <si>
    <t>Bakersfield</t>
  </si>
  <si>
    <t>Bloomington</t>
  </si>
  <si>
    <t>Boise</t>
  </si>
  <si>
    <t>Boston city</t>
  </si>
  <si>
    <t>Bridgeport</t>
  </si>
  <si>
    <t>Carson City</t>
  </si>
  <si>
    <t>Charleston</t>
  </si>
  <si>
    <t>Cheyenne city</t>
  </si>
  <si>
    <t>Chico</t>
  </si>
  <si>
    <t>Cincinnati</t>
  </si>
  <si>
    <t>Cleveland</t>
  </si>
  <si>
    <t>Colorado Springs</t>
  </si>
  <si>
    <t>Concord city</t>
  </si>
  <si>
    <t>Dallas</t>
  </si>
  <si>
    <t>Dayton</t>
  </si>
  <si>
    <t>Downey</t>
  </si>
  <si>
    <t>Duluth</t>
  </si>
  <si>
    <t>Evansville</t>
  </si>
  <si>
    <t>Fall River</t>
  </si>
  <si>
    <t>Fargo</t>
  </si>
  <si>
    <t>Flagstaff</t>
  </si>
  <si>
    <t>Flint</t>
  </si>
  <si>
    <t>Fort Wayne</t>
  </si>
  <si>
    <t>Fort Worth</t>
  </si>
  <si>
    <t xml:space="preserve">Frederick </t>
  </si>
  <si>
    <t>Gary</t>
  </si>
  <si>
    <t>Grand Rapids</t>
  </si>
  <si>
    <t>Green Bay</t>
  </si>
  <si>
    <t>Hammond</t>
  </si>
  <si>
    <t>Hartford</t>
  </si>
  <si>
    <t>Hayward</t>
  </si>
  <si>
    <t>Kalamazoo</t>
  </si>
  <si>
    <t>La Crosse</t>
  </si>
  <si>
    <t>Lafayette</t>
  </si>
  <si>
    <t>Lake Havasu City</t>
  </si>
  <si>
    <t>Lancaster</t>
  </si>
  <si>
    <t>Long Beach</t>
  </si>
  <si>
    <t>Los Angeles</t>
  </si>
  <si>
    <t>Madison</t>
  </si>
  <si>
    <t>Modesto</t>
  </si>
  <si>
    <t>Muncie</t>
  </si>
  <si>
    <t>Napa</t>
  </si>
  <si>
    <t>Nashville</t>
  </si>
  <si>
    <t>New Bedford</t>
  </si>
  <si>
    <t>New Haven</t>
  </si>
  <si>
    <t>Norfolk</t>
  </si>
  <si>
    <t>Oklahoma City</t>
  </si>
  <si>
    <t>Palmdale</t>
  </si>
  <si>
    <t>Peoria</t>
  </si>
  <si>
    <t>Philadelphia</t>
  </si>
  <si>
    <t>Providence</t>
  </si>
  <si>
    <t>Redding</t>
  </si>
  <si>
    <t>Reno</t>
  </si>
  <si>
    <t>Roanoke</t>
  </si>
  <si>
    <t>Rockford</t>
  </si>
  <si>
    <t>Salinas</t>
  </si>
  <si>
    <t>San Antonio</t>
  </si>
  <si>
    <t>San Bernardino</t>
  </si>
  <si>
    <t>San Diego</t>
  </si>
  <si>
    <t>San Jose</t>
  </si>
  <si>
    <t>Santa Cruz</t>
  </si>
  <si>
    <t>Santa Fe</t>
  </si>
  <si>
    <t>Santa Rosa</t>
  </si>
  <si>
    <t>Sioux Falls</t>
  </si>
  <si>
    <t>South Bend</t>
  </si>
  <si>
    <t>Springfield</t>
  </si>
  <si>
    <t>St. Paul</t>
  </si>
  <si>
    <t>Stamford</t>
  </si>
  <si>
    <t>Stockton</t>
  </si>
  <si>
    <t>Syracuse</t>
  </si>
  <si>
    <t>Taunton</t>
  </si>
  <si>
    <t>Tempe</t>
  </si>
  <si>
    <t>Terre Haute</t>
  </si>
  <si>
    <t>Urban Honolulu CDP</t>
  </si>
  <si>
    <t>Vallejo</t>
  </si>
  <si>
    <t>Worcester</t>
  </si>
  <si>
    <t>Yuma</t>
  </si>
  <si>
    <t>U.S.</t>
  </si>
  <si>
    <t>2014 CMS</t>
  </si>
  <si>
    <t>State Population ACS 5 year 2014</t>
  </si>
  <si>
    <t>Employment Status</t>
  </si>
  <si>
    <t>Poverty Status</t>
  </si>
  <si>
    <t>Affordability</t>
  </si>
  <si>
    <t>SSDI Recipients</t>
  </si>
  <si>
    <t>Full and Part Time Workers</t>
  </si>
  <si>
    <t>Employment to Population Ratio</t>
  </si>
  <si>
    <t>Income</t>
  </si>
  <si>
    <t>Working from Home</t>
  </si>
  <si>
    <t>2017 ACS 5 Year</t>
  </si>
  <si>
    <t>Out of Reach 2018</t>
  </si>
  <si>
    <t>Technical Assistance Collaborative, Priced Out, 2017 (FY2016)-most up to date as of 3.15.19</t>
  </si>
  <si>
    <t>2017 5-Year ACS</t>
  </si>
  <si>
    <t>Social Security Administration, 2017 Annual Statistical Report on SSDI</t>
  </si>
  <si>
    <t>2017 ACS 5 Year ACS</t>
  </si>
  <si>
    <t>2017 ACS 1 Year</t>
  </si>
  <si>
    <t xml:space="preserve"> www.disabilitystatistics.org (2017ACS)</t>
  </si>
  <si>
    <t>C2ER, Arlington, VA, ACCRA Cost of Living Index, Annual Average 2017 (city/state)</t>
  </si>
  <si>
    <t xml:space="preserve">ACS 2017 5 year </t>
  </si>
  <si>
    <r>
      <rPr>
        <b/>
        <sz val="9"/>
        <color theme="1"/>
        <rFont val="Calibri "/>
      </rPr>
      <t xml:space="preserve">Raw Data </t>
    </r>
    <r>
      <rPr>
        <sz val="9"/>
        <color theme="1"/>
        <rFont val="Calibri "/>
      </rPr>
      <t>- Population,  Age 18-64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</si>
  <si>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>- Employment Status, Age 18 - 64 yrs</t>
    </r>
  </si>
  <si>
    <r>
      <rPr>
        <b/>
        <sz val="9"/>
        <color theme="1"/>
        <rFont val="Calibri "/>
      </rPr>
      <t xml:space="preserve">Percentages- </t>
    </r>
    <r>
      <rPr>
        <sz val="9"/>
        <color theme="1"/>
        <rFont val="Calibri "/>
      </rPr>
      <t>Employment Status, Age 18 - 64 yrs</t>
    </r>
  </si>
  <si>
    <r>
      <rPr>
        <b/>
        <sz val="9"/>
        <color theme="1"/>
        <rFont val="Calibri "/>
      </rPr>
      <t>Raw Data-</t>
    </r>
    <r>
      <rPr>
        <sz val="9"/>
        <color theme="1"/>
        <rFont val="Calibri "/>
      </rPr>
      <t>Poverty Status, 18 - 64 yrs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</si>
  <si>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Poverty Status, 18-64 yrs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</si>
  <si>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 xml:space="preserve"> (as pulled from source) - Affordability</t>
    </r>
  </si>
  <si>
    <t>Percentage calculated</t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</si>
  <si>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</si>
  <si>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 - </t>
    </r>
    <r>
      <rPr>
        <sz val="9"/>
        <color theme="1"/>
        <rFont val="Calibri "/>
      </rPr>
      <t>SSDI Recipients</t>
    </r>
  </si>
  <si>
    <t>Raw Data - Civilian noninstitutionalized population, 18 - 64 years</t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</si>
  <si>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Civilian noninstitutionalized population, 18-64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</si>
  <si>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Employment to Population Ratio (Percentages Provided from source)</t>
    </r>
  </si>
  <si>
    <t>Individual Income</t>
  </si>
  <si>
    <t>Household Income</t>
  </si>
  <si>
    <t xml:space="preserve">Cost of Living </t>
  </si>
  <si>
    <t>Percentage Reported</t>
  </si>
  <si>
    <t>People With Disabilities</t>
  </si>
  <si>
    <t>People Without Disabilities</t>
  </si>
  <si>
    <t>PWD:  Employed</t>
  </si>
  <si>
    <t>PWOD:  Employed</t>
  </si>
  <si>
    <t>PWD:  Unemployed</t>
  </si>
  <si>
    <t>PWOD:  Unemployed</t>
  </si>
  <si>
    <t>PWD:  Not in the Labor Force</t>
  </si>
  <si>
    <t>PWOD:  Not in the Labor Force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</si>
  <si>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</si>
  <si>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</si>
  <si>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</si>
  <si>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</si>
  <si>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</si>
  <si>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</si>
  <si>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PWD 18 - 64</t>
  </si>
  <si>
    <t>PWOD 18 - 64</t>
  </si>
  <si>
    <t>PWD Income in past 12 months below poverty level</t>
  </si>
  <si>
    <t>PWD Income in the past 12 months at or above poverty level</t>
  </si>
  <si>
    <t>PWOD Income in past 12 months below poverty level</t>
  </si>
  <si>
    <t>PWOD Income in past 12 months at or above poverty level</t>
  </si>
  <si>
    <t>Percent PWD Below Poverty Level</t>
  </si>
  <si>
    <t>Percent PWOD Below Poverty Level</t>
  </si>
  <si>
    <t>Percent PWD Above Poverty Level</t>
  </si>
  <si>
    <t>Percent PWOD Above Poverty Level</t>
  </si>
  <si>
    <t>2 bedroom rental unit housing wage (US Dollars) from nlihc.org FY 2018</t>
  </si>
  <si>
    <t>2016 Total Population</t>
  </si>
  <si>
    <t>Number SSI Recipients*</t>
  </si>
  <si>
    <t>Percent of Total Population Receiving SSI</t>
  </si>
  <si>
    <t>SSI Monthly Payment (US Dollars)</t>
  </si>
  <si>
    <t>SSI as % Median Income (Percentage)</t>
  </si>
  <si>
    <t>% SSI for 1-Bedroom (Percentage)</t>
  </si>
  <si>
    <t>% SSI for Efficiency Apt. (Percentage)</t>
  </si>
  <si>
    <t xml:space="preserve">Cost Burdened </t>
  </si>
  <si>
    <t>Rent Burdened 2017</t>
  </si>
  <si>
    <t>Total Population 18-64</t>
  </si>
  <si>
    <t>Number of SSI Beneficiaries 18-64</t>
  </si>
  <si>
    <t>% Pop 18-64 receiving SSDI</t>
  </si>
  <si>
    <t>Population:  Worked Full Time Year Round</t>
  </si>
  <si>
    <t>Population: Worked Full Time Year Round with a Disability</t>
  </si>
  <si>
    <t>Population: Worked Full Time Year Round without a Disability</t>
  </si>
  <si>
    <t>Population:  Worked Less than Full Time Year Round</t>
  </si>
  <si>
    <t>Population:  Worked Less than Full Time Year Round with a Disability</t>
  </si>
  <si>
    <t>Population: Worked Less than Full Time Year Round without a Disability</t>
  </si>
  <si>
    <t>Population:  Did Not Work</t>
  </si>
  <si>
    <t>Population with Disability: Did Not Work</t>
  </si>
  <si>
    <t>Population without Disability: Did Not Work</t>
  </si>
  <si>
    <t>PWD Full Time</t>
  </si>
  <si>
    <t>PWOD Full Time</t>
  </si>
  <si>
    <t>PWD Part Time</t>
  </si>
  <si>
    <t>PWOD Part Time</t>
  </si>
  <si>
    <t>PWD Did not Work</t>
  </si>
  <si>
    <t>PWOD Did not Work</t>
  </si>
  <si>
    <t>PWD 18 - 64 years (Percent)</t>
  </si>
  <si>
    <t>PWOD 16 - 64 years (Percent)</t>
  </si>
  <si>
    <t>PWD:  Median Individual Income 16 yrs and older with earnings in past 12 months (US Dollars)</t>
  </si>
  <si>
    <t>PWOD:  Median Individual Income 16 yrs and older with earnings in past 12 months (US Dollars)</t>
  </si>
  <si>
    <t>PWD:  Median Household Income (include any working age people age 21 - 64) (US Dollars)</t>
  </si>
  <si>
    <t>PWOD:  Median Household Income (include any working age people age 21 - 64) (US Dollars)</t>
  </si>
  <si>
    <t>Cost of Living Index (COLI)</t>
  </si>
  <si>
    <t xml:space="preserve">PWD percentage of people working from home </t>
  </si>
  <si>
    <t>PWOD percentage of people working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</si>
</sst>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_);\(0\)"/>
    <numFmt numFmtId="167" formatCode="0.00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0"/>
      <name val="MS Sans Serif"/>
      <family val="2"/>
    </font>
    <font>
      <sz val="9"/>
      <color rgb="FF000000"/>
      <name val="Calibri "/>
    </font>
    <font>
      <sz val="9"/>
      <color theme="1"/>
      <name val="Calibri "/>
    </font>
    <font>
      <b/>
      <sz val="9"/>
      <color theme="1"/>
      <name val="Calibri "/>
    </font>
    <font>
      <sz val="9"/>
      <name val="Calibri "/>
    </font>
    <font>
      <sz val="11"/>
      <color theme="1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231F2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12" fillId="0" borderId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0"/>
    <xf numFmtId="49" fontId="16" fillId="0" borderId="2">
      <alignment horizontal="right" wrapText="1"/>
    </xf>
    <xf numFmtId="49" fontId="16" fillId="0" borderId="2">
      <alignment horizontal="left" vertical="center" wrapText="1"/>
    </xf>
    <xf numFmtId="49" fontId="15" fillId="0" borderId="5">
      <alignment horizontal="left" wrapText="1"/>
    </xf>
    <xf numFmtId="49" fontId="15" fillId="0" borderId="3">
      <alignment horizontal="center" wrapText="1"/>
    </xf>
    <xf numFmtId="49" fontId="15" fillId="0" borderId="3">
      <alignment horizontal="right" wrapText="1"/>
    </xf>
    <xf numFmtId="49" fontId="17" fillId="0" borderId="0">
      <alignment horizontal="center" vertical="center" wrapText="1"/>
    </xf>
    <xf numFmtId="49" fontId="15" fillId="0" borderId="0">
      <alignment horizontal="left" wrapText="1"/>
    </xf>
    <xf numFmtId="3" fontId="15" fillId="0" borderId="0">
      <alignment horizontal="right"/>
    </xf>
    <xf numFmtId="0" fontId="15" fillId="0" borderId="0">
      <alignment horizontal="left" vertical="top" wrapText="1"/>
    </xf>
    <xf numFmtId="49" fontId="15" fillId="0" borderId="2">
      <alignment horizontal="left" vertical="top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10" borderId="44" applyNumberFormat="0" applyFont="0" applyAlignment="0" applyProtection="0"/>
    <xf numFmtId="9" fontId="11" fillId="0" borderId="0" applyFont="0" applyFill="0" applyBorder="0" applyAlignment="0" applyProtection="0"/>
  </cellStyleXfs>
  <cellXfs count="428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165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65" fontId="0" fillId="0" borderId="0" xfId="2" applyNumberFormat="1" applyFont="1" applyFill="1" applyBorder="1"/>
    <xf numFmtId="0" fontId="0" fillId="0" borderId="13" xfId="0" applyBorder="1"/>
    <xf numFmtId="0" fontId="0" fillId="0" borderId="8" xfId="0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3" borderId="24" xfId="0" applyFill="1" applyBorder="1" applyAlignment="1">
      <alignment horizontal="right" wrapText="1"/>
    </xf>
    <xf numFmtId="0" fontId="0" fillId="3" borderId="25" xfId="0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165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3" xfId="0" applyFill="1" applyBorder="1"/>
    <xf numFmtId="0" fontId="0" fillId="0" borderId="30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31" xfId="0" applyFill="1" applyBorder="1" applyAlignment="1">
      <alignment horizontal="right" wrapText="1"/>
    </xf>
    <xf numFmtId="3" fontId="0" fillId="0" borderId="0" xfId="0" applyNumberFormat="1"/>
    <xf numFmtId="167" fontId="0" fillId="0" borderId="0" xfId="0" applyNumberFormat="1" applyBorder="1" applyAlignment="1">
      <alignment horizontal="right" wrapText="1"/>
    </xf>
    <xf numFmtId="167" fontId="0" fillId="3" borderId="31" xfId="0" applyNumberFormat="1" applyFill="1" applyBorder="1" applyAlignment="1">
      <alignment horizontal="right" wrapText="1"/>
    </xf>
    <xf numFmtId="1" fontId="0" fillId="0" borderId="0" xfId="0" applyNumberFormat="1" applyFill="1"/>
    <xf numFmtId="165" fontId="0" fillId="0" borderId="1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0" fillId="0" borderId="0" xfId="2" applyNumberFormat="1" applyFont="1" applyFill="1"/>
    <xf numFmtId="2" fontId="0" fillId="0" borderId="2" xfId="0" applyNumberFormat="1" applyFill="1" applyBorder="1"/>
    <xf numFmtId="164" fontId="0" fillId="0" borderId="2" xfId="2" applyNumberFormat="1" applyFont="1" applyFill="1" applyBorder="1"/>
    <xf numFmtId="164" fontId="0" fillId="0" borderId="2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165" fontId="0" fillId="0" borderId="0" xfId="0" applyNumberFormat="1" applyFill="1"/>
    <xf numFmtId="0" fontId="0" fillId="0" borderId="1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5" fontId="3" fillId="0" borderId="0" xfId="0" applyNumberFormat="1" applyFont="1" applyFill="1" applyBorder="1"/>
    <xf numFmtId="2" fontId="0" fillId="0" borderId="0" xfId="0" applyNumberFormat="1" applyBorder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2" borderId="0" xfId="0" applyFill="1" applyBorder="1"/>
    <xf numFmtId="1" fontId="0" fillId="2" borderId="0" xfId="0" applyNumberFormat="1" applyFill="1" applyBorder="1"/>
    <xf numFmtId="0" fontId="0" fillId="3" borderId="0" xfId="0" applyFill="1" applyBorder="1"/>
    <xf numFmtId="0" fontId="0" fillId="3" borderId="0" xfId="0" applyFill="1"/>
    <xf numFmtId="0" fontId="5" fillId="3" borderId="29" xfId="13" applyFont="1" applyFill="1" applyBorder="1" applyAlignment="1">
      <alignment horizontal="center" vertical="top" wrapText="1"/>
    </xf>
    <xf numFmtId="2" fontId="5" fillId="3" borderId="29" xfId="13" applyNumberFormat="1" applyFont="1" applyFill="1" applyBorder="1" applyAlignment="1">
      <alignment horizontal="center" vertical="top" wrapText="1"/>
    </xf>
    <xf numFmtId="0" fontId="5" fillId="7" borderId="29" xfId="13" applyFont="1" applyFill="1" applyBorder="1" applyAlignment="1">
      <alignment horizontal="center" vertical="top" wrapText="1"/>
    </xf>
    <xf numFmtId="164" fontId="0" fillId="0" borderId="0" xfId="2" applyNumberFormat="1" applyFont="1" applyFill="1" applyBorder="1"/>
    <xf numFmtId="2" fontId="0" fillId="3" borderId="0" xfId="0" applyNumberFormat="1" applyFill="1" applyBorder="1" applyAlignment="1">
      <alignment horizontal="right"/>
    </xf>
    <xf numFmtId="0" fontId="0" fillId="8" borderId="0" xfId="0" applyFill="1"/>
    <xf numFmtId="0" fontId="0" fillId="3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right" wrapText="1"/>
    </xf>
    <xf numFmtId="167" fontId="0" fillId="3" borderId="0" xfId="0" applyNumberFormat="1" applyFill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0" fontId="18" fillId="0" borderId="0" xfId="129" applyFont="1" applyFill="1" applyBorder="1" applyAlignment="1">
      <alignment horizontal="right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9" fontId="0" fillId="0" borderId="1" xfId="2" applyNumberFormat="1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9" fontId="0" fillId="0" borderId="1" xfId="2" applyFont="1" applyFill="1" applyBorder="1" applyAlignment="1">
      <alignment horizontal="left" vertical="top" wrapText="1"/>
    </xf>
    <xf numFmtId="165" fontId="0" fillId="0" borderId="11" xfId="0" applyNumberFormat="1" applyFill="1" applyBorder="1"/>
    <xf numFmtId="166" fontId="5" fillId="0" borderId="0" xfId="1" quotePrefix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3" xfId="0" applyFill="1" applyBorder="1" applyAlignment="1">
      <alignment horizontal="right"/>
    </xf>
    <xf numFmtId="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 vertical="top"/>
    </xf>
    <xf numFmtId="9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2" applyNumberFormat="1" applyFont="1" applyFill="1"/>
    <xf numFmtId="2" fontId="0" fillId="0" borderId="10" xfId="2" applyNumberFormat="1" applyFont="1" applyFill="1" applyBorder="1"/>
    <xf numFmtId="1" fontId="3" fillId="0" borderId="0" xfId="0" applyNumberFormat="1" applyFont="1" applyFill="1" applyAlignment="1">
      <alignment horizontal="right"/>
    </xf>
    <xf numFmtId="0" fontId="0" fillId="0" borderId="32" xfId="0" applyNumberFormat="1" applyFont="1" applyFill="1" applyBorder="1" applyAlignment="1">
      <alignment horizontal="right"/>
    </xf>
    <xf numFmtId="1" fontId="0" fillId="0" borderId="32" xfId="2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top"/>
    </xf>
    <xf numFmtId="0" fontId="5" fillId="0" borderId="3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2" fontId="0" fillId="0" borderId="0" xfId="2" applyNumberFormat="1" applyFont="1" applyFill="1" applyBorder="1"/>
    <xf numFmtId="1" fontId="0" fillId="0" borderId="0" xfId="2" applyNumberFormat="1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center" wrapText="1"/>
    </xf>
    <xf numFmtId="0" fontId="0" fillId="0" borderId="29" xfId="0" applyFont="1" applyFill="1" applyBorder="1" applyAlignment="1">
      <alignment horizontal="center" wrapText="1"/>
    </xf>
    <xf numFmtId="0" fontId="5" fillId="0" borderId="29" xfId="13" applyFont="1" applyFill="1" applyBorder="1" applyAlignment="1">
      <alignment horizontal="center" vertical="top" wrapText="1"/>
    </xf>
    <xf numFmtId="0" fontId="20" fillId="0" borderId="29" xfId="13" applyFont="1" applyFill="1" applyBorder="1" applyAlignment="1">
      <alignment horizontal="center" vertical="top" wrapText="1"/>
    </xf>
    <xf numFmtId="2" fontId="5" fillId="0" borderId="29" xfId="13" applyNumberFormat="1" applyFont="1" applyFill="1" applyBorder="1" applyAlignment="1">
      <alignment horizontal="center" vertical="top" wrapText="1"/>
    </xf>
    <xf numFmtId="0" fontId="19" fillId="0" borderId="29" xfId="13" applyFont="1" applyFill="1" applyBorder="1" applyAlignment="1">
      <alignment horizontal="center" vertical="top" wrapText="1"/>
    </xf>
    <xf numFmtId="0" fontId="5" fillId="0" borderId="29" xfId="12" applyFont="1" applyFill="1" applyBorder="1" applyAlignment="1">
      <alignment horizontal="center" vertical="top" wrapText="1"/>
    </xf>
    <xf numFmtId="0" fontId="5" fillId="0" borderId="34" xfId="12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0" fontId="20" fillId="0" borderId="1" xfId="12" applyFont="1" applyFill="1" applyBorder="1" applyAlignment="1">
      <alignment horizontal="center" vertical="top" wrapText="1"/>
    </xf>
    <xf numFmtId="0" fontId="5" fillId="0" borderId="5" xfId="12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5" fontId="0" fillId="0" borderId="8" xfId="0" applyNumberFormat="1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67" fontId="0" fillId="0" borderId="0" xfId="0" applyNumberFormat="1" applyFill="1" applyBorder="1" applyAlignment="1">
      <alignment horizontal="right" wrapText="1"/>
    </xf>
    <xf numFmtId="2" fontId="0" fillId="0" borderId="10" xfId="0" applyNumberFormat="1" applyFill="1" applyBorder="1" applyAlignment="1">
      <alignment horizontal="right" wrapText="1"/>
    </xf>
    <xf numFmtId="0" fontId="0" fillId="0" borderId="15" xfId="0" applyFill="1" applyBorder="1" applyAlignment="1">
      <alignment horizontal="right" wrapText="1"/>
    </xf>
    <xf numFmtId="2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10" xfId="0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  <xf numFmtId="167" fontId="0" fillId="0" borderId="10" xfId="0" applyNumberFormat="1" applyFill="1" applyBorder="1"/>
    <xf numFmtId="0" fontId="0" fillId="0" borderId="2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3" xfId="0" applyFill="1" applyBorder="1" applyAlignment="1">
      <alignment horizontal="right" wrapText="1"/>
    </xf>
    <xf numFmtId="0" fontId="0" fillId="0" borderId="30" xfId="0" applyFill="1" applyBorder="1" applyAlignment="1">
      <alignment horizontal="right" wrapText="1"/>
    </xf>
    <xf numFmtId="0" fontId="0" fillId="0" borderId="39" xfId="0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Fill="1" applyBorder="1" applyAlignment="1">
      <alignment horizontal="right" wrapText="1"/>
    </xf>
    <xf numFmtId="0" fontId="0" fillId="0" borderId="16" xfId="0" applyFill="1" applyBorder="1" applyAlignment="1">
      <alignment horizontal="right" wrapText="1"/>
    </xf>
    <xf numFmtId="0" fontId="0" fillId="0" borderId="40" xfId="0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 wrapText="1"/>
    </xf>
    <xf numFmtId="165" fontId="0" fillId="0" borderId="8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16" xfId="0" applyNumberFormat="1" applyFill="1" applyBorder="1" applyAlignment="1">
      <alignment horizontal="right" wrapText="1"/>
    </xf>
    <xf numFmtId="0" fontId="0" fillId="0" borderId="42" xfId="0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38" xfId="0" applyFill="1" applyBorder="1"/>
    <xf numFmtId="1" fontId="0" fillId="0" borderId="38" xfId="0" applyNumberFormat="1" applyFill="1" applyBorder="1" applyAlignment="1">
      <alignment wrapText="1"/>
    </xf>
    <xf numFmtId="165" fontId="0" fillId="0" borderId="35" xfId="0" applyNumberFormat="1" applyFill="1" applyBorder="1" applyAlignment="1"/>
    <xf numFmtId="165" fontId="0" fillId="0" borderId="38" xfId="0" applyNumberFormat="1" applyFill="1" applyBorder="1"/>
    <xf numFmtId="0" fontId="0" fillId="0" borderId="35" xfId="0" applyFill="1" applyBorder="1" applyAlignment="1">
      <alignment horizontal="right" wrapText="1"/>
    </xf>
    <xf numFmtId="3" fontId="0" fillId="0" borderId="38" xfId="0" applyNumberFormat="1" applyFill="1" applyBorder="1"/>
    <xf numFmtId="0" fontId="0" fillId="0" borderId="38" xfId="0" applyFill="1" applyBorder="1" applyAlignment="1">
      <alignment horizontal="right" wrapText="1"/>
    </xf>
    <xf numFmtId="167" fontId="0" fillId="0" borderId="38" xfId="0" applyNumberFormat="1" applyFill="1" applyBorder="1" applyAlignment="1">
      <alignment horizontal="right" wrapText="1"/>
    </xf>
    <xf numFmtId="2" fontId="0" fillId="0" borderId="37" xfId="0" applyNumberFormat="1" applyFill="1" applyBorder="1" applyAlignment="1">
      <alignment horizontal="right" wrapText="1"/>
    </xf>
    <xf numFmtId="0" fontId="0" fillId="0" borderId="41" xfId="0" applyFill="1" applyBorder="1" applyAlignment="1">
      <alignment horizontal="right" wrapText="1"/>
    </xf>
    <xf numFmtId="2" fontId="11" fillId="0" borderId="0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right" wrapText="1"/>
    </xf>
    <xf numFmtId="166" fontId="0" fillId="0" borderId="38" xfId="1" applyNumberFormat="1" applyFont="1" applyFill="1" applyBorder="1"/>
    <xf numFmtId="167" fontId="0" fillId="0" borderId="37" xfId="0" applyNumberFormat="1" applyFill="1" applyBorder="1"/>
    <xf numFmtId="0" fontId="0" fillId="0" borderId="0" xfId="0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0" xfId="0" applyNumberFormat="1" applyFill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65" fontId="5" fillId="0" borderId="0" xfId="75" applyNumberFormat="1" applyFont="1" applyFill="1"/>
    <xf numFmtId="165" fontId="5" fillId="0" borderId="11" xfId="75" applyNumberFormat="1" applyFont="1" applyFill="1" applyBorder="1"/>
    <xf numFmtId="165" fontId="5" fillId="0" borderId="10" xfId="75" applyNumberFormat="1" applyFont="1" applyFill="1" applyBorder="1"/>
    <xf numFmtId="165" fontId="5" fillId="0" borderId="2" xfId="75" applyNumberFormat="1" applyFont="1" applyFill="1" applyBorder="1"/>
    <xf numFmtId="165" fontId="5" fillId="0" borderId="9" xfId="75" applyNumberFormat="1" applyFont="1" applyFill="1" applyBorder="1"/>
    <xf numFmtId="165" fontId="0" fillId="0" borderId="9" xfId="0" applyNumberFormat="1" applyFill="1" applyBorder="1"/>
    <xf numFmtId="165" fontId="5" fillId="0" borderId="0" xfId="75" applyNumberFormat="1" applyFont="1" applyFill="1" applyBorder="1"/>
    <xf numFmtId="165" fontId="5" fillId="0" borderId="0" xfId="75" applyNumberFormat="1" applyFont="1" applyFill="1" applyAlignment="1">
      <alignment horizontal="right"/>
    </xf>
    <xf numFmtId="1" fontId="0" fillId="0" borderId="13" xfId="0" applyNumberFormat="1" applyFill="1" applyBorder="1"/>
    <xf numFmtId="165" fontId="0" fillId="0" borderId="13" xfId="0" applyNumberFormat="1" applyFill="1" applyBorder="1"/>
    <xf numFmtId="1" fontId="0" fillId="0" borderId="13" xfId="0" applyNumberFormat="1" applyFill="1" applyBorder="1" applyAlignment="1">
      <alignment horizontal="right"/>
    </xf>
    <xf numFmtId="165" fontId="5" fillId="0" borderId="13" xfId="75" applyNumberFormat="1" applyFont="1" applyFill="1" applyBorder="1"/>
    <xf numFmtId="165" fontId="23" fillId="9" borderId="0" xfId="0" applyNumberFormat="1" applyFont="1" applyFill="1"/>
    <xf numFmtId="1" fontId="22" fillId="0" borderId="0" xfId="0" applyNumberFormat="1" applyFont="1" applyFill="1" applyBorder="1" applyAlignment="1">
      <alignment vertical="top" shrinkToFit="1"/>
    </xf>
    <xf numFmtId="1" fontId="22" fillId="0" borderId="0" xfId="0" applyNumberFormat="1" applyFont="1" applyFill="1" applyBorder="1" applyAlignment="1">
      <alignment horizontal="right" vertical="top" indent="1" shrinkToFit="1"/>
    </xf>
    <xf numFmtId="1" fontId="24" fillId="0" borderId="43" xfId="0" applyNumberFormat="1" applyFont="1" applyFill="1" applyBorder="1" applyAlignment="1">
      <alignment vertical="top" shrinkToFit="1"/>
    </xf>
    <xf numFmtId="1" fontId="24" fillId="0" borderId="0" xfId="0" applyNumberFormat="1" applyFont="1" applyFill="1" applyBorder="1" applyAlignment="1">
      <alignment vertical="top" shrinkToFit="1"/>
    </xf>
    <xf numFmtId="1" fontId="24" fillId="0" borderId="43" xfId="0" applyNumberFormat="1" applyFont="1" applyFill="1" applyBorder="1" applyAlignment="1">
      <alignment horizontal="right" vertical="top" indent="1" shrinkToFit="1"/>
    </xf>
    <xf numFmtId="1" fontId="24" fillId="0" borderId="0" xfId="0" applyNumberFormat="1" applyFont="1" applyFill="1" applyBorder="1" applyAlignment="1">
      <alignment horizontal="right" vertical="top" indent="1" shrinkToFit="1"/>
    </xf>
    <xf numFmtId="0" fontId="25" fillId="0" borderId="14" xfId="0" applyFont="1" applyFill="1" applyBorder="1"/>
    <xf numFmtId="0" fontId="25" fillId="0" borderId="13" xfId="0" applyFont="1" applyFill="1" applyBorder="1"/>
    <xf numFmtId="0" fontId="25" fillId="0" borderId="11" xfId="0" applyFont="1" applyFill="1" applyBorder="1"/>
    <xf numFmtId="0" fontId="26" fillId="0" borderId="6" xfId="0" applyFont="1" applyFill="1" applyBorder="1" applyAlignment="1"/>
    <xf numFmtId="0" fontId="26" fillId="0" borderId="2" xfId="0" applyFont="1" applyFill="1" applyBorder="1" applyAlignment="1"/>
    <xf numFmtId="1" fontId="26" fillId="0" borderId="2" xfId="0" applyNumberFormat="1" applyFont="1" applyFill="1" applyBorder="1" applyAlignment="1"/>
    <xf numFmtId="0" fontId="25" fillId="0" borderId="8" xfId="0" applyFont="1" applyFill="1" applyBorder="1"/>
    <xf numFmtId="0" fontId="25" fillId="0" borderId="0" xfId="0" applyFont="1" applyFill="1" applyBorder="1"/>
    <xf numFmtId="0" fontId="25" fillId="0" borderId="10" xfId="0" applyFont="1" applyFill="1" applyBorder="1"/>
    <xf numFmtId="0" fontId="26" fillId="0" borderId="0" xfId="0" applyFont="1" applyFill="1" applyAlignment="1">
      <alignment wrapText="1"/>
    </xf>
    <xf numFmtId="0" fontId="26" fillId="0" borderId="12" xfId="0" applyFont="1" applyFill="1" applyBorder="1" applyAlignment="1">
      <alignment wrapText="1"/>
    </xf>
    <xf numFmtId="0" fontId="25" fillId="0" borderId="6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wrapText="1"/>
    </xf>
    <xf numFmtId="0" fontId="25" fillId="0" borderId="3" xfId="0" applyFont="1" applyFill="1" applyBorder="1" applyAlignment="1">
      <alignment vertical="center"/>
    </xf>
    <xf numFmtId="0" fontId="25" fillId="0" borderId="4" xfId="0" applyFont="1" applyFill="1" applyBorder="1" applyAlignment="1">
      <alignment vertical="center"/>
    </xf>
    <xf numFmtId="0" fontId="25" fillId="0" borderId="5" xfId="0" applyFont="1" applyFill="1" applyBorder="1" applyAlignment="1">
      <alignment vertical="center"/>
    </xf>
    <xf numFmtId="0" fontId="25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 wrapText="1"/>
    </xf>
    <xf numFmtId="0" fontId="25" fillId="3" borderId="1" xfId="0" applyFont="1" applyFill="1" applyBorder="1" applyAlignment="1">
      <alignment horizontal="left" vertical="top" wrapText="1"/>
    </xf>
    <xf numFmtId="0" fontId="24" fillId="3" borderId="1" xfId="0" applyFont="1" applyFill="1" applyBorder="1" applyAlignment="1">
      <alignment horizontal="left" vertical="top" wrapText="1"/>
    </xf>
    <xf numFmtId="0" fontId="24" fillId="3" borderId="5" xfId="0" applyFont="1" applyFill="1" applyBorder="1" applyAlignment="1">
      <alignment horizontal="left" vertical="top" wrapText="1"/>
    </xf>
    <xf numFmtId="0" fontId="25" fillId="3" borderId="5" xfId="0" applyFont="1" applyFill="1" applyBorder="1" applyAlignment="1">
      <alignment horizontal="left" vertical="top" wrapText="1"/>
    </xf>
    <xf numFmtId="1" fontId="25" fillId="0" borderId="1" xfId="0" applyNumberFormat="1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5" fillId="3" borderId="1" xfId="0" applyFont="1" applyFill="1" applyBorder="1" applyAlignment="1">
      <alignment vertical="top" wrapText="1"/>
    </xf>
    <xf numFmtId="0" fontId="25" fillId="3" borderId="5" xfId="0" applyFont="1" applyFill="1" applyBorder="1" applyAlignment="1">
      <alignment vertical="top" wrapText="1"/>
    </xf>
    <xf numFmtId="0" fontId="25" fillId="3" borderId="9" xfId="0" applyFont="1" applyFill="1" applyBorder="1" applyAlignment="1">
      <alignment horizontal="left" vertical="top" wrapText="1"/>
    </xf>
    <xf numFmtId="0" fontId="25" fillId="3" borderId="7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vertical="top" wrapText="1"/>
    </xf>
    <xf numFmtId="1" fontId="25" fillId="0" borderId="0" xfId="0" applyNumberFormat="1" applyFont="1" applyFill="1"/>
    <xf numFmtId="0" fontId="25" fillId="0" borderId="0" xfId="0" applyFont="1" applyFill="1"/>
    <xf numFmtId="0" fontId="25" fillId="0" borderId="0" xfId="0" applyFont="1"/>
    <xf numFmtId="165" fontId="25" fillId="0" borderId="0" xfId="2" applyNumberFormat="1" applyFont="1" applyFill="1" applyBorder="1"/>
    <xf numFmtId="165" fontId="25" fillId="0" borderId="10" xfId="2" applyNumberFormat="1" applyFont="1" applyFill="1" applyBorder="1"/>
    <xf numFmtId="165" fontId="25" fillId="0" borderId="0" xfId="0" applyNumberFormat="1" applyFont="1" applyFill="1" applyBorder="1"/>
    <xf numFmtId="165" fontId="25" fillId="0" borderId="10" xfId="0" applyNumberFormat="1" applyFont="1" applyFill="1" applyBorder="1"/>
    <xf numFmtId="2" fontId="25" fillId="0" borderId="0" xfId="0" applyNumberFormat="1" applyFont="1" applyFill="1" applyBorder="1" applyAlignment="1">
      <alignment horizontal="right"/>
    </xf>
    <xf numFmtId="165" fontId="25" fillId="0" borderId="10" xfId="0" applyNumberFormat="1" applyFont="1" applyFill="1" applyBorder="1" applyAlignment="1">
      <alignment horizontal="right"/>
    </xf>
    <xf numFmtId="165" fontId="25" fillId="0" borderId="0" xfId="0" applyNumberFormat="1" applyFont="1"/>
    <xf numFmtId="0" fontId="25" fillId="0" borderId="2" xfId="0" applyFont="1" applyFill="1" applyBorder="1" applyAlignment="1">
      <alignment horizontal="left" vertical="top"/>
    </xf>
    <xf numFmtId="0" fontId="25" fillId="0" borderId="2" xfId="0" applyFont="1" applyFill="1" applyBorder="1"/>
    <xf numFmtId="165" fontId="25" fillId="0" borderId="2" xfId="2" applyNumberFormat="1" applyFont="1" applyFill="1" applyBorder="1"/>
    <xf numFmtId="165" fontId="25" fillId="0" borderId="2" xfId="0" applyNumberFormat="1" applyFont="1" applyFill="1" applyBorder="1"/>
    <xf numFmtId="2" fontId="25" fillId="0" borderId="2" xfId="0" applyNumberFormat="1" applyFont="1" applyFill="1" applyBorder="1" applyAlignment="1">
      <alignment horizontal="right"/>
    </xf>
    <xf numFmtId="1" fontId="25" fillId="0" borderId="2" xfId="0" applyNumberFormat="1" applyFont="1" applyFill="1" applyBorder="1" applyAlignment="1">
      <alignment horizontal="right"/>
    </xf>
    <xf numFmtId="165" fontId="25" fillId="0" borderId="2" xfId="0" applyNumberFormat="1" applyFont="1" applyFill="1" applyBorder="1" applyAlignment="1">
      <alignment horizontal="right"/>
    </xf>
    <xf numFmtId="0" fontId="25" fillId="0" borderId="2" xfId="0" applyFont="1" applyFill="1" applyBorder="1" applyAlignment="1">
      <alignment horizontal="right"/>
    </xf>
    <xf numFmtId="0" fontId="25" fillId="0" borderId="9" xfId="0" applyFont="1" applyFill="1" applyBorder="1" applyAlignment="1">
      <alignment horizontal="right"/>
    </xf>
    <xf numFmtId="0" fontId="25" fillId="0" borderId="7" xfId="0" applyFont="1" applyFill="1" applyBorder="1" applyAlignment="1">
      <alignment horizontal="right" vertical="top" wrapText="1"/>
    </xf>
    <xf numFmtId="0" fontId="25" fillId="0" borderId="0" xfId="0" applyFont="1" applyFill="1" applyBorder="1" applyAlignment="1">
      <alignment horizontal="left" vertical="top"/>
    </xf>
    <xf numFmtId="1" fontId="25" fillId="0" borderId="0" xfId="0" applyNumberFormat="1" applyFont="1" applyFill="1" applyBorder="1" applyAlignment="1">
      <alignment horizontal="right"/>
    </xf>
    <xf numFmtId="165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0" fontId="25" fillId="0" borderId="10" xfId="0" applyFont="1" applyFill="1" applyBorder="1" applyAlignment="1">
      <alignment horizontal="right"/>
    </xf>
    <xf numFmtId="0" fontId="24" fillId="0" borderId="0" xfId="0" applyFont="1" applyFill="1" applyBorder="1"/>
    <xf numFmtId="1" fontId="25" fillId="0" borderId="6" xfId="0" applyNumberFormat="1" applyFont="1" applyFill="1" applyBorder="1" applyAlignment="1">
      <alignment horizontal="right" wrapText="1"/>
    </xf>
    <xf numFmtId="1" fontId="25" fillId="0" borderId="10" xfId="0" applyNumberFormat="1" applyFont="1" applyFill="1" applyBorder="1" applyAlignment="1">
      <alignment horizontal="right" wrapText="1"/>
    </xf>
    <xf numFmtId="0" fontId="25" fillId="0" borderId="10" xfId="0" applyFont="1" applyFill="1" applyBorder="1" applyAlignment="1">
      <alignment horizontal="right" vertical="top" wrapText="1"/>
    </xf>
    <xf numFmtId="0" fontId="25" fillId="3" borderId="0" xfId="0" applyFont="1" applyFill="1" applyBorder="1"/>
    <xf numFmtId="1" fontId="25" fillId="2" borderId="0" xfId="0" applyNumberFormat="1" applyFont="1" applyFill="1" applyBorder="1"/>
    <xf numFmtId="0" fontId="25" fillId="2" borderId="0" xfId="0" applyFont="1" applyFill="1" applyBorder="1"/>
    <xf numFmtId="2" fontId="25" fillId="3" borderId="0" xfId="0" applyNumberFormat="1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right"/>
    </xf>
    <xf numFmtId="0" fontId="25" fillId="0" borderId="8" xfId="0" applyFont="1" applyFill="1" applyBorder="1" applyAlignment="1">
      <alignment horizontal="right"/>
    </xf>
    <xf numFmtId="1" fontId="27" fillId="0" borderId="0" xfId="0" applyNumberFormat="1" applyFont="1" applyFill="1" applyBorder="1"/>
    <xf numFmtId="1" fontId="25" fillId="0" borderId="8" xfId="0" applyNumberFormat="1" applyFont="1" applyFill="1" applyBorder="1" applyAlignment="1">
      <alignment horizontal="right" wrapText="1"/>
    </xf>
    <xf numFmtId="165" fontId="25" fillId="0" borderId="0" xfId="0" applyNumberFormat="1" applyFont="1" applyFill="1"/>
    <xf numFmtId="1" fontId="25" fillId="0" borderId="0" xfId="0" applyNumberFormat="1" applyFont="1" applyFill="1" applyBorder="1"/>
    <xf numFmtId="165" fontId="27" fillId="0" borderId="10" xfId="129" applyNumberFormat="1" applyFont="1" applyBorder="1" applyAlignment="1">
      <alignment horizontal="right"/>
    </xf>
    <xf numFmtId="0" fontId="25" fillId="0" borderId="0" xfId="0" applyFont="1" applyFill="1" applyAlignment="1">
      <alignment horizontal="right"/>
    </xf>
    <xf numFmtId="0" fontId="24" fillId="0" borderId="0" xfId="129" applyFont="1" applyAlignment="1">
      <alignment horizontal="right"/>
    </xf>
    <xf numFmtId="165" fontId="24" fillId="0" borderId="43" xfId="0" applyNumberFormat="1" applyFont="1" applyFill="1" applyBorder="1" applyAlignment="1">
      <alignment vertical="top" shrinkToFit="1"/>
    </xf>
    <xf numFmtId="165" fontId="24" fillId="0" borderId="0" xfId="0" applyNumberFormat="1" applyFont="1" applyFill="1" applyBorder="1" applyAlignment="1">
      <alignment vertical="top" shrinkToFit="1"/>
    </xf>
    <xf numFmtId="165" fontId="22" fillId="0" borderId="0" xfId="0" applyNumberFormat="1" applyFont="1" applyFill="1" applyBorder="1" applyAlignment="1">
      <alignment vertical="top" shrinkToFit="1"/>
    </xf>
    <xf numFmtId="165" fontId="0" fillId="0" borderId="0" xfId="0" applyNumberFormat="1" applyFill="1" applyBorder="1" applyAlignment="1">
      <alignment horizontal="right" vertical="top"/>
    </xf>
    <xf numFmtId="0" fontId="25" fillId="0" borderId="5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left" vertical="top" wrapText="1"/>
    </xf>
    <xf numFmtId="0" fontId="28" fillId="8" borderId="0" xfId="0" applyFont="1" applyFill="1"/>
    <xf numFmtId="0" fontId="25" fillId="8" borderId="0" xfId="0" applyFont="1" applyFill="1"/>
    <xf numFmtId="0" fontId="0" fillId="8" borderId="13" xfId="0" applyFill="1" applyBorder="1"/>
    <xf numFmtId="0" fontId="0" fillId="8" borderId="2" xfId="0" applyFill="1" applyBorder="1"/>
    <xf numFmtId="0" fontId="0" fillId="8" borderId="0" xfId="0" applyFill="1" applyBorder="1"/>
    <xf numFmtId="165" fontId="0" fillId="8" borderId="0" xfId="0" applyNumberFormat="1" applyFill="1"/>
    <xf numFmtId="165" fontId="0" fillId="8" borderId="11" xfId="0" applyNumberFormat="1" applyFill="1" applyBorder="1"/>
    <xf numFmtId="165" fontId="0" fillId="8" borderId="10" xfId="0" applyNumberFormat="1" applyFill="1" applyBorder="1"/>
    <xf numFmtId="165" fontId="0" fillId="8" borderId="2" xfId="0" applyNumberFormat="1" applyFill="1" applyBorder="1"/>
    <xf numFmtId="165" fontId="0" fillId="8" borderId="2" xfId="0" applyNumberFormat="1" applyFont="1" applyFill="1" applyBorder="1"/>
    <xf numFmtId="165" fontId="0" fillId="8" borderId="9" xfId="0" applyNumberFormat="1" applyFont="1" applyFill="1" applyBorder="1"/>
    <xf numFmtId="165" fontId="0" fillId="8" borderId="0" xfId="0" applyNumberFormat="1" applyFill="1" applyBorder="1"/>
    <xf numFmtId="165" fontId="0" fillId="8" borderId="0" xfId="0" applyNumberFormat="1" applyFont="1" applyFill="1" applyBorder="1"/>
    <xf numFmtId="165" fontId="0" fillId="8" borderId="10" xfId="0" applyNumberFormat="1" applyFont="1" applyFill="1" applyBorder="1"/>
    <xf numFmtId="165" fontId="0" fillId="8" borderId="13" xfId="0" applyNumberFormat="1" applyFill="1" applyBorder="1"/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29" xfId="0" applyFont="1" applyFill="1" applyBorder="1" applyAlignment="1">
      <alignment horizontal="center" wrapText="1"/>
    </xf>
    <xf numFmtId="0" fontId="0" fillId="8" borderId="33" xfId="0" applyFont="1" applyFill="1" applyBorder="1" applyAlignment="1">
      <alignment horizontal="center" wrapText="1"/>
    </xf>
    <xf numFmtId="0" fontId="20" fillId="8" borderId="29" xfId="12" applyFont="1" applyFill="1" applyBorder="1" applyAlignment="1">
      <alignment horizontal="center" vertical="top" wrapText="1"/>
    </xf>
    <xf numFmtId="0" fontId="10" fillId="8" borderId="0" xfId="0" applyFont="1" applyFill="1"/>
    <xf numFmtId="0" fontId="25" fillId="8" borderId="1" xfId="0" applyFont="1" applyFill="1" applyBorder="1" applyAlignment="1">
      <alignment horizontal="left" vertical="top" wrapText="1"/>
    </xf>
    <xf numFmtId="0" fontId="24" fillId="8" borderId="1" xfId="0" applyFont="1" applyFill="1" applyBorder="1" applyAlignment="1">
      <alignment horizontal="left" vertical="top" wrapText="1"/>
    </xf>
    <xf numFmtId="0" fontId="25" fillId="8" borderId="7" xfId="0" applyFont="1" applyFill="1" applyBorder="1" applyAlignment="1">
      <alignment vertical="top" wrapText="1"/>
    </xf>
    <xf numFmtId="165" fontId="25" fillId="8" borderId="0" xfId="2" applyNumberFormat="1" applyFont="1" applyFill="1"/>
    <xf numFmtId="165" fontId="25" fillId="8" borderId="2" xfId="2" applyNumberFormat="1" applyFont="1" applyFill="1" applyBorder="1"/>
    <xf numFmtId="165" fontId="25" fillId="8" borderId="0" xfId="2" applyNumberFormat="1" applyFont="1" applyFill="1" applyBorder="1"/>
    <xf numFmtId="165" fontId="25" fillId="8" borderId="0" xfId="0" applyNumberFormat="1" applyFont="1" applyFill="1" applyBorder="1" applyAlignment="1">
      <alignment horizontal="right"/>
    </xf>
    <xf numFmtId="165" fontId="25" fillId="8" borderId="0" xfId="0" applyNumberFormat="1" applyFont="1" applyFill="1"/>
    <xf numFmtId="165" fontId="25" fillId="8" borderId="11" xfId="2" applyNumberFormat="1" applyFont="1" applyFill="1" applyBorder="1" applyAlignment="1"/>
    <xf numFmtId="165" fontId="25" fillId="8" borderId="10" xfId="2" applyNumberFormat="1" applyFont="1" applyFill="1" applyBorder="1" applyAlignment="1"/>
    <xf numFmtId="165" fontId="25" fillId="8" borderId="9" xfId="2" applyNumberFormat="1" applyFont="1" applyFill="1" applyBorder="1" applyAlignment="1"/>
    <xf numFmtId="165" fontId="25" fillId="8" borderId="10" xfId="2" applyNumberFormat="1" applyFont="1" applyFill="1" applyBorder="1"/>
    <xf numFmtId="165" fontId="25" fillId="8" borderId="0" xfId="0" applyNumberFormat="1" applyFont="1" applyFill="1" applyBorder="1"/>
    <xf numFmtId="0" fontId="25" fillId="8" borderId="5" xfId="0" applyFont="1" applyFill="1" applyBorder="1" applyAlignment="1">
      <alignment horizontal="left" vertical="top" wrapText="1"/>
    </xf>
    <xf numFmtId="1" fontId="0" fillId="8" borderId="0" xfId="0" applyNumberFormat="1" applyFill="1" applyAlignment="1">
      <alignment vertical="center" wrapText="1"/>
    </xf>
    <xf numFmtId="1" fontId="25" fillId="8" borderId="0" xfId="0" applyNumberFormat="1" applyFont="1" applyFill="1" applyAlignment="1">
      <alignment vertical="center" wrapText="1"/>
    </xf>
    <xf numFmtId="1" fontId="15" fillId="8" borderId="0" xfId="100" applyNumberFormat="1" applyFill="1">
      <alignment horizontal="right"/>
    </xf>
    <xf numFmtId="1" fontId="25" fillId="8" borderId="0" xfId="100" applyNumberFormat="1" applyFont="1" applyFill="1">
      <alignment horizontal="right"/>
    </xf>
    <xf numFmtId="0" fontId="0" fillId="8" borderId="0" xfId="0" applyFill="1" applyAlignment="1">
      <alignment horizontal="center"/>
    </xf>
    <xf numFmtId="2" fontId="10" fillId="8" borderId="15" xfId="0" applyNumberFormat="1" applyFont="1" applyFill="1" applyBorder="1" applyAlignment="1">
      <alignment horizontal="center"/>
    </xf>
    <xf numFmtId="2" fontId="11" fillId="8" borderId="41" xfId="0" applyNumberFormat="1" applyFont="1" applyFill="1" applyBorder="1" applyAlignment="1">
      <alignment horizontal="center"/>
    </xf>
    <xf numFmtId="1" fontId="10" fillId="8" borderId="0" xfId="0" applyNumberFormat="1" applyFont="1" applyFill="1" applyBorder="1" applyAlignment="1">
      <alignment horizontal="right" wrapText="1"/>
    </xf>
    <xf numFmtId="0" fontId="0" fillId="8" borderId="38" xfId="0" applyFill="1" applyBorder="1"/>
    <xf numFmtId="2" fontId="25" fillId="8" borderId="12" xfId="0" applyNumberFormat="1" applyFont="1" applyFill="1" applyBorder="1"/>
    <xf numFmtId="2" fontId="25" fillId="8" borderId="15" xfId="0" applyNumberFormat="1" applyFont="1" applyFill="1" applyBorder="1"/>
    <xf numFmtId="0" fontId="25" fillId="8" borderId="10" xfId="129" applyFont="1" applyFill="1" applyBorder="1" applyAlignment="1">
      <alignment horizontal="right"/>
    </xf>
    <xf numFmtId="165" fontId="27" fillId="8" borderId="10" xfId="129" applyNumberFormat="1" applyFont="1" applyFill="1" applyBorder="1" applyAlignment="1">
      <alignment horizontal="right"/>
    </xf>
    <xf numFmtId="0" fontId="25" fillId="8" borderId="0" xfId="129" applyFont="1" applyFill="1" applyBorder="1" applyAlignment="1">
      <alignment horizontal="right"/>
    </xf>
    <xf numFmtId="0" fontId="24" fillId="8" borderId="0" xfId="129" applyFont="1" applyFill="1" applyAlignment="1">
      <alignment horizontal="right"/>
    </xf>
    <xf numFmtId="165" fontId="29" fillId="8" borderId="0" xfId="134" applyNumberFormat="1" applyFill="1"/>
    <xf numFmtId="0" fontId="0" fillId="0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5" fillId="0" borderId="0" xfId="1" applyNumberFormat="1" applyFont="1" applyFill="1"/>
    <xf numFmtId="0" fontId="0" fillId="0" borderId="11" xfId="0" applyFill="1" applyBorder="1"/>
    <xf numFmtId="1" fontId="5" fillId="0" borderId="0" xfId="0" applyNumberFormat="1" applyFont="1" applyFill="1" applyBorder="1" applyAlignment="1" applyProtection="1">
      <alignment horizontal="right"/>
    </xf>
    <xf numFmtId="0" fontId="0" fillId="0" borderId="0" xfId="1" applyNumberFormat="1" applyFont="1" applyFill="1" applyAlignment="1">
      <alignment horizontal="right"/>
    </xf>
    <xf numFmtId="1" fontId="5" fillId="0" borderId="0" xfId="1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Fill="1" applyBorder="1"/>
    <xf numFmtId="0" fontId="5" fillId="0" borderId="0" xfId="0" applyFont="1" applyFill="1" applyBorder="1" applyAlignment="1">
      <alignment horizontal="right" vertical="top"/>
    </xf>
    <xf numFmtId="3" fontId="0" fillId="0" borderId="0" xfId="0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1" fontId="0" fillId="0" borderId="11" xfId="0" applyNumberForma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4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 wrapText="1"/>
    </xf>
    <xf numFmtId="0" fontId="26" fillId="0" borderId="9" xfId="0" applyFont="1" applyFill="1" applyBorder="1" applyAlignment="1">
      <alignment horizontal="center" wrapText="1"/>
    </xf>
    <xf numFmtId="0" fontId="26" fillId="0" borderId="8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/>
    </xf>
    <xf numFmtId="0" fontId="26" fillId="0" borderId="9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47">
    <cellStyle name="Bad" xfId="13" builtinId="27"/>
    <cellStyle name="Column Heading" xfId="97" xr:uid="{00000000-0005-0000-0000-000001000000}"/>
    <cellStyle name="Column Spanner" xfId="96" xr:uid="{00000000-0005-0000-0000-000002000000}"/>
    <cellStyle name="Comma" xfId="1" builtinId="3"/>
    <cellStyle name="Comma 2" xfId="136" xr:uid="{00000000-0005-0000-0000-000004000000}"/>
    <cellStyle name="Comma 3" xfId="137" xr:uid="{00000000-0005-0000-0000-000005000000}"/>
    <cellStyle name="Comma 4" xfId="138" xr:uid="{00000000-0005-0000-0000-000006000000}"/>
    <cellStyle name="Comma 5" xfId="135" xr:uid="{00000000-0005-0000-0000-000007000000}"/>
    <cellStyle name="Currency 2" xfId="140" xr:uid="{00000000-0005-0000-0000-000008000000}"/>
    <cellStyle name="Currency 3" xfId="141" xr:uid="{00000000-0005-0000-0000-000009000000}"/>
    <cellStyle name="Currency 4" xfId="142" xr:uid="{00000000-0005-0000-0000-00000A000000}"/>
    <cellStyle name="Currency 5" xfId="143" xr:uid="{00000000-0005-0000-0000-00000B000000}"/>
    <cellStyle name="Currency 6" xfId="139" xr:uid="{00000000-0005-0000-0000-00000C000000}"/>
    <cellStyle name="Data" xfId="50" xr:uid="{00000000-0005-0000-0000-00000D000000}"/>
    <cellStyle name="Data 2" xfId="3" xr:uid="{00000000-0005-0000-0000-00000E000000}"/>
    <cellStyle name="Data 3" xfId="100" xr:uid="{00000000-0005-0000-0000-00000F000000}"/>
    <cellStyle name="Followed Hyperlink" xfId="114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1" builtinId="9" hidden="1"/>
    <cellStyle name="Followed Hyperlink" xfId="133" builtinId="9" hidden="1"/>
    <cellStyle name="Followed Hyperlink" xfId="128" builtinId="9" hidden="1"/>
    <cellStyle name="Followed Hyperlink" xfId="124" builtinId="9" hidden="1"/>
    <cellStyle name="Followed Hyperlink" xfId="120" builtinId="9" hidden="1"/>
    <cellStyle name="Followed Hyperlink" xfId="116" builtinId="9" hidden="1"/>
    <cellStyle name="Followed Hyperlink" xfId="112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1" builtinId="9" hidden="1"/>
    <cellStyle name="Followed Hyperlink" xfId="104" builtinId="9" hidden="1"/>
    <cellStyle name="Followed Hyperlink" xfId="106" builtinId="9" hidden="1"/>
    <cellStyle name="Followed Hyperlink" xfId="110" builtinId="9" hidden="1"/>
    <cellStyle name="Followed Hyperlink" xfId="108" builtinId="9" hidden="1"/>
    <cellStyle name="Followed Hyperlink" xfId="89" builtinId="9" hidden="1"/>
    <cellStyle name="Followed Hyperlink" xfId="81" builtinId="9" hidden="1"/>
    <cellStyle name="Followed Hyperlink" xfId="72" builtinId="9" hidden="1"/>
    <cellStyle name="Followed Hyperlink" xfId="64" builtinId="9" hidden="1"/>
    <cellStyle name="Followed Hyperlink" xfId="56" builtinId="9" hidden="1"/>
    <cellStyle name="Followed Hyperlink" xfId="47" builtinId="9" hidden="1"/>
    <cellStyle name="Followed Hyperlink" xfId="39" builtinId="9" hidden="1"/>
    <cellStyle name="Followed Hyperlink" xfId="19" builtinId="9" hidden="1"/>
    <cellStyle name="Followed Hyperlink" xfId="21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23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Good" xfId="12" builtinId="26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30" builtinId="8" hidden="1"/>
    <cellStyle name="Hyperlink" xfId="132" builtinId="8" hidden="1"/>
    <cellStyle name="Hyperlink" xfId="125" builtinId="8" hidden="1"/>
    <cellStyle name="Hyperlink" xfId="117" builtinId="8" hidden="1"/>
    <cellStyle name="Hyperlink" xfId="109" builtinId="8" hidden="1"/>
    <cellStyle name="Hyperlink" xfId="90" builtinId="8" hidden="1"/>
    <cellStyle name="Hyperlink" xfId="82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6" builtinId="8" hidden="1"/>
    <cellStyle name="Hyperlink" xfId="78" builtinId="8" hidden="1"/>
    <cellStyle name="Hyperlink" xfId="73" builtinId="8" hidden="1"/>
    <cellStyle name="Hyperlink" xfId="57" builtinId="8" hidden="1"/>
    <cellStyle name="Hyperlink" xfId="40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10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Last Note" xfId="102" xr:uid="{00000000-0005-0000-0000-000083000000}"/>
    <cellStyle name="Neutral" xfId="75" builtinId="28"/>
    <cellStyle name="Normal" xfId="0" builtinId="0"/>
    <cellStyle name="Normal 2" xfId="92" xr:uid="{00000000-0005-0000-0000-000086000000}"/>
    <cellStyle name="Normal 2 2" xfId="144" xr:uid="{00000000-0005-0000-0000-000087000000}"/>
    <cellStyle name="Normal 3" xfId="129" xr:uid="{00000000-0005-0000-0000-000088000000}"/>
    <cellStyle name="Normal 4" xfId="134" xr:uid="{00000000-0005-0000-0000-000089000000}"/>
    <cellStyle name="Note 2" xfId="145" xr:uid="{00000000-0005-0000-0000-00008A000000}"/>
    <cellStyle name="Note or Source" xfId="101" xr:uid="{00000000-0005-0000-0000-00008B000000}"/>
    <cellStyle name="Page Header" xfId="93" xr:uid="{00000000-0005-0000-0000-00008C000000}"/>
    <cellStyle name="Panel" xfId="98" xr:uid="{00000000-0005-0000-0000-00008D000000}"/>
    <cellStyle name="Percent" xfId="2" builtinId="5"/>
    <cellStyle name="Percent 2" xfId="146" xr:uid="{00000000-0005-0000-0000-00008F000000}"/>
    <cellStyle name="Row Stub" xfId="99" xr:uid="{00000000-0005-0000-0000-000090000000}"/>
    <cellStyle name="Stub Heading" xfId="95" xr:uid="{00000000-0005-0000-0000-000091000000}"/>
    <cellStyle name="Table Title" xfId="94" xr:uid="{00000000-0005-0000-0000-00009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" name="Picture 302" descr="cl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" name="Picture 303" descr="cl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" name="Picture 304" descr="clr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" name="Picture 305" descr="clr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" name="Picture 306" descr="clr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" name="Picture 307" descr="clr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" name="Picture 308" descr="clr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" name="Picture 309" descr="clr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" name="Picture 310" descr="clr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" name="Picture 311" descr="cl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" name="Picture 312" descr="clr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" name="Picture 313" descr="clr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" name="Picture 314" descr="clr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" name="Picture 315" descr="clr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" name="Picture 316" descr="clr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" name="Picture 317" descr="clr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" name="Picture 318" descr="clr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" name="Picture 319" descr="clr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" name="Picture 320" descr="clr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" name="Picture 321" descr="clr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" name="Picture 322" descr="clr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" name="Picture 323" descr="clr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" name="Picture 324" descr="clr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" name="Picture 325" descr="cl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" name="Picture 326" descr="clr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" name="Picture 327" descr="clr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" name="Picture 328" descr="clr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" name="Picture 329" descr="clr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" name="Picture 330" descr="clr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" name="Picture 331" descr="clr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" name="Picture 332" descr="clr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" name="Picture 333" descr="clr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" name="Picture 334" descr="clr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" name="Picture 335" descr="clr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" name="Picture 336" descr="clr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" name="Picture 337" descr="clr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" name="Picture 338" descr="clr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" name="Picture 339" descr="clr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" name="Picture 340" descr="clr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" name="Picture 341" descr="clr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" name="Picture 342" descr="clr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" name="Picture 343" descr="clr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" name="Picture 344" descr="clr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" name="Picture 345" descr="clr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" name="Picture 346" descr="clr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" name="Picture 347" descr="clr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" name="Picture 348" descr="clr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" name="Picture 349" descr="clr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" name="Picture 350" descr="clr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" name="Picture 351" descr="clr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" name="Picture 352" descr="clr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" name="Picture 353" descr="clr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" name="Picture 354" descr="clr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" name="Picture 355" descr="clr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" name="Picture 356" descr="clr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" name="Picture 357" descr="clr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" name="Picture 358" descr="clr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" name="Picture 359" descr="clr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0" name="Picture 360" descr="clr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1" name="Picture 361" descr="clr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2" name="Picture 362" descr="clr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3" name="Picture 363" descr="clr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4" name="Picture 364" descr="clr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5" name="Picture 365" descr="clr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6" name="Picture 366" descr="clr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7" name="Picture 367" descr="clr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8" name="Picture 368" descr="clr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9" name="Picture 369" descr="clr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0" name="Picture 370" descr="clr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1" name="Picture 371" descr="clr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2" name="Picture 372" descr="clr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3" name="Picture 373" descr="clr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4" name="Picture 374" descr="clr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5" name="Picture 375" descr="clr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6" name="Picture 376" descr="clr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7" name="Picture 377" descr="clr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8" name="Picture 378" descr="clr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79" name="Picture 379" descr="clr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0" name="Picture 380" descr="clr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1" name="Picture 381" descr="clr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2" name="Picture 382" descr="clr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3" name="Picture 383" descr="clr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4" name="Picture 384" descr="clr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5" name="Picture 385" descr="clr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6" name="Picture 386" descr="clr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7" name="Picture 387" descr="clr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8" name="Picture 388" descr="clr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89" name="Picture 389" descr="clr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0" name="Picture 390" descr="clr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1" name="Picture 391" descr="clr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2" name="Picture 392" descr="clr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3" name="Picture 393" descr="clr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4" name="Picture 394" descr="clr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5" name="Picture 395" descr="clr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6" name="Picture 396" descr="clr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7" name="Picture 397" descr="clr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8" name="Picture 398" descr="clr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99" name="Picture 399" descr="clr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0" name="Picture 400" descr="clr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1" name="Picture 401" descr="clr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2" name="Picture 402" descr="clr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3" name="Picture 403" descr="clr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4" name="Picture 404" descr="clr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5" name="Picture 405" descr="clr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6" name="Picture 406" descr="clr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7" name="Picture 407" descr="clr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8" name="Picture 408" descr="clr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09" name="Picture 409" descr="clr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0" name="Picture 410" descr="clr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1" name="Picture 411" descr="clr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2" name="Picture 412" descr="clr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3" name="Picture 413" descr="clr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4" name="Picture 414" descr="clr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5" name="Picture 415" descr="clr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6" name="Picture 416" descr="clr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7" name="Picture 417" descr="clr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8" name="Picture 418" descr="clr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19" name="Picture 419" descr="clr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0" name="Picture 420" descr="clr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1" name="Picture 421" descr="clr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2" name="Picture 422" descr="clr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3" name="Picture 423" descr="clr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4" name="Picture 424" descr="clr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5" name="Picture 425" descr="clr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6" name="Picture 426" descr="clr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7" name="Picture 427" descr="clr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8" name="Picture 428" descr="clr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29" name="Picture 429" descr="clr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0" name="Picture 430" descr="clr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1" name="Picture 431" descr="clr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2" name="Picture 432" descr="clr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3" name="Picture 433" descr="clr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4" name="Picture 434" descr="clr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5" name="Picture 435" descr="clr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6" name="Picture 436" descr="clr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7" name="Picture 437" descr="clr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8" name="Picture 438" descr="clr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39" name="Picture 439" descr="clr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0" name="Picture 440" descr="clr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1" name="Picture 441" descr="clr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2" name="Picture 442" descr="clr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3" name="Picture 443" descr="clr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4" name="Picture 444" descr="clr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5" name="Picture 445" descr="clr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6" name="Picture 446" descr="clr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7" name="Picture 447" descr="clr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8" name="Picture 448" descr="clr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49" name="Picture 449" descr="clr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0" name="Picture 450" descr="clr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1" name="Picture 451" descr="clr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2" name="Picture 452" descr="clr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3" name="Picture 453" descr="clr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4" name="Picture 454" descr="clr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5" name="Picture 455" descr="clr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6" name="Picture 456" descr="clr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7" name="Picture 457" descr="clr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8" name="Picture 458" descr="clr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59" name="Picture 459" descr="clr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0" name="Picture 460" descr="clr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1" name="Picture 461" descr="clr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2" name="Picture 462" descr="clr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3" name="Picture 463" descr="clr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4" name="Picture 464" descr="clr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5" name="Picture 465" descr="clr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6" name="Picture 466" descr="clr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7" name="Picture 467" descr="clr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8" name="Picture 468" descr="clr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69" name="Picture 469" descr="clr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0" name="Picture 470" descr="clr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1" name="Picture 471" descr="clr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2" name="Picture 472" descr="clr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3" name="Picture 473" descr="clr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4" name="Picture 474" descr="clr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5" name="Picture 475" descr="clr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6" name="Picture 476" descr="clr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7" name="Picture 477" descr="clr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8" name="Picture 478" descr="clr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79" name="Picture 479" descr="clr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0" name="Picture 480" descr="clr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1" name="Picture 481" descr="clr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2" name="Picture 482" descr="clr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3" name="Picture 483" descr="clr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4" name="Picture 484" descr="clr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5" name="Picture 485" descr="clr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6" name="Picture 486" descr="clr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7" name="Picture 487" descr="clr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8" name="Picture 488" descr="clr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89" name="Picture 489" descr="clr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0" name="Picture 490" descr="clr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1" name="Picture 491" descr="clr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2" name="Picture 492" descr="clr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3" name="Picture 493" descr="clr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4" name="Picture 494" descr="clr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5" name="Picture 495" descr="clr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6" name="Picture 496" descr="clr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7" name="Picture 497" descr="clr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8" name="Picture 498" descr="clr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199" name="Picture 499" descr="clr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0" name="Picture 500" descr="clr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1" name="Picture 501" descr="clr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2" name="Picture 502" descr="clr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3" name="Picture 503" descr="clr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4" name="Picture 504" descr="clr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5" name="Picture 505" descr="clr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6" name="Picture 506" descr="clr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7" name="Picture 507" descr="clr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8" name="Picture 508" descr="clr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09" name="Picture 509" descr="clr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0" name="Picture 510" descr="clr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1" name="Picture 511" descr="clr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2" name="Picture 512" descr="clr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3" name="Picture 513" descr="clr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4" name="Picture 514" descr="clr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5" name="Picture 515" descr="clr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6" name="Picture 516" descr="clr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7" name="Picture 517" descr="clr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8" name="Picture 518" descr="clr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19" name="Picture 519" descr="clr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0" name="Picture 520" descr="clr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1" name="Picture 521" descr="clr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2" name="Picture 522" descr="clr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3" name="Picture 523" descr="clr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4" name="Picture 524" descr="clr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5" name="Picture 525" descr="clr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6" name="Picture 526" descr="clr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7" name="Picture 527" descr="clr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8" name="Picture 528" descr="clr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29" name="Picture 529" descr="clr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0" name="Picture 530" descr="clr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1" name="Picture 531" descr="clr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2" name="Picture 532" descr="clr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3" name="Picture 533" descr="clr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4" name="Picture 534" descr="clr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5" name="Picture 535" descr="clr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6" name="Picture 536" descr="clr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7" name="Picture 537" descr="clr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8" name="Picture 538" descr="clr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39" name="Picture 539" descr="clr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0" name="Picture 540" descr="clr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1" name="Picture 541" descr="clr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2" name="Picture 542" descr="clr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3" name="Picture 543" descr="clr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4" name="Picture 544" descr="clr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5" name="Picture 545" descr="clr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6" name="Picture 546" descr="clr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7" name="Picture 547" descr="clr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8" name="Picture 548" descr="clr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49" name="Picture 549" descr="clr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0" name="Picture 550" descr="clr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1" name="Picture 551" descr="clr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2" name="Picture 552" descr="clr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3" name="Picture 553" descr="clr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4" name="Picture 554" descr="clr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5" name="Picture 555" descr="clr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6" name="Picture 556" descr="clr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7" name="Picture 557" descr="clr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8" name="Picture 558" descr="clr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59" name="Picture 559" descr="clr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0" name="Picture 560" descr="clr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1" name="Picture 561" descr="clr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2" name="Picture 562" descr="clr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3" name="Picture 563" descr="clr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4" name="Picture 564" descr="clr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5" name="Picture 565" descr="clr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6" name="Picture 566" descr="clr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7" name="Picture 567" descr="clr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8" name="Picture 568" descr="clr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69" name="Picture 569" descr="clr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0" name="Picture 570" descr="clr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1" name="Picture 571" descr="clr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2" name="Picture 572" descr="clr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3" name="Picture 573" descr="clr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4" name="Picture 574" descr="clr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5" name="Picture 575" descr="clr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6" name="Picture 576" descr="clr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7" name="Picture 577" descr="clr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8" name="Picture 578" descr="clr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79" name="Picture 579" descr="clr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0" name="Picture 580" descr="clr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1" name="Picture 581" descr="clr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2" name="Picture 582" descr="clr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3" name="Picture 583" descr="clr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4" name="Picture 584" descr="clr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5" name="Picture 585" descr="clr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6" name="Picture 586" descr="clr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7" name="Picture 587" descr="clr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8" name="Picture 588" descr="clr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89" name="Picture 589" descr="clr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0" name="Picture 590" descr="clr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1" name="Picture 591" descr="clr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2" name="Picture 592" descr="clr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3" name="Picture 593" descr="clr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4" name="Picture 594" descr="clr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5" name="Picture 595" descr="clr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6" name="Picture 596" descr="clr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7" name="Picture 597" descr="clr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8" name="Picture 598" descr="clr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299" name="Picture 599" descr="clr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0" name="Picture 600" descr="clr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1" name="Picture 601" descr="clr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2" name="Picture 302" descr="clr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3" name="Picture 303" descr="clr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4" name="Picture 304" descr="clr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5" name="Picture 305" descr="clr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6" name="Picture 306" descr="clr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7" name="Picture 307" descr="clr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8" name="Picture 308" descr="clr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09" name="Picture 309" descr="clr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0" name="Picture 310" descr="clr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1" name="Picture 311" descr="clr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2" name="Picture 312" descr="clr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3" name="Picture 313" descr="clr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4" name="Picture 314" descr="clr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5" name="Picture 315" descr="clr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6" name="Picture 316" descr="clr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7" name="Picture 317" descr="clr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8" name="Picture 318" descr="clr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19" name="Picture 319" descr="clr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0" name="Picture 320" descr="clr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1" name="Picture 321" descr="clr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2" name="Picture 322" descr="clr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3" name="Picture 323" descr="clr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4" name="Picture 324" descr="clr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5" name="Picture 325" descr="clr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6" name="Picture 326" descr="clr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7" name="Picture 327" descr="clr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8" name="Picture 328" descr="clr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29" name="Picture 329" descr="clr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0" name="Picture 330" descr="clr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1" name="Picture 331" descr="clr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2" name="Picture 332" descr="clr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3" name="Picture 333" descr="clr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4" name="Picture 334" descr="clr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5" name="Picture 335" descr="clr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6" name="Picture 336" descr="clr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7" name="Picture 337" descr="clr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8" name="Picture 338" descr="clr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39" name="Picture 339" descr="clr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0" name="Picture 340" descr="clr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1" name="Picture 341" descr="clr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2" name="Picture 342" descr="clr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3" name="Picture 343" descr="clr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4" name="Picture 344" descr="clr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5" name="Picture 345" descr="clr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6" name="Picture 346" descr="clr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7" name="Picture 347" descr="clr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8" name="Picture 348" descr="clr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49" name="Picture 349" descr="clr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0" name="Picture 350" descr="clr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1" name="Picture 351" descr="clr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2" name="Picture 352" descr="clr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3" name="Picture 353" descr="clr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4" name="Picture 354" descr="clr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5" name="Picture 355" descr="clr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6" name="Picture 356" descr="clr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7" name="Picture 357" descr="clr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8" name="Picture 358" descr="clr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59" name="Picture 359" descr="clr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0" name="Picture 360" descr="clr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1" name="Picture 361" descr="clr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2" name="Picture 362" descr="clr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3" name="Picture 363" descr="clr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4" name="Picture 364" descr="clr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5" name="Picture 365" descr="clr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6" name="Picture 366" descr="clr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7" name="Picture 367" descr="clr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8" name="Picture 368" descr="clr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69" name="Picture 369" descr="clr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0" name="Picture 370" descr="clr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1" name="Picture 371" descr="clr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2" name="Picture 372" descr="clr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3" name="Picture 373" descr="clr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4" name="Picture 374" descr="clr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5" name="Picture 375" descr="clr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6" name="Picture 376" descr="clr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7" name="Picture 377" descr="clr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8" name="Picture 378" descr="clr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79" name="Picture 379" descr="clr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0" name="Picture 380" descr="clr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1" name="Picture 381" descr="clr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2" name="Picture 382" descr="clr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3" name="Picture 383" descr="clr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4" name="Picture 384" descr="clr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5" name="Picture 385" descr="clr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6" name="Picture 386" descr="clr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7" name="Picture 387" descr="clr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8" name="Picture 388" descr="clr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89" name="Picture 389" descr="clr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0" name="Picture 390" descr="clr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1" name="Picture 391" descr="clr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2" name="Picture 392" descr="clr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3" name="Picture 393" descr="clr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4" name="Picture 394" descr="clr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5" name="Picture 395" descr="clr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6" name="Picture 396" descr="clr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7" name="Picture 397" descr="clr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8" name="Picture 398" descr="clr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399" name="Picture 399" descr="clr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0" name="Picture 400" descr="clr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1" name="Picture 401" descr="clr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2" name="Picture 402" descr="clr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3" name="Picture 403" descr="clr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4" name="Picture 404" descr="clr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5" name="Picture 405" descr="clr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6" name="Picture 406" descr="clr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7" name="Picture 407" descr="clr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8" name="Picture 408" descr="clr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09" name="Picture 409" descr="clr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0" name="Picture 410" descr="clr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1" name="Picture 411" descr="clr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2" name="Picture 412" descr="clr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3" name="Picture 413" descr="clr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4" name="Picture 414" descr="clr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5" name="Picture 415" descr="clr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6" name="Picture 416" descr="clr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7" name="Picture 417" descr="clr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8" name="Picture 418" descr="clr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19" name="Picture 419" descr="clr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0" name="Picture 420" descr="clr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1" name="Picture 421" descr="clr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2" name="Picture 422" descr="clr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3" name="Picture 423" descr="clr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4" name="Picture 424" descr="clr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5" name="Picture 425" descr="clr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6" name="Picture 426" descr="clr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7" name="Picture 427" descr="clr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8" name="Picture 428" descr="clr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29" name="Picture 429" descr="clr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0" name="Picture 430" descr="clr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1" name="Picture 431" descr="clr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2" name="Picture 432" descr="clr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3" name="Picture 433" descr="clr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4" name="Picture 434" descr="clr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5" name="Picture 435" descr="clr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6" name="Picture 436" descr="clr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7" name="Picture 437" descr="clr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8" name="Picture 438" descr="clr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39" name="Picture 439" descr="clr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0" name="Picture 440" descr="clr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1" name="Picture 441" descr="clr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2" name="Picture 442" descr="clr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3" name="Picture 443" descr="clr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4" name="Picture 444" descr="clr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5" name="Picture 445" descr="clr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6" name="Picture 446" descr="clr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7" name="Picture 447" descr="clr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8" name="Picture 448" descr="clr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49" name="Picture 449" descr="clr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0" name="Picture 450" descr="clr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1" name="Picture 451" descr="clr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2" name="Picture 452" descr="clr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3" name="Picture 453" descr="clr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4" name="Picture 454" descr="clr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5" name="Picture 455" descr="clr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6" name="Picture 456" descr="clr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7" name="Picture 457" descr="clr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8" name="Picture 458" descr="clr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59" name="Picture 459" descr="clr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0" name="Picture 460" descr="clr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1" name="Picture 461" descr="clr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2" name="Picture 462" descr="clr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3" name="Picture 463" descr="clr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4" name="Picture 464" descr="clr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5" name="Picture 465" descr="clr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6" name="Picture 466" descr="clr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7" name="Picture 467" descr="clr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8" name="Picture 468" descr="clr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69" name="Picture 469" descr="clr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0" name="Picture 470" descr="clr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1" name="Picture 471" descr="clr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2" name="Picture 472" descr="clr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3" name="Picture 473" descr="clr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4" name="Picture 474" descr="clr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5" name="Picture 475" descr="clr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6" name="Picture 476" descr="clr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7" name="Picture 477" descr="clr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8" name="Picture 478" descr="clr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79" name="Picture 479" descr="clr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0" name="Picture 480" descr="clr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1" name="Picture 481" descr="clr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2" name="Picture 482" descr="clr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3" name="Picture 483" descr="clr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4" name="Picture 484" descr="clr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5" name="Picture 485" descr="clr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6" name="Picture 486" descr="clr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7" name="Picture 487" descr="clr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8" name="Picture 488" descr="clr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89" name="Picture 489" descr="clr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0" name="Picture 490" descr="clr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1" name="Picture 491" descr="clr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2" name="Picture 492" descr="clr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3" name="Picture 493" descr="clr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4" name="Picture 494" descr="clr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5" name="Picture 495" descr="clr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6" name="Picture 496" descr="clr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7" name="Picture 497" descr="clr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8" name="Picture 498" descr="clr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499" name="Picture 499" descr="clr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0" name="Picture 500" descr="clr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1" name="Picture 501" descr="clr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2" name="Picture 502" descr="clr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3" name="Picture 503" descr="clr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4" name="Picture 504" descr="clr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5" name="Picture 505" descr="clr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6" name="Picture 506" descr="clr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7" name="Picture 507" descr="clr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8" name="Picture 508" descr="clr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09" name="Picture 509" descr="clr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0" name="Picture 510" descr="clr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1" name="Picture 511" descr="clr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2" name="Picture 512" descr="clr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3" name="Picture 513" descr="clr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4" name="Picture 514" descr="clr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5" name="Picture 515" descr="clr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6" name="Picture 516" descr="clr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7" name="Picture 517" descr="clr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8" name="Picture 518" descr="clr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19" name="Picture 519" descr="clr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0" name="Picture 520" descr="clr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1" name="Picture 521" descr="clr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2" name="Picture 522" descr="clr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3" name="Picture 523" descr="clr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4" name="Picture 524" descr="clr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5" name="Picture 525" descr="clr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6" name="Picture 526" descr="clr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7" name="Picture 527" descr="clr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8" name="Picture 528" descr="clr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29" name="Picture 529" descr="clr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0" name="Picture 530" descr="clr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1" name="Picture 531" descr="clr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2" name="Picture 532" descr="clr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3" name="Picture 533" descr="clr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4" name="Picture 534" descr="clr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5" name="Picture 535" descr="clr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6" name="Picture 536" descr="clr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7" name="Picture 537" descr="clr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8" name="Picture 538" descr="clr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39" name="Picture 539" descr="clr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0" name="Picture 540" descr="clr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1" name="Picture 541" descr="clr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2" name="Picture 542" descr="clr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3" name="Picture 543" descr="clr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4" name="Picture 544" descr="clr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5" name="Picture 545" descr="clr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6" name="Picture 546" descr="clr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7" name="Picture 547" descr="clr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8" name="Picture 548" descr="clr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49" name="Picture 549" descr="clr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0" name="Picture 550" descr="clr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1" name="Picture 551" descr="clr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2" name="Picture 552" descr="clr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3" name="Picture 553" descr="clr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4" name="Picture 554" descr="clr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5" name="Picture 555" descr="clr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6" name="Picture 556" descr="clr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7" name="Picture 557" descr="clr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8" name="Picture 558" descr="clr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59" name="Picture 559" descr="clr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0" name="Picture 560" descr="clr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1" name="Picture 561" descr="clr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2" name="Picture 562" descr="clr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3" name="Picture 563" descr="clr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4" name="Picture 564" descr="clr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5" name="Picture 565" descr="clr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6" name="Picture 566" descr="clr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7" name="Picture 567" descr="clr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8" name="Picture 568" descr="clr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69" name="Picture 569" descr="clr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0" name="Picture 570" descr="clr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1" name="Picture 571" descr="clr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2" name="Picture 572" descr="clr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3" name="Picture 573" descr="clr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4" name="Picture 574" descr="clr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5" name="Picture 575" descr="clr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6" name="Picture 576" descr="clr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7" name="Picture 577" descr="clr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8" name="Picture 578" descr="clr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79" name="Picture 579" descr="clr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0" name="Picture 580" descr="clr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1" name="Picture 581" descr="clr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2" name="Picture 582" descr="clr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3" name="Picture 583" descr="clr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4" name="Picture 584" descr="clr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5" name="Picture 585" descr="clr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6" name="Picture 586" descr="clr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7" name="Picture 587" descr="clr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8" name="Picture 588" descr="clr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89" name="Picture 589" descr="clr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0" name="Picture 590" descr="clr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1" name="Picture 591" descr="clr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2" name="Picture 592" descr="clr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3" name="Picture 593" descr="clr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4" name="Picture 594" descr="clr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5" name="Picture 595" descr="clr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6" name="Picture 596" descr="clr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7" name="Picture 597" descr="clr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8" name="Picture 598" descr="clr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599" name="Picture 599" descr="clr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00" name="Picture 600" descr="clr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0</xdr:colOff>
      <xdr:row>55</xdr:row>
      <xdr:rowOff>9525</xdr:rowOff>
    </xdr:to>
    <xdr:pic>
      <xdr:nvPicPr>
        <xdr:cNvPr id="601" name="Picture 601" descr="clr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i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ible Stations"/>
      <sheetName val="Accessible Vehicles"/>
      <sheetName val="Coverage"/>
      <sheetName val="Transit Proximit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W106"/>
  <sheetViews>
    <sheetView workbookViewId="0">
      <pane xSplit="3" ySplit="4" topLeftCell="D5" activePane="bottomRight" state="frozen"/>
      <selection pane="bottomRight" activeCell="E3" sqref="E3"/>
      <selection pane="bottomLeft" activeCell="B5" sqref="B5"/>
      <selection pane="topRight" activeCell="D1" sqref="D1"/>
    </sheetView>
  </sheetViews>
  <sheetFormatPr defaultColWidth="8.85546875" defaultRowHeight="15"/>
  <cols>
    <col min="1" max="1" width="18.7109375" style="19" customWidth="1"/>
    <col min="2" max="2" width="8.85546875" style="19" customWidth="1"/>
    <col min="3" max="3" width="18" style="19" customWidth="1"/>
    <col min="4" max="4" width="10" style="19" bestFit="1" customWidth="1"/>
    <col min="5" max="7" width="8.85546875" style="19"/>
    <col min="8" max="8" width="12.42578125" style="19" bestFit="1" customWidth="1"/>
    <col min="9" max="9" width="11.42578125" style="19" bestFit="1" customWidth="1"/>
    <col min="10" max="12" width="8.85546875" style="19"/>
    <col min="13" max="13" width="14.42578125" style="19" customWidth="1"/>
    <col min="14" max="28" width="8.85546875" style="19"/>
    <col min="29" max="29" width="10" style="19" bestFit="1" customWidth="1"/>
    <col min="30" max="41" width="8.85546875" style="19"/>
    <col min="42" max="42" width="10.42578125" style="19" customWidth="1"/>
    <col min="43" max="43" width="8.85546875" style="19"/>
    <col min="44" max="44" width="10.85546875" style="19" customWidth="1"/>
    <col min="45" max="16384" width="8.85546875" style="19"/>
  </cols>
  <sheetData>
    <row r="1" spans="1:49">
      <c r="D1" s="373" t="s">
        <v>0</v>
      </c>
      <c r="E1" s="373"/>
      <c r="F1" s="373"/>
      <c r="G1" s="373"/>
      <c r="H1" s="373"/>
      <c r="I1" s="373"/>
      <c r="J1" s="373"/>
      <c r="K1" s="373"/>
      <c r="L1" s="373"/>
      <c r="M1" s="374" t="s">
        <v>1</v>
      </c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 t="s">
        <v>2</v>
      </c>
      <c r="AD1" s="374"/>
      <c r="AE1" s="374"/>
      <c r="AF1" s="374"/>
      <c r="AG1" s="374"/>
      <c r="AH1" s="374"/>
      <c r="AI1" s="374"/>
      <c r="AJ1" s="374"/>
      <c r="AK1" s="374"/>
      <c r="AL1" s="374"/>
      <c r="AM1" s="374"/>
      <c r="AN1" s="374"/>
      <c r="AO1" s="374"/>
      <c r="AP1" s="367" t="s">
        <v>3</v>
      </c>
      <c r="AQ1" s="368"/>
      <c r="AR1" s="368"/>
      <c r="AS1" s="368"/>
      <c r="AT1" s="368"/>
      <c r="AU1" s="368"/>
      <c r="AV1" s="368"/>
      <c r="AW1" s="369"/>
    </row>
    <row r="2" spans="1:49">
      <c r="D2" s="370" t="s">
        <v>4</v>
      </c>
      <c r="E2" s="371"/>
      <c r="F2" s="371"/>
      <c r="G2" s="371"/>
      <c r="H2" s="371"/>
      <c r="I2" s="372"/>
      <c r="J2" s="370" t="s">
        <v>5</v>
      </c>
      <c r="K2" s="371"/>
      <c r="L2" s="372"/>
      <c r="M2" s="375" t="s">
        <v>4</v>
      </c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 t="s">
        <v>5</v>
      </c>
      <c r="Y2" s="375"/>
      <c r="Z2" s="375"/>
      <c r="AA2" s="375"/>
      <c r="AB2" s="375"/>
      <c r="AC2" s="370" t="s">
        <v>4</v>
      </c>
      <c r="AD2" s="371"/>
      <c r="AE2" s="371"/>
      <c r="AF2" s="371"/>
      <c r="AG2" s="371"/>
      <c r="AH2" s="371"/>
      <c r="AI2" s="372"/>
      <c r="AJ2" s="370" t="s">
        <v>5</v>
      </c>
      <c r="AK2" s="368"/>
      <c r="AL2" s="368"/>
      <c r="AM2" s="368"/>
      <c r="AN2" s="368"/>
      <c r="AO2" s="369"/>
      <c r="AP2" s="364" t="s">
        <v>4</v>
      </c>
      <c r="AQ2" s="365"/>
      <c r="AR2" s="365"/>
      <c r="AS2" s="366"/>
      <c r="AT2" s="367" t="s">
        <v>5</v>
      </c>
      <c r="AU2" s="368"/>
      <c r="AV2" s="368"/>
      <c r="AW2" s="369"/>
    </row>
    <row r="3" spans="1:49" ht="135">
      <c r="A3" s="55" t="s">
        <v>6</v>
      </c>
      <c r="B3" s="56" t="s">
        <v>7</v>
      </c>
      <c r="C3" s="191" t="s">
        <v>8</v>
      </c>
      <c r="D3" s="192" t="s">
        <v>9</v>
      </c>
      <c r="E3" s="193" t="s">
        <v>10</v>
      </c>
      <c r="F3" s="193" t="s">
        <v>11</v>
      </c>
      <c r="G3" s="193" t="s">
        <v>12</v>
      </c>
      <c r="H3" s="193" t="s">
        <v>13</v>
      </c>
      <c r="I3" s="193" t="s">
        <v>14</v>
      </c>
      <c r="J3" s="193" t="s">
        <v>15</v>
      </c>
      <c r="K3" s="193" t="s">
        <v>16</v>
      </c>
      <c r="L3" s="194" t="s">
        <v>17</v>
      </c>
      <c r="M3" s="193" t="s">
        <v>10</v>
      </c>
      <c r="N3" s="193" t="s">
        <v>18</v>
      </c>
      <c r="O3" s="193" t="s">
        <v>19</v>
      </c>
      <c r="P3" s="312" t="s">
        <v>20</v>
      </c>
      <c r="Q3" s="85" t="s">
        <v>21</v>
      </c>
      <c r="R3" s="85" t="s">
        <v>22</v>
      </c>
      <c r="S3" s="85" t="s">
        <v>23</v>
      </c>
      <c r="T3" s="85" t="s">
        <v>24</v>
      </c>
      <c r="U3" s="90" t="s">
        <v>25</v>
      </c>
      <c r="V3" s="193" t="s">
        <v>26</v>
      </c>
      <c r="W3" s="193" t="s">
        <v>27</v>
      </c>
      <c r="X3" s="311" t="s">
        <v>28</v>
      </c>
      <c r="Y3" s="311" t="s">
        <v>29</v>
      </c>
      <c r="Z3" s="311" t="s">
        <v>30</v>
      </c>
      <c r="AA3" s="311" t="s">
        <v>31</v>
      </c>
      <c r="AB3" s="311" t="s">
        <v>32</v>
      </c>
      <c r="AC3" s="85" t="s">
        <v>9</v>
      </c>
      <c r="AD3" s="85" t="s">
        <v>33</v>
      </c>
      <c r="AE3" s="85" t="s">
        <v>34</v>
      </c>
      <c r="AF3" s="85" t="s">
        <v>35</v>
      </c>
      <c r="AG3" s="85" t="s">
        <v>36</v>
      </c>
      <c r="AH3" s="85" t="s">
        <v>37</v>
      </c>
      <c r="AI3" s="85" t="s">
        <v>38</v>
      </c>
      <c r="AJ3" s="311" t="s">
        <v>39</v>
      </c>
      <c r="AK3" s="311" t="s">
        <v>40</v>
      </c>
      <c r="AL3" s="311" t="s">
        <v>41</v>
      </c>
      <c r="AM3" s="311" t="s">
        <v>42</v>
      </c>
      <c r="AN3" s="311" t="s">
        <v>43</v>
      </c>
      <c r="AO3" s="311" t="s">
        <v>44</v>
      </c>
      <c r="AP3" s="85" t="s">
        <v>45</v>
      </c>
      <c r="AQ3" s="85" t="s">
        <v>46</v>
      </c>
      <c r="AR3" s="85" t="s">
        <v>47</v>
      </c>
      <c r="AS3" s="85" t="s">
        <v>48</v>
      </c>
      <c r="AT3" s="311" t="s">
        <v>49</v>
      </c>
      <c r="AU3" s="311" t="s">
        <v>50</v>
      </c>
      <c r="AV3" s="311" t="s">
        <v>51</v>
      </c>
      <c r="AW3" s="311" t="s">
        <v>52</v>
      </c>
    </row>
    <row r="4" spans="1:49">
      <c r="A4" s="37" t="s">
        <v>53</v>
      </c>
      <c r="B4" s="37" t="s">
        <v>54</v>
      </c>
      <c r="D4" s="74">
        <v>4770692</v>
      </c>
      <c r="E4" s="74">
        <v>775390</v>
      </c>
      <c r="F4" s="74">
        <v>418171</v>
      </c>
      <c r="G4" s="74">
        <v>305928</v>
      </c>
      <c r="H4" s="74">
        <v>2927937</v>
      </c>
      <c r="I4" s="74">
        <v>741876</v>
      </c>
      <c r="J4" s="301">
        <f>E4/D4*100</f>
        <v>16.253197649313769</v>
      </c>
      <c r="K4" s="301">
        <f>F4/H4*100</f>
        <v>14.282103747450851</v>
      </c>
      <c r="L4" s="302">
        <f>G4/I4*100</f>
        <v>41.237080051113665</v>
      </c>
      <c r="M4" s="74">
        <v>775390</v>
      </c>
      <c r="N4" s="74">
        <v>539577</v>
      </c>
      <c r="O4" s="74">
        <v>207778</v>
      </c>
      <c r="P4" s="28">
        <f>SUM(Q4:U4)</f>
        <v>28035</v>
      </c>
      <c r="Q4" s="74">
        <v>6145</v>
      </c>
      <c r="R4" s="74">
        <v>3778</v>
      </c>
      <c r="S4" s="74">
        <v>477</v>
      </c>
      <c r="T4" s="74">
        <v>3720</v>
      </c>
      <c r="U4" s="74">
        <v>13915</v>
      </c>
      <c r="V4" s="74">
        <v>12890</v>
      </c>
      <c r="W4" s="74">
        <v>531640</v>
      </c>
      <c r="X4" s="195">
        <f>N4/M4*100</f>
        <v>69.587820322676336</v>
      </c>
      <c r="Y4" s="195">
        <f>O4/M4*100</f>
        <v>26.796579785656249</v>
      </c>
      <c r="Z4" s="195">
        <f>P4/M4*100</f>
        <v>3.615599891667419</v>
      </c>
      <c r="AA4" s="195">
        <f>V4/M4*100</f>
        <v>1.6623892492810068</v>
      </c>
      <c r="AB4" s="196">
        <f>W4/M4*100</f>
        <v>68.564206399360316</v>
      </c>
      <c r="AC4" s="74">
        <v>4770692</v>
      </c>
      <c r="AD4" s="74">
        <v>200630</v>
      </c>
      <c r="AE4" s="74">
        <v>144934</v>
      </c>
      <c r="AF4" s="74">
        <v>291464</v>
      </c>
      <c r="AG4" s="74">
        <v>445765</v>
      </c>
      <c r="AH4" s="74">
        <v>154574</v>
      </c>
      <c r="AI4" s="74">
        <v>280164</v>
      </c>
      <c r="AJ4" s="53">
        <f>AD4/AC4*100</f>
        <v>4.2054695629061776</v>
      </c>
      <c r="AK4" s="53">
        <f>AE4/AC4*100</f>
        <v>3.0380079032559637</v>
      </c>
      <c r="AL4" s="53">
        <f>AF4/AC4*100</f>
        <v>6.1094700726854718</v>
      </c>
      <c r="AM4" s="53">
        <f t="shared" ref="AM4:AM35" si="0">AG4/AC4*100</f>
        <v>9.3438226571742646</v>
      </c>
      <c r="AN4" s="53">
        <f>AH4/AC4*100</f>
        <v>3.2400750247553187</v>
      </c>
      <c r="AO4" s="92">
        <f>AI4/AC4*100</f>
        <v>5.8726071605544856</v>
      </c>
      <c r="AP4" s="74">
        <v>2293285</v>
      </c>
      <c r="AQ4" s="74">
        <v>367871</v>
      </c>
      <c r="AR4" s="74">
        <v>2477407</v>
      </c>
      <c r="AS4" s="74">
        <v>407519</v>
      </c>
      <c r="AT4" s="53">
        <f>AQ4/AP4*100</f>
        <v>16.041224706043948</v>
      </c>
      <c r="AU4" s="53">
        <f>AS4/AR4*100</f>
        <v>16.449416668314896</v>
      </c>
      <c r="AV4" s="53">
        <f>AQ4/(SUM(AS4,AQ4))*100</f>
        <v>47.443351087839666</v>
      </c>
      <c r="AW4" s="53">
        <f>AS4/(SUM(AS4,AQ4))*100</f>
        <v>52.556648912160334</v>
      </c>
    </row>
    <row r="5" spans="1:49">
      <c r="A5" s="37" t="s">
        <v>55</v>
      </c>
      <c r="B5" s="37" t="s">
        <v>56</v>
      </c>
      <c r="D5" s="74">
        <v>714038</v>
      </c>
      <c r="E5" s="74">
        <v>83410</v>
      </c>
      <c r="F5" s="74">
        <v>47784</v>
      </c>
      <c r="G5" s="74">
        <v>28770</v>
      </c>
      <c r="H5" s="74">
        <v>455069</v>
      </c>
      <c r="I5" s="74">
        <v>73193</v>
      </c>
      <c r="J5" s="301">
        <f t="shared" ref="J5:J55" si="1">E5/D5*100</f>
        <v>11.681451127250931</v>
      </c>
      <c r="K5" s="301">
        <f t="shared" ref="K5:K55" si="2">F5/H5*100</f>
        <v>10.500385655801647</v>
      </c>
      <c r="L5" s="303">
        <f t="shared" ref="L5:L55" si="3">G5/I5*100</f>
        <v>39.307037558236438</v>
      </c>
      <c r="M5" s="74">
        <v>83410</v>
      </c>
      <c r="N5" s="74">
        <v>54225</v>
      </c>
      <c r="O5" s="74">
        <v>3118</v>
      </c>
      <c r="P5" s="28">
        <f>SUM(Q5:U5)</f>
        <v>26067</v>
      </c>
      <c r="Q5" s="74">
        <v>14594</v>
      </c>
      <c r="R5" s="74">
        <v>4190</v>
      </c>
      <c r="S5" s="74">
        <v>743</v>
      </c>
      <c r="T5" s="74">
        <v>879</v>
      </c>
      <c r="U5" s="74">
        <v>5661</v>
      </c>
      <c r="V5" s="74">
        <v>4420</v>
      </c>
      <c r="W5" s="74">
        <v>51741</v>
      </c>
      <c r="X5" s="195">
        <f t="shared" ref="X5:X55" si="4">N5/M5*100</f>
        <v>65.010190624625338</v>
      </c>
      <c r="Y5" s="195">
        <f t="shared" ref="Y5:Y55" si="5">O5/M5*100</f>
        <v>3.7381608919793785</v>
      </c>
      <c r="Z5" s="195">
        <f t="shared" ref="Z5:Z55" si="6">P5/M5*100</f>
        <v>31.251648483395279</v>
      </c>
      <c r="AA5" s="195">
        <f t="shared" ref="AA5:AA55" si="7">V5/M5*100</f>
        <v>5.2991248051792352</v>
      </c>
      <c r="AB5" s="197">
        <f t="shared" ref="AB5:AB55" si="8">W5/M5*100</f>
        <v>62.0321304399952</v>
      </c>
      <c r="AC5" s="74">
        <v>714038</v>
      </c>
      <c r="AD5" s="74">
        <v>31702</v>
      </c>
      <c r="AE5" s="74">
        <v>15669</v>
      </c>
      <c r="AF5" s="74">
        <v>29357</v>
      </c>
      <c r="AG5" s="74">
        <v>38636</v>
      </c>
      <c r="AH5" s="74">
        <v>14637</v>
      </c>
      <c r="AI5" s="74">
        <v>24292</v>
      </c>
      <c r="AJ5" s="53">
        <f t="shared" ref="AJ5:AJ55" si="9">AD5/AC5*100</f>
        <v>4.439819729482184</v>
      </c>
      <c r="AK5" s="53">
        <f t="shared" ref="AK5:AK55" si="10">AE5/AC5*100</f>
        <v>2.1944210252115437</v>
      </c>
      <c r="AL5" s="53">
        <f t="shared" ref="AL5:AL55" si="11">AF5/AC5*100</f>
        <v>4.111405835543767</v>
      </c>
      <c r="AM5" s="53">
        <f t="shared" si="0"/>
        <v>5.4109165058442263</v>
      </c>
      <c r="AN5" s="53">
        <f t="shared" ref="AN5:AN55" si="12">AH5/AC5*100</f>
        <v>2.0498909021648708</v>
      </c>
      <c r="AO5" s="38">
        <f t="shared" ref="AO5:AO55" si="13">AI5/AC5*100</f>
        <v>3.402059834350553</v>
      </c>
      <c r="AP5" s="74">
        <v>365582</v>
      </c>
      <c r="AQ5" s="74">
        <v>45296</v>
      </c>
      <c r="AR5" s="74">
        <v>348456</v>
      </c>
      <c r="AS5" s="74">
        <v>38114</v>
      </c>
      <c r="AT5" s="53">
        <f t="shared" ref="AT5:AT55" si="14">AQ5/AP5*100</f>
        <v>12.39010673392016</v>
      </c>
      <c r="AU5" s="53">
        <f t="shared" ref="AU5:AU55" si="15">AS5/AR5*100</f>
        <v>10.937966342952912</v>
      </c>
      <c r="AV5" s="53">
        <f t="shared" ref="AV5:AV55" si="16">AQ5/(SUM(AS5,AQ5))*100</f>
        <v>54.305239179954448</v>
      </c>
      <c r="AW5" s="53">
        <f t="shared" ref="AW5:AW55" si="17">AS5/(SUM(AS5,AQ5))*100</f>
        <v>45.694760820045559</v>
      </c>
    </row>
    <row r="6" spans="1:49">
      <c r="A6" s="37" t="s">
        <v>57</v>
      </c>
      <c r="B6" s="37" t="s">
        <v>58</v>
      </c>
      <c r="D6" s="74">
        <v>6701990</v>
      </c>
      <c r="E6" s="74">
        <v>854637</v>
      </c>
      <c r="F6" s="74">
        <v>414987</v>
      </c>
      <c r="G6" s="74">
        <v>377500</v>
      </c>
      <c r="H6" s="74">
        <v>3987101</v>
      </c>
      <c r="I6" s="74">
        <v>1094652</v>
      </c>
      <c r="J6" s="301">
        <f t="shared" si="1"/>
        <v>12.751988588464021</v>
      </c>
      <c r="K6" s="301">
        <f t="shared" si="2"/>
        <v>10.408238968614038</v>
      </c>
      <c r="L6" s="303">
        <f t="shared" si="3"/>
        <v>34.485845729967153</v>
      </c>
      <c r="M6" s="74">
        <v>854637</v>
      </c>
      <c r="N6" s="74">
        <v>694054</v>
      </c>
      <c r="O6" s="74">
        <v>34415</v>
      </c>
      <c r="P6" s="28">
        <f>SUM(Q6:U6)</f>
        <v>126168</v>
      </c>
      <c r="Q6" s="74">
        <v>40613</v>
      </c>
      <c r="R6" s="74">
        <v>15354</v>
      </c>
      <c r="S6" s="74">
        <v>1143</v>
      </c>
      <c r="T6" s="74">
        <v>42875</v>
      </c>
      <c r="U6" s="74">
        <v>26183</v>
      </c>
      <c r="V6" s="74">
        <v>188965</v>
      </c>
      <c r="W6" s="74">
        <v>562978</v>
      </c>
      <c r="X6" s="195">
        <f t="shared" si="4"/>
        <v>81.21038522788038</v>
      </c>
      <c r="Y6" s="195">
        <f t="shared" si="5"/>
        <v>4.0268558464002844</v>
      </c>
      <c r="Z6" s="195">
        <f t="shared" si="6"/>
        <v>14.762758925719341</v>
      </c>
      <c r="AA6" s="195">
        <f t="shared" si="7"/>
        <v>22.110556879704482</v>
      </c>
      <c r="AB6" s="197">
        <f t="shared" si="8"/>
        <v>65.873347397784087</v>
      </c>
      <c r="AC6" s="74">
        <v>6701990</v>
      </c>
      <c r="AD6" s="74">
        <v>269434</v>
      </c>
      <c r="AE6" s="74">
        <v>164712</v>
      </c>
      <c r="AF6" s="74">
        <v>303999</v>
      </c>
      <c r="AG6" s="74">
        <v>443033</v>
      </c>
      <c r="AH6" s="74">
        <v>156624</v>
      </c>
      <c r="AI6" s="74">
        <v>284001</v>
      </c>
      <c r="AJ6" s="53">
        <f t="shared" si="9"/>
        <v>4.0202089230213716</v>
      </c>
      <c r="AK6" s="53">
        <f t="shared" si="10"/>
        <v>2.4576580985647545</v>
      </c>
      <c r="AL6" s="53">
        <f t="shared" si="11"/>
        <v>4.5359512622370364</v>
      </c>
      <c r="AM6" s="53">
        <f t="shared" si="0"/>
        <v>6.6104694277371356</v>
      </c>
      <c r="AN6" s="53">
        <f t="shared" si="12"/>
        <v>2.336977524585981</v>
      </c>
      <c r="AO6" s="38">
        <f t="shared" si="13"/>
        <v>4.2375622762791352</v>
      </c>
      <c r="AP6" s="74">
        <v>3293574</v>
      </c>
      <c r="AQ6" s="74">
        <v>423843</v>
      </c>
      <c r="AR6" s="74">
        <v>3408416</v>
      </c>
      <c r="AS6" s="74">
        <v>430794</v>
      </c>
      <c r="AT6" s="53">
        <f t="shared" si="14"/>
        <v>12.868786309340551</v>
      </c>
      <c r="AU6" s="53">
        <f t="shared" si="15"/>
        <v>12.639126209946202</v>
      </c>
      <c r="AV6" s="53">
        <f t="shared" si="16"/>
        <v>49.593336118141387</v>
      </c>
      <c r="AW6" s="53">
        <f t="shared" si="17"/>
        <v>50.406663881858613</v>
      </c>
    </row>
    <row r="7" spans="1:49">
      <c r="A7" s="37" t="s">
        <v>59</v>
      </c>
      <c r="B7" s="37" t="s">
        <v>60</v>
      </c>
      <c r="D7" s="74">
        <v>2924569</v>
      </c>
      <c r="E7" s="74">
        <v>501757</v>
      </c>
      <c r="F7" s="74">
        <v>267671</v>
      </c>
      <c r="G7" s="74">
        <v>193603</v>
      </c>
      <c r="H7" s="74">
        <v>1760973</v>
      </c>
      <c r="I7" s="74">
        <v>460163</v>
      </c>
      <c r="J7" s="301">
        <f t="shared" si="1"/>
        <v>17.15661350441723</v>
      </c>
      <c r="K7" s="301">
        <f t="shared" si="2"/>
        <v>15.200176266189203</v>
      </c>
      <c r="L7" s="303">
        <f t="shared" si="3"/>
        <v>42.072700325754134</v>
      </c>
      <c r="M7" s="74">
        <v>501757</v>
      </c>
      <c r="N7" s="74">
        <v>395542</v>
      </c>
      <c r="O7" s="74">
        <v>81453</v>
      </c>
      <c r="P7" s="28">
        <f t="shared" ref="P7:P55" si="18">SUM(Q7:U7)</f>
        <v>24762</v>
      </c>
      <c r="Q7" s="74">
        <v>4633</v>
      </c>
      <c r="R7" s="74">
        <v>2449</v>
      </c>
      <c r="S7" s="74">
        <v>489</v>
      </c>
      <c r="T7" s="74">
        <v>4880</v>
      </c>
      <c r="U7" s="74">
        <v>12311</v>
      </c>
      <c r="V7" s="74">
        <v>14247</v>
      </c>
      <c r="W7" s="74">
        <v>388026</v>
      </c>
      <c r="X7" s="195">
        <f t="shared" si="4"/>
        <v>78.831386507811558</v>
      </c>
      <c r="Y7" s="195">
        <f t="shared" si="5"/>
        <v>16.233555286722456</v>
      </c>
      <c r="Z7" s="195">
        <f t="shared" si="6"/>
        <v>4.9350582054659924</v>
      </c>
      <c r="AA7" s="195">
        <f t="shared" si="7"/>
        <v>2.8394222701427183</v>
      </c>
      <c r="AB7" s="197">
        <f t="shared" si="8"/>
        <v>77.333450255801111</v>
      </c>
      <c r="AC7" s="74">
        <v>2924569</v>
      </c>
      <c r="AD7" s="74">
        <v>143002</v>
      </c>
      <c r="AE7" s="74">
        <v>99090</v>
      </c>
      <c r="AF7" s="74">
        <v>187286</v>
      </c>
      <c r="AG7" s="74">
        <v>278822</v>
      </c>
      <c r="AH7" s="74">
        <v>97135</v>
      </c>
      <c r="AI7" s="74">
        <v>170536</v>
      </c>
      <c r="AJ7" s="53">
        <f t="shared" si="9"/>
        <v>4.8896777610649638</v>
      </c>
      <c r="AK7" s="53">
        <f t="shared" si="10"/>
        <v>3.3881915591664957</v>
      </c>
      <c r="AL7" s="53">
        <f t="shared" si="11"/>
        <v>6.4038837859527336</v>
      </c>
      <c r="AM7" s="53">
        <f t="shared" si="0"/>
        <v>9.5337808750622735</v>
      </c>
      <c r="AN7" s="53">
        <f t="shared" si="12"/>
        <v>3.3213441023275565</v>
      </c>
      <c r="AO7" s="38">
        <f t="shared" si="13"/>
        <v>5.8311498207086236</v>
      </c>
      <c r="AP7" s="74">
        <v>1426131</v>
      </c>
      <c r="AQ7" s="74">
        <v>244685</v>
      </c>
      <c r="AR7" s="74">
        <v>1498438</v>
      </c>
      <c r="AS7" s="74">
        <v>257072</v>
      </c>
      <c r="AT7" s="53">
        <f t="shared" si="14"/>
        <v>17.157259746825503</v>
      </c>
      <c r="AU7" s="53">
        <f t="shared" si="15"/>
        <v>17.155998446382164</v>
      </c>
      <c r="AV7" s="53">
        <f t="shared" si="16"/>
        <v>48.765637549650528</v>
      </c>
      <c r="AW7" s="53">
        <f t="shared" si="17"/>
        <v>51.234362450349465</v>
      </c>
    </row>
    <row r="8" spans="1:49">
      <c r="A8" s="37" t="s">
        <v>61</v>
      </c>
      <c r="B8" s="37" t="s">
        <v>62</v>
      </c>
      <c r="D8" s="74">
        <v>38488069</v>
      </c>
      <c r="E8" s="74">
        <v>4088523</v>
      </c>
      <c r="F8" s="74">
        <v>1995286</v>
      </c>
      <c r="G8" s="74">
        <v>1797732</v>
      </c>
      <c r="H8" s="74">
        <v>24335458</v>
      </c>
      <c r="I8" s="74">
        <v>5052924</v>
      </c>
      <c r="J8" s="301">
        <f t="shared" si="1"/>
        <v>10.622832234061939</v>
      </c>
      <c r="K8" s="301">
        <f t="shared" si="2"/>
        <v>8.1990895753841979</v>
      </c>
      <c r="L8" s="303">
        <f t="shared" si="3"/>
        <v>35.578053420158305</v>
      </c>
      <c r="M8" s="74">
        <v>4088523</v>
      </c>
      <c r="N8" s="74">
        <v>2706229</v>
      </c>
      <c r="O8" s="74">
        <v>327936</v>
      </c>
      <c r="P8" s="28">
        <f t="shared" si="18"/>
        <v>1054358</v>
      </c>
      <c r="Q8" s="74">
        <v>46789</v>
      </c>
      <c r="R8" s="74">
        <v>437822</v>
      </c>
      <c r="S8" s="74">
        <v>15536</v>
      </c>
      <c r="T8" s="74">
        <v>385675</v>
      </c>
      <c r="U8" s="74">
        <v>168536</v>
      </c>
      <c r="V8" s="74">
        <v>1212272</v>
      </c>
      <c r="W8" s="74">
        <v>1969329</v>
      </c>
      <c r="X8" s="195">
        <f t="shared" si="4"/>
        <v>66.190871373354142</v>
      </c>
      <c r="Y8" s="195">
        <f t="shared" si="5"/>
        <v>8.0208916520709312</v>
      </c>
      <c r="Z8" s="195">
        <f t="shared" si="6"/>
        <v>25.788236974574925</v>
      </c>
      <c r="AA8" s="195">
        <f t="shared" si="7"/>
        <v>29.650609767879498</v>
      </c>
      <c r="AB8" s="197">
        <f t="shared" si="8"/>
        <v>48.1672476833321</v>
      </c>
      <c r="AC8" s="74">
        <v>38488069</v>
      </c>
      <c r="AD8" s="74">
        <v>1142006</v>
      </c>
      <c r="AE8" s="74">
        <v>778549</v>
      </c>
      <c r="AF8" s="74">
        <v>1560559</v>
      </c>
      <c r="AG8" s="74">
        <v>2133750</v>
      </c>
      <c r="AH8" s="74">
        <v>943071</v>
      </c>
      <c r="AI8" s="74">
        <v>1611722</v>
      </c>
      <c r="AJ8" s="53">
        <f t="shared" si="9"/>
        <v>2.9671688647201289</v>
      </c>
      <c r="AK8" s="53">
        <f t="shared" si="10"/>
        <v>2.0228320625802243</v>
      </c>
      <c r="AL8" s="53">
        <f t="shared" si="11"/>
        <v>4.0546565222588846</v>
      </c>
      <c r="AM8" s="53">
        <f t="shared" si="0"/>
        <v>5.5439258332237973</v>
      </c>
      <c r="AN8" s="53">
        <f t="shared" si="12"/>
        <v>2.4502944016235264</v>
      </c>
      <c r="AO8" s="38">
        <f t="shared" si="13"/>
        <v>4.1875886264909781</v>
      </c>
      <c r="AP8" s="74">
        <v>18979836</v>
      </c>
      <c r="AQ8" s="74">
        <v>1958064</v>
      </c>
      <c r="AR8" s="74">
        <v>19508233</v>
      </c>
      <c r="AS8" s="74">
        <v>2130459</v>
      </c>
      <c r="AT8" s="53">
        <f t="shared" si="14"/>
        <v>10.316548572917068</v>
      </c>
      <c r="AU8" s="53">
        <f t="shared" si="15"/>
        <v>10.92081994304661</v>
      </c>
      <c r="AV8" s="53">
        <f t="shared" si="16"/>
        <v>47.891720310733241</v>
      </c>
      <c r="AW8" s="53">
        <f t="shared" si="17"/>
        <v>52.108279689266759</v>
      </c>
    </row>
    <row r="9" spans="1:49">
      <c r="A9" s="37" t="s">
        <v>63</v>
      </c>
      <c r="B9" s="37" t="s">
        <v>64</v>
      </c>
      <c r="D9" s="74">
        <v>5344703</v>
      </c>
      <c r="E9" s="74">
        <v>565570</v>
      </c>
      <c r="F9" s="74">
        <v>297368</v>
      </c>
      <c r="G9" s="74">
        <v>227113</v>
      </c>
      <c r="H9" s="74">
        <v>3403503</v>
      </c>
      <c r="I9" s="74">
        <v>691914</v>
      </c>
      <c r="J9" s="301">
        <f t="shared" si="1"/>
        <v>10.581878918248592</v>
      </c>
      <c r="K9" s="301">
        <f t="shared" si="2"/>
        <v>8.7371158479954332</v>
      </c>
      <c r="L9" s="303">
        <f t="shared" si="3"/>
        <v>32.823876955806647</v>
      </c>
      <c r="M9" s="74">
        <v>565570</v>
      </c>
      <c r="N9" s="74">
        <v>481913</v>
      </c>
      <c r="O9" s="74">
        <v>23613</v>
      </c>
      <c r="P9" s="28">
        <f t="shared" si="18"/>
        <v>60044</v>
      </c>
      <c r="Q9" s="74">
        <v>8604</v>
      </c>
      <c r="R9" s="74">
        <v>11041</v>
      </c>
      <c r="S9" s="74">
        <v>990</v>
      </c>
      <c r="T9" s="74">
        <v>21140</v>
      </c>
      <c r="U9" s="74">
        <v>18269</v>
      </c>
      <c r="V9" s="74">
        <v>104746</v>
      </c>
      <c r="W9" s="74">
        <v>409210</v>
      </c>
      <c r="X9" s="195">
        <f t="shared" si="4"/>
        <v>85.208373852927139</v>
      </c>
      <c r="Y9" s="195">
        <f t="shared" si="5"/>
        <v>4.1750800077797621</v>
      </c>
      <c r="Z9" s="195">
        <f t="shared" si="6"/>
        <v>10.616546139293103</v>
      </c>
      <c r="AA9" s="195">
        <f t="shared" si="7"/>
        <v>18.52043071591492</v>
      </c>
      <c r="AB9" s="197">
        <f t="shared" si="8"/>
        <v>72.353554820800255</v>
      </c>
      <c r="AC9" s="74">
        <v>5344703</v>
      </c>
      <c r="AD9" s="74">
        <v>188367</v>
      </c>
      <c r="AE9" s="74">
        <v>105275</v>
      </c>
      <c r="AF9" s="74">
        <v>203511</v>
      </c>
      <c r="AG9" s="74">
        <v>266234</v>
      </c>
      <c r="AH9" s="74">
        <v>92458</v>
      </c>
      <c r="AI9" s="74">
        <v>177186</v>
      </c>
      <c r="AJ9" s="53">
        <f t="shared" si="9"/>
        <v>3.5243679583318288</v>
      </c>
      <c r="AK9" s="53">
        <f t="shared" si="10"/>
        <v>1.9697072035621062</v>
      </c>
      <c r="AL9" s="53">
        <f t="shared" si="11"/>
        <v>3.8077139178734538</v>
      </c>
      <c r="AM9" s="53">
        <f t="shared" si="0"/>
        <v>4.981268369823356</v>
      </c>
      <c r="AN9" s="53">
        <f t="shared" si="12"/>
        <v>1.7298996782421774</v>
      </c>
      <c r="AO9" s="38">
        <f t="shared" si="13"/>
        <v>3.3151701787732644</v>
      </c>
      <c r="AP9" s="74">
        <v>2660110</v>
      </c>
      <c r="AQ9" s="74">
        <v>285641</v>
      </c>
      <c r="AR9" s="74">
        <v>2684593</v>
      </c>
      <c r="AS9" s="74">
        <v>279929</v>
      </c>
      <c r="AT9" s="53">
        <f t="shared" si="14"/>
        <v>10.737939408520699</v>
      </c>
      <c r="AU9" s="53">
        <f t="shared" si="15"/>
        <v>10.427241671270096</v>
      </c>
      <c r="AV9" s="53">
        <f t="shared" si="16"/>
        <v>50.504977279558673</v>
      </c>
      <c r="AW9" s="53">
        <f t="shared" si="17"/>
        <v>49.49502272044132</v>
      </c>
    </row>
    <row r="10" spans="1:49">
      <c r="A10" s="37" t="s">
        <v>65</v>
      </c>
      <c r="B10" s="37" t="s">
        <v>66</v>
      </c>
      <c r="D10" s="74">
        <v>3541763</v>
      </c>
      <c r="E10" s="74">
        <v>389368</v>
      </c>
      <c r="F10" s="74">
        <v>186958</v>
      </c>
      <c r="G10" s="74">
        <v>172602</v>
      </c>
      <c r="H10" s="74">
        <v>2225763</v>
      </c>
      <c r="I10" s="74">
        <v>554342</v>
      </c>
      <c r="J10" s="301">
        <f t="shared" si="1"/>
        <v>10.99362097350952</v>
      </c>
      <c r="K10" s="301">
        <f t="shared" si="2"/>
        <v>8.399726296106099</v>
      </c>
      <c r="L10" s="303">
        <f t="shared" si="3"/>
        <v>31.13637429601221</v>
      </c>
      <c r="M10" s="74">
        <v>389368</v>
      </c>
      <c r="N10" s="74">
        <v>309730</v>
      </c>
      <c r="O10" s="74">
        <v>40146</v>
      </c>
      <c r="P10" s="28">
        <f t="shared" si="18"/>
        <v>39492</v>
      </c>
      <c r="Q10" s="74">
        <v>1737</v>
      </c>
      <c r="R10" s="74">
        <v>8129</v>
      </c>
      <c r="S10" s="74">
        <v>146</v>
      </c>
      <c r="T10" s="74">
        <v>18982</v>
      </c>
      <c r="U10" s="74">
        <v>10498</v>
      </c>
      <c r="V10" s="74">
        <v>54156</v>
      </c>
      <c r="W10" s="74">
        <v>281704</v>
      </c>
      <c r="X10" s="195">
        <f t="shared" si="4"/>
        <v>79.546855416983419</v>
      </c>
      <c r="Y10" s="195">
        <f t="shared" si="5"/>
        <v>10.310554539664277</v>
      </c>
      <c r="Z10" s="195">
        <f t="shared" si="6"/>
        <v>10.142590043352303</v>
      </c>
      <c r="AA10" s="195">
        <f t="shared" si="7"/>
        <v>13.908693061576709</v>
      </c>
      <c r="AB10" s="197">
        <f t="shared" si="8"/>
        <v>72.349037414476797</v>
      </c>
      <c r="AC10" s="74">
        <v>3541763</v>
      </c>
      <c r="AD10" s="74">
        <v>107942</v>
      </c>
      <c r="AE10" s="74">
        <v>62666</v>
      </c>
      <c r="AF10" s="74">
        <v>148035</v>
      </c>
      <c r="AG10" s="74">
        <v>192996</v>
      </c>
      <c r="AH10" s="74">
        <v>78060</v>
      </c>
      <c r="AI10" s="74">
        <v>140582</v>
      </c>
      <c r="AJ10" s="53">
        <f t="shared" si="9"/>
        <v>3.0476912204458624</v>
      </c>
      <c r="AK10" s="53">
        <f t="shared" si="10"/>
        <v>1.7693448149975026</v>
      </c>
      <c r="AL10" s="53">
        <f t="shared" si="11"/>
        <v>4.1796980769181902</v>
      </c>
      <c r="AM10" s="53">
        <f t="shared" si="0"/>
        <v>5.4491506066329114</v>
      </c>
      <c r="AN10" s="53">
        <f t="shared" si="12"/>
        <v>2.2039871103741273</v>
      </c>
      <c r="AO10" s="38">
        <f t="shared" si="13"/>
        <v>3.9692661536076805</v>
      </c>
      <c r="AP10" s="74">
        <v>1720856</v>
      </c>
      <c r="AQ10" s="74">
        <v>181924</v>
      </c>
      <c r="AR10" s="74">
        <v>1820907</v>
      </c>
      <c r="AS10" s="74">
        <v>207444</v>
      </c>
      <c r="AT10" s="53">
        <f t="shared" si="14"/>
        <v>10.571715471834947</v>
      </c>
      <c r="AU10" s="53">
        <f t="shared" si="15"/>
        <v>11.392344584319792</v>
      </c>
      <c r="AV10" s="53">
        <f t="shared" si="16"/>
        <v>46.72289453678782</v>
      </c>
      <c r="AW10" s="53">
        <f t="shared" si="17"/>
        <v>53.27710546321218</v>
      </c>
    </row>
    <row r="11" spans="1:49">
      <c r="A11" s="37" t="s">
        <v>67</v>
      </c>
      <c r="B11" s="37" t="s">
        <v>68</v>
      </c>
      <c r="D11" s="74">
        <v>929139</v>
      </c>
      <c r="E11" s="74">
        <v>111783</v>
      </c>
      <c r="F11" s="74">
        <v>55236</v>
      </c>
      <c r="G11" s="74">
        <v>48069</v>
      </c>
      <c r="H11" s="74">
        <v>568952</v>
      </c>
      <c r="I11" s="74">
        <v>156517</v>
      </c>
      <c r="J11" s="301">
        <f t="shared" si="1"/>
        <v>12.03081562607963</v>
      </c>
      <c r="K11" s="301">
        <f t="shared" si="2"/>
        <v>9.7083761020261807</v>
      </c>
      <c r="L11" s="303">
        <f t="shared" si="3"/>
        <v>30.711679881418629</v>
      </c>
      <c r="M11" s="74">
        <v>111783</v>
      </c>
      <c r="N11" s="74">
        <v>82459</v>
      </c>
      <c r="O11" s="74">
        <v>22389</v>
      </c>
      <c r="P11" s="28">
        <f t="shared" si="18"/>
        <v>6935</v>
      </c>
      <c r="Q11" s="74">
        <v>867</v>
      </c>
      <c r="R11" s="74">
        <v>1703</v>
      </c>
      <c r="S11" s="74">
        <v>75</v>
      </c>
      <c r="T11" s="74">
        <v>1439</v>
      </c>
      <c r="U11" s="74">
        <v>2851</v>
      </c>
      <c r="V11" s="74">
        <v>6351</v>
      </c>
      <c r="W11" s="74">
        <v>78519</v>
      </c>
      <c r="X11" s="195">
        <f t="shared" si="4"/>
        <v>73.767030764964261</v>
      </c>
      <c r="Y11" s="195">
        <f t="shared" si="5"/>
        <v>20.028984729341669</v>
      </c>
      <c r="Z11" s="195">
        <f t="shared" si="6"/>
        <v>6.2039845056940681</v>
      </c>
      <c r="AA11" s="195">
        <f t="shared" si="7"/>
        <v>5.6815437052145672</v>
      </c>
      <c r="AB11" s="197">
        <f t="shared" si="8"/>
        <v>70.242344542551194</v>
      </c>
      <c r="AC11" s="74">
        <v>929139</v>
      </c>
      <c r="AD11" s="74">
        <v>28554</v>
      </c>
      <c r="AE11" s="74">
        <v>19290</v>
      </c>
      <c r="AF11" s="74">
        <v>42565</v>
      </c>
      <c r="AG11" s="74">
        <v>59657</v>
      </c>
      <c r="AH11" s="74">
        <v>22644</v>
      </c>
      <c r="AI11" s="74">
        <v>39025</v>
      </c>
      <c r="AJ11" s="53">
        <f t="shared" si="9"/>
        <v>3.0731677391649685</v>
      </c>
      <c r="AK11" s="53">
        <f t="shared" si="10"/>
        <v>2.0761156296313041</v>
      </c>
      <c r="AL11" s="53">
        <f t="shared" si="11"/>
        <v>4.5811229536161973</v>
      </c>
      <c r="AM11" s="53">
        <f t="shared" si="0"/>
        <v>6.4206754855839652</v>
      </c>
      <c r="AN11" s="53">
        <f t="shared" si="12"/>
        <v>2.4370949879404482</v>
      </c>
      <c r="AO11" s="38">
        <f t="shared" si="13"/>
        <v>4.2001250620197839</v>
      </c>
      <c r="AP11" s="74">
        <v>446368</v>
      </c>
      <c r="AQ11" s="74">
        <v>52366</v>
      </c>
      <c r="AR11" s="74">
        <v>482771</v>
      </c>
      <c r="AS11" s="74">
        <v>59417</v>
      </c>
      <c r="AT11" s="53">
        <f t="shared" si="14"/>
        <v>11.73157574019643</v>
      </c>
      <c r="AU11" s="53">
        <f t="shared" si="15"/>
        <v>12.307491543609702</v>
      </c>
      <c r="AV11" s="53">
        <f t="shared" si="16"/>
        <v>46.846121503269728</v>
      </c>
      <c r="AW11" s="53">
        <f t="shared" si="17"/>
        <v>53.153878496730265</v>
      </c>
    </row>
    <row r="12" spans="1:49">
      <c r="A12" s="37" t="s">
        <v>69</v>
      </c>
      <c r="B12" s="37" t="s">
        <v>70</v>
      </c>
      <c r="D12" s="74">
        <v>661858</v>
      </c>
      <c r="E12" s="74">
        <v>77368</v>
      </c>
      <c r="F12" s="74">
        <v>45190</v>
      </c>
      <c r="G12" s="74">
        <v>27163</v>
      </c>
      <c r="H12" s="74">
        <v>466815</v>
      </c>
      <c r="I12" s="74">
        <v>77221</v>
      </c>
      <c r="J12" s="301">
        <f t="shared" si="1"/>
        <v>11.689516482387461</v>
      </c>
      <c r="K12" s="301">
        <f t="shared" si="2"/>
        <v>9.6804944142754614</v>
      </c>
      <c r="L12" s="303">
        <f t="shared" si="3"/>
        <v>35.175664650807427</v>
      </c>
      <c r="M12" s="74">
        <v>77368</v>
      </c>
      <c r="N12" s="74">
        <v>15278</v>
      </c>
      <c r="O12" s="74">
        <v>56832</v>
      </c>
      <c r="P12" s="28">
        <f t="shared" si="18"/>
        <v>5258</v>
      </c>
      <c r="Q12" s="74">
        <v>330</v>
      </c>
      <c r="R12" s="74">
        <v>1540</v>
      </c>
      <c r="S12" s="74">
        <v>40</v>
      </c>
      <c r="T12" s="74">
        <v>1818</v>
      </c>
      <c r="U12" s="74">
        <v>1530</v>
      </c>
      <c r="V12" s="74">
        <v>4412</v>
      </c>
      <c r="W12" s="74">
        <v>13544</v>
      </c>
      <c r="X12" s="195">
        <f t="shared" si="4"/>
        <v>19.747182297590733</v>
      </c>
      <c r="Y12" s="195">
        <f t="shared" si="5"/>
        <v>73.456726295109092</v>
      </c>
      <c r="Z12" s="195">
        <f t="shared" si="6"/>
        <v>6.7960914073001755</v>
      </c>
      <c r="AA12" s="195">
        <f t="shared" si="7"/>
        <v>5.7026160686588767</v>
      </c>
      <c r="AB12" s="197">
        <f t="shared" si="8"/>
        <v>17.505945610588359</v>
      </c>
      <c r="AC12" s="74">
        <v>661858</v>
      </c>
      <c r="AD12" s="74">
        <v>14083</v>
      </c>
      <c r="AE12" s="74">
        <v>18529</v>
      </c>
      <c r="AF12" s="74">
        <v>29694</v>
      </c>
      <c r="AG12" s="74">
        <v>41713</v>
      </c>
      <c r="AH12" s="74">
        <v>14581</v>
      </c>
      <c r="AI12" s="74">
        <v>26277</v>
      </c>
      <c r="AJ12" s="53">
        <f t="shared" si="9"/>
        <v>2.1277978055715878</v>
      </c>
      <c r="AK12" s="53">
        <f t="shared" si="10"/>
        <v>2.7995431044121246</v>
      </c>
      <c r="AL12" s="53">
        <f t="shared" si="11"/>
        <v>4.4864608420537335</v>
      </c>
      <c r="AM12" s="53">
        <f t="shared" si="0"/>
        <v>6.3024092781231014</v>
      </c>
      <c r="AN12" s="53">
        <f t="shared" si="12"/>
        <v>2.2030405313526469</v>
      </c>
      <c r="AO12" s="38">
        <f t="shared" si="13"/>
        <v>3.9701869585318903</v>
      </c>
      <c r="AP12" s="74">
        <v>310941</v>
      </c>
      <c r="AQ12" s="74">
        <v>33419</v>
      </c>
      <c r="AR12" s="74">
        <v>350917</v>
      </c>
      <c r="AS12" s="74">
        <v>43949</v>
      </c>
      <c r="AT12" s="53">
        <f t="shared" si="14"/>
        <v>10.74769811636291</v>
      </c>
      <c r="AU12" s="53">
        <f t="shared" si="15"/>
        <v>12.524044147191502</v>
      </c>
      <c r="AV12" s="53">
        <f t="shared" si="16"/>
        <v>43.194860924413192</v>
      </c>
      <c r="AW12" s="53">
        <f t="shared" si="17"/>
        <v>56.805139075586808</v>
      </c>
    </row>
    <row r="13" spans="1:49">
      <c r="A13" s="37" t="s">
        <v>71</v>
      </c>
      <c r="B13" s="37" t="s">
        <v>72</v>
      </c>
      <c r="D13" s="74">
        <v>19967931</v>
      </c>
      <c r="E13" s="74">
        <v>2673685</v>
      </c>
      <c r="F13" s="74">
        <v>1208053</v>
      </c>
      <c r="G13" s="74">
        <v>1287862</v>
      </c>
      <c r="H13" s="74">
        <v>12006098</v>
      </c>
      <c r="I13" s="74">
        <v>3859065</v>
      </c>
      <c r="J13" s="301">
        <f t="shared" si="1"/>
        <v>13.389895027181334</v>
      </c>
      <c r="K13" s="301">
        <f t="shared" si="2"/>
        <v>10.061995162791442</v>
      </c>
      <c r="L13" s="303">
        <f t="shared" si="3"/>
        <v>33.372384243333556</v>
      </c>
      <c r="M13" s="74">
        <v>2673685</v>
      </c>
      <c r="N13" s="74">
        <v>2145776</v>
      </c>
      <c r="O13" s="74">
        <v>375497</v>
      </c>
      <c r="P13" s="28">
        <f t="shared" si="18"/>
        <v>152412</v>
      </c>
      <c r="Q13" s="74">
        <v>11216</v>
      </c>
      <c r="R13" s="74">
        <v>37215</v>
      </c>
      <c r="S13" s="74">
        <v>1036</v>
      </c>
      <c r="T13" s="74">
        <v>47648</v>
      </c>
      <c r="U13" s="74">
        <v>55297</v>
      </c>
      <c r="V13" s="74">
        <v>491761</v>
      </c>
      <c r="W13" s="74">
        <v>1730441</v>
      </c>
      <c r="X13" s="195">
        <f t="shared" si="4"/>
        <v>80.255377877349048</v>
      </c>
      <c r="Y13" s="195">
        <f t="shared" si="5"/>
        <v>14.044174986956204</v>
      </c>
      <c r="Z13" s="195">
        <f t="shared" si="6"/>
        <v>5.700447135694743</v>
      </c>
      <c r="AA13" s="195">
        <f t="shared" si="7"/>
        <v>18.392630395876854</v>
      </c>
      <c r="AB13" s="197">
        <f t="shared" si="8"/>
        <v>64.721199393346637</v>
      </c>
      <c r="AC13" s="74">
        <v>19967931</v>
      </c>
      <c r="AD13" s="74">
        <v>760931</v>
      </c>
      <c r="AE13" s="74">
        <v>502939</v>
      </c>
      <c r="AF13" s="74">
        <v>974827</v>
      </c>
      <c r="AG13" s="74">
        <v>1448513</v>
      </c>
      <c r="AH13" s="74">
        <v>532595</v>
      </c>
      <c r="AI13" s="74">
        <v>950110</v>
      </c>
      <c r="AJ13" s="53">
        <f t="shared" si="9"/>
        <v>3.8107653717353092</v>
      </c>
      <c r="AK13" s="53">
        <f t="shared" si="10"/>
        <v>2.5187336634927275</v>
      </c>
      <c r="AL13" s="53">
        <f t="shared" si="11"/>
        <v>4.881962983545967</v>
      </c>
      <c r="AM13" s="53">
        <f t="shared" si="0"/>
        <v>7.2541967417655844</v>
      </c>
      <c r="AN13" s="53">
        <f t="shared" si="12"/>
        <v>2.6672518049065777</v>
      </c>
      <c r="AO13" s="38">
        <f t="shared" si="13"/>
        <v>4.7581795029239631</v>
      </c>
      <c r="AP13" s="74">
        <v>9680421</v>
      </c>
      <c r="AQ13" s="74">
        <v>1298968</v>
      </c>
      <c r="AR13" s="74">
        <v>10287510</v>
      </c>
      <c r="AS13" s="74">
        <v>1374717</v>
      </c>
      <c r="AT13" s="53">
        <f t="shared" si="14"/>
        <v>13.418507314919465</v>
      </c>
      <c r="AU13" s="53">
        <f t="shared" si="15"/>
        <v>13.362971214608782</v>
      </c>
      <c r="AV13" s="53">
        <f t="shared" si="16"/>
        <v>48.583434473395329</v>
      </c>
      <c r="AW13" s="53">
        <f t="shared" si="17"/>
        <v>51.416565526604664</v>
      </c>
    </row>
    <row r="14" spans="1:49">
      <c r="A14" s="37" t="s">
        <v>73</v>
      </c>
      <c r="B14" s="37" t="s">
        <v>74</v>
      </c>
      <c r="D14" s="74">
        <v>10012994</v>
      </c>
      <c r="E14" s="74">
        <v>1237621</v>
      </c>
      <c r="F14" s="74">
        <v>669968</v>
      </c>
      <c r="G14" s="74">
        <v>468856</v>
      </c>
      <c r="H14" s="74">
        <v>6246295</v>
      </c>
      <c r="I14" s="74">
        <v>1270953</v>
      </c>
      <c r="J14" s="301">
        <f t="shared" si="1"/>
        <v>12.360149222100802</v>
      </c>
      <c r="K14" s="301">
        <f t="shared" si="2"/>
        <v>10.725846281675777</v>
      </c>
      <c r="L14" s="303">
        <f t="shared" si="3"/>
        <v>36.890113167048668</v>
      </c>
      <c r="M14" s="74">
        <v>1237621</v>
      </c>
      <c r="N14" s="74">
        <v>779964</v>
      </c>
      <c r="O14" s="74">
        <v>392045</v>
      </c>
      <c r="P14" s="28">
        <f t="shared" si="18"/>
        <v>65612</v>
      </c>
      <c r="Q14" s="74">
        <v>5017</v>
      </c>
      <c r="R14" s="74">
        <v>20663</v>
      </c>
      <c r="S14" s="74">
        <v>680</v>
      </c>
      <c r="T14" s="74">
        <v>13944</v>
      </c>
      <c r="U14" s="74">
        <v>25308</v>
      </c>
      <c r="V14" s="74">
        <v>53041</v>
      </c>
      <c r="W14" s="74">
        <v>747128</v>
      </c>
      <c r="X14" s="195">
        <f t="shared" si="4"/>
        <v>63.021231863389517</v>
      </c>
      <c r="Y14" s="195">
        <f t="shared" si="5"/>
        <v>31.677306703748563</v>
      </c>
      <c r="Z14" s="195">
        <f t="shared" si="6"/>
        <v>5.3014614328619185</v>
      </c>
      <c r="AA14" s="195">
        <f t="shared" si="7"/>
        <v>4.2857223657323207</v>
      </c>
      <c r="AB14" s="197">
        <f t="shared" si="8"/>
        <v>60.368077141548184</v>
      </c>
      <c r="AC14" s="74">
        <v>10012994</v>
      </c>
      <c r="AD14" s="74">
        <v>323776</v>
      </c>
      <c r="AE14" s="74">
        <v>258789</v>
      </c>
      <c r="AF14" s="74">
        <v>468574</v>
      </c>
      <c r="AG14" s="74">
        <v>664943</v>
      </c>
      <c r="AH14" s="74">
        <v>240453</v>
      </c>
      <c r="AI14" s="74">
        <v>429470</v>
      </c>
      <c r="AJ14" s="53">
        <f t="shared" si="9"/>
        <v>3.2335583143263644</v>
      </c>
      <c r="AK14" s="53">
        <f t="shared" si="10"/>
        <v>2.5845316595615659</v>
      </c>
      <c r="AL14" s="53">
        <f t="shared" si="11"/>
        <v>4.67965925076955</v>
      </c>
      <c r="AM14" s="53">
        <f t="shared" si="0"/>
        <v>6.6408009432543356</v>
      </c>
      <c r="AN14" s="53">
        <f t="shared" si="12"/>
        <v>2.4014096083549039</v>
      </c>
      <c r="AO14" s="38">
        <f t="shared" si="13"/>
        <v>4.2891267087546439</v>
      </c>
      <c r="AP14" s="74">
        <v>4818064</v>
      </c>
      <c r="AQ14" s="74">
        <v>582333</v>
      </c>
      <c r="AR14" s="74">
        <v>5194930</v>
      </c>
      <c r="AS14" s="74">
        <v>655288</v>
      </c>
      <c r="AT14" s="53">
        <f t="shared" si="14"/>
        <v>12.086452151735635</v>
      </c>
      <c r="AU14" s="53">
        <f t="shared" si="15"/>
        <v>12.613990948867453</v>
      </c>
      <c r="AV14" s="53">
        <f t="shared" si="16"/>
        <v>47.052611421428693</v>
      </c>
      <c r="AW14" s="53">
        <f t="shared" si="17"/>
        <v>52.947388578571307</v>
      </c>
    </row>
    <row r="15" spans="1:49">
      <c r="A15" s="37" t="s">
        <v>75</v>
      </c>
      <c r="B15" s="37" t="s">
        <v>76</v>
      </c>
      <c r="D15" s="74">
        <v>1369366</v>
      </c>
      <c r="E15" s="74">
        <v>153544</v>
      </c>
      <c r="F15" s="74">
        <v>64778</v>
      </c>
      <c r="G15" s="74">
        <v>80181</v>
      </c>
      <c r="H15" s="74">
        <v>828336</v>
      </c>
      <c r="I15" s="74">
        <v>233724</v>
      </c>
      <c r="J15" s="301">
        <f t="shared" si="1"/>
        <v>11.212780220919754</v>
      </c>
      <c r="K15" s="301">
        <f t="shared" si="2"/>
        <v>7.8202565142647424</v>
      </c>
      <c r="L15" s="303">
        <f t="shared" si="3"/>
        <v>34.305847923191457</v>
      </c>
      <c r="M15" s="74">
        <v>153544</v>
      </c>
      <c r="N15" s="74">
        <v>38994</v>
      </c>
      <c r="O15" s="74">
        <v>1771</v>
      </c>
      <c r="P15" s="28">
        <f t="shared" si="18"/>
        <v>112779</v>
      </c>
      <c r="Q15" s="74">
        <v>453</v>
      </c>
      <c r="R15" s="74">
        <v>66097</v>
      </c>
      <c r="S15" s="74">
        <v>15588</v>
      </c>
      <c r="T15" s="74">
        <v>1035</v>
      </c>
      <c r="U15" s="74">
        <v>29606</v>
      </c>
      <c r="V15" s="74">
        <v>11865</v>
      </c>
      <c r="W15" s="74">
        <v>35447</v>
      </c>
      <c r="X15" s="195">
        <f t="shared" si="4"/>
        <v>25.395977700203197</v>
      </c>
      <c r="Y15" s="195">
        <f t="shared" si="5"/>
        <v>1.1534153076642526</v>
      </c>
      <c r="Z15" s="195">
        <f t="shared" si="6"/>
        <v>73.450606992132549</v>
      </c>
      <c r="AA15" s="195">
        <f t="shared" si="7"/>
        <v>7.7274266659719686</v>
      </c>
      <c r="AB15" s="197">
        <f t="shared" si="8"/>
        <v>23.08589068931381</v>
      </c>
      <c r="AC15" s="74">
        <v>1369366</v>
      </c>
      <c r="AD15" s="74">
        <v>50861</v>
      </c>
      <c r="AE15" s="74">
        <v>24621</v>
      </c>
      <c r="AF15" s="74">
        <v>57850</v>
      </c>
      <c r="AG15" s="74">
        <v>80036</v>
      </c>
      <c r="AH15" s="74">
        <v>31219</v>
      </c>
      <c r="AI15" s="74">
        <v>59600</v>
      </c>
      <c r="AJ15" s="53">
        <f t="shared" si="9"/>
        <v>3.7142005862567058</v>
      </c>
      <c r="AK15" s="53">
        <f t="shared" si="10"/>
        <v>1.7979853450428886</v>
      </c>
      <c r="AL15" s="53">
        <f t="shared" si="11"/>
        <v>4.2245827631181143</v>
      </c>
      <c r="AM15" s="53">
        <f t="shared" si="0"/>
        <v>5.8447485916840343</v>
      </c>
      <c r="AN15" s="53">
        <f t="shared" si="12"/>
        <v>2.2798141621743198</v>
      </c>
      <c r="AO15" s="38">
        <f t="shared" si="13"/>
        <v>4.3523791301960175</v>
      </c>
      <c r="AP15" s="74">
        <v>670744</v>
      </c>
      <c r="AQ15" s="74">
        <v>74881</v>
      </c>
      <c r="AR15" s="74">
        <v>698622</v>
      </c>
      <c r="AS15" s="74">
        <v>78663</v>
      </c>
      <c r="AT15" s="53">
        <f t="shared" si="14"/>
        <v>11.163871760313921</v>
      </c>
      <c r="AU15" s="53">
        <f t="shared" si="15"/>
        <v>11.259737025172409</v>
      </c>
      <c r="AV15" s="53">
        <f t="shared" si="16"/>
        <v>48.768431198874588</v>
      </c>
      <c r="AW15" s="53">
        <f t="shared" si="17"/>
        <v>51.231568801125412</v>
      </c>
    </row>
    <row r="16" spans="1:49">
      <c r="A16" s="37" t="s">
        <v>77</v>
      </c>
      <c r="B16" s="37" t="s">
        <v>78</v>
      </c>
      <c r="D16" s="74">
        <v>1636345</v>
      </c>
      <c r="E16" s="74">
        <v>217575</v>
      </c>
      <c r="F16" s="74">
        <v>111099</v>
      </c>
      <c r="G16" s="74">
        <v>87324</v>
      </c>
      <c r="H16" s="74">
        <v>963985</v>
      </c>
      <c r="I16" s="74">
        <v>238472</v>
      </c>
      <c r="J16" s="301">
        <f t="shared" si="1"/>
        <v>13.296401431238522</v>
      </c>
      <c r="K16" s="301">
        <f t="shared" si="2"/>
        <v>11.524971861595358</v>
      </c>
      <c r="L16" s="303">
        <f t="shared" si="3"/>
        <v>36.618135462444229</v>
      </c>
      <c r="M16" s="74">
        <v>217575</v>
      </c>
      <c r="N16" s="74">
        <v>199687</v>
      </c>
      <c r="O16" s="74">
        <v>1353</v>
      </c>
      <c r="P16" s="28">
        <f t="shared" si="18"/>
        <v>16535</v>
      </c>
      <c r="Q16" s="74">
        <v>4019</v>
      </c>
      <c r="R16" s="74">
        <v>1489</v>
      </c>
      <c r="S16" s="74">
        <v>314</v>
      </c>
      <c r="T16" s="74">
        <v>4988</v>
      </c>
      <c r="U16" s="74">
        <v>5725</v>
      </c>
      <c r="V16" s="74">
        <v>17600</v>
      </c>
      <c r="W16" s="74">
        <v>188936</v>
      </c>
      <c r="X16" s="195">
        <f t="shared" si="4"/>
        <v>91.778467195220031</v>
      </c>
      <c r="Y16" s="195">
        <f t="shared" si="5"/>
        <v>0.62185453291968285</v>
      </c>
      <c r="Z16" s="195">
        <f t="shared" si="6"/>
        <v>7.5996782718602791</v>
      </c>
      <c r="AA16" s="195">
        <f t="shared" si="7"/>
        <v>8.0891646558657939</v>
      </c>
      <c r="AB16" s="197">
        <f t="shared" si="8"/>
        <v>86.837182580719301</v>
      </c>
      <c r="AC16" s="74">
        <v>1636345</v>
      </c>
      <c r="AD16" s="74">
        <v>74186</v>
      </c>
      <c r="AE16" s="74">
        <v>39743</v>
      </c>
      <c r="AF16" s="74">
        <v>85265</v>
      </c>
      <c r="AG16" s="74">
        <v>100299</v>
      </c>
      <c r="AH16" s="74">
        <v>37848</v>
      </c>
      <c r="AI16" s="74">
        <v>66735</v>
      </c>
      <c r="AJ16" s="53">
        <f t="shared" si="9"/>
        <v>4.5336405220170564</v>
      </c>
      <c r="AK16" s="53">
        <f t="shared" si="10"/>
        <v>2.4287665498412618</v>
      </c>
      <c r="AL16" s="53">
        <f t="shared" si="11"/>
        <v>5.2106982329520974</v>
      </c>
      <c r="AM16" s="53">
        <f t="shared" si="0"/>
        <v>6.129453140994106</v>
      </c>
      <c r="AN16" s="53">
        <f t="shared" si="12"/>
        <v>2.3129596753740809</v>
      </c>
      <c r="AO16" s="38">
        <f t="shared" si="13"/>
        <v>4.0782964472650933</v>
      </c>
      <c r="AP16" s="74">
        <v>815104</v>
      </c>
      <c r="AQ16" s="74">
        <v>115495</v>
      </c>
      <c r="AR16" s="74">
        <v>821241</v>
      </c>
      <c r="AS16" s="74">
        <v>102080</v>
      </c>
      <c r="AT16" s="53">
        <f t="shared" si="14"/>
        <v>14.169357529836685</v>
      </c>
      <c r="AU16" s="53">
        <f t="shared" si="15"/>
        <v>12.429968791134392</v>
      </c>
      <c r="AV16" s="53">
        <f t="shared" si="16"/>
        <v>53.082844995978398</v>
      </c>
      <c r="AW16" s="53">
        <f t="shared" si="17"/>
        <v>46.917155004021602</v>
      </c>
    </row>
    <row r="17" spans="1:49">
      <c r="A17" s="37" t="s">
        <v>79</v>
      </c>
      <c r="B17" s="37" t="s">
        <v>80</v>
      </c>
      <c r="D17" s="74">
        <v>12674162</v>
      </c>
      <c r="E17" s="74">
        <v>1388827</v>
      </c>
      <c r="F17" s="74">
        <v>680678</v>
      </c>
      <c r="G17" s="74">
        <v>610109</v>
      </c>
      <c r="H17" s="74">
        <v>7935985</v>
      </c>
      <c r="I17" s="74">
        <v>1782939</v>
      </c>
      <c r="J17" s="301">
        <f t="shared" si="1"/>
        <v>10.957939467713921</v>
      </c>
      <c r="K17" s="301">
        <f t="shared" si="2"/>
        <v>8.5771079456425383</v>
      </c>
      <c r="L17" s="303">
        <f t="shared" si="3"/>
        <v>34.219286245911945</v>
      </c>
      <c r="M17" s="74">
        <v>1388827</v>
      </c>
      <c r="N17" s="74">
        <v>1025888</v>
      </c>
      <c r="O17" s="74">
        <v>243948</v>
      </c>
      <c r="P17" s="28">
        <f t="shared" si="18"/>
        <v>118991</v>
      </c>
      <c r="Q17" s="74">
        <v>4391</v>
      </c>
      <c r="R17" s="74">
        <v>43240</v>
      </c>
      <c r="S17" s="74">
        <v>320</v>
      </c>
      <c r="T17" s="74">
        <v>43442</v>
      </c>
      <c r="U17" s="74">
        <v>27598</v>
      </c>
      <c r="V17" s="74">
        <v>139215</v>
      </c>
      <c r="W17" s="74">
        <v>939669</v>
      </c>
      <c r="X17" s="195">
        <f t="shared" si="4"/>
        <v>73.867227523658457</v>
      </c>
      <c r="Y17" s="195">
        <f t="shared" si="5"/>
        <v>17.56503869812439</v>
      </c>
      <c r="Z17" s="195">
        <f t="shared" si="6"/>
        <v>8.567733778217157</v>
      </c>
      <c r="AA17" s="195">
        <f t="shared" si="7"/>
        <v>10.023926666172244</v>
      </c>
      <c r="AB17" s="197">
        <f t="shared" si="8"/>
        <v>67.659182893189723</v>
      </c>
      <c r="AC17" s="74">
        <v>12674162</v>
      </c>
      <c r="AD17" s="74">
        <v>374983</v>
      </c>
      <c r="AE17" s="74">
        <v>254282</v>
      </c>
      <c r="AF17" s="74">
        <v>478952</v>
      </c>
      <c r="AG17" s="74">
        <v>751865</v>
      </c>
      <c r="AH17" s="74">
        <v>282625</v>
      </c>
      <c r="AI17" s="74">
        <v>516208</v>
      </c>
      <c r="AJ17" s="53">
        <f t="shared" si="9"/>
        <v>2.9586413681630388</v>
      </c>
      <c r="AK17" s="53">
        <f t="shared" si="10"/>
        <v>2.0063022707142295</v>
      </c>
      <c r="AL17" s="53">
        <f t="shared" si="11"/>
        <v>3.7789638478662337</v>
      </c>
      <c r="AM17" s="53">
        <f t="shared" si="0"/>
        <v>5.9322659754546292</v>
      </c>
      <c r="AN17" s="53">
        <f t="shared" si="12"/>
        <v>2.2299304679867591</v>
      </c>
      <c r="AO17" s="38">
        <f t="shared" si="13"/>
        <v>4.0729162212065777</v>
      </c>
      <c r="AP17" s="74">
        <v>6194426</v>
      </c>
      <c r="AQ17" s="74">
        <v>661517</v>
      </c>
      <c r="AR17" s="74">
        <v>6479736</v>
      </c>
      <c r="AS17" s="74">
        <v>727310</v>
      </c>
      <c r="AT17" s="53">
        <f t="shared" si="14"/>
        <v>10.679230004523422</v>
      </c>
      <c r="AU17" s="53">
        <f t="shared" si="15"/>
        <v>11.224377042521485</v>
      </c>
      <c r="AV17" s="53">
        <f t="shared" si="16"/>
        <v>47.631346452797935</v>
      </c>
      <c r="AW17" s="53">
        <f t="shared" si="17"/>
        <v>52.368653547202058</v>
      </c>
    </row>
    <row r="18" spans="1:49">
      <c r="A18" s="37" t="s">
        <v>81</v>
      </c>
      <c r="B18" s="37" t="s">
        <v>82</v>
      </c>
      <c r="D18" s="74">
        <v>6515358</v>
      </c>
      <c r="E18" s="74">
        <v>899267</v>
      </c>
      <c r="F18" s="74">
        <v>477215</v>
      </c>
      <c r="G18" s="74">
        <v>346131</v>
      </c>
      <c r="H18" s="74">
        <v>4009058</v>
      </c>
      <c r="I18" s="74">
        <v>932196</v>
      </c>
      <c r="J18" s="301">
        <f t="shared" si="1"/>
        <v>13.80226535518079</v>
      </c>
      <c r="K18" s="301">
        <f t="shared" si="2"/>
        <v>11.903419706075592</v>
      </c>
      <c r="L18" s="303">
        <f t="shared" si="3"/>
        <v>37.130710708906712</v>
      </c>
      <c r="M18" s="74">
        <v>899267</v>
      </c>
      <c r="N18" s="74">
        <v>770519</v>
      </c>
      <c r="O18" s="74">
        <v>89704</v>
      </c>
      <c r="P18" s="28">
        <f t="shared" si="18"/>
        <v>39044</v>
      </c>
      <c r="Q18" s="74">
        <v>3399</v>
      </c>
      <c r="R18" s="74">
        <v>6247</v>
      </c>
      <c r="S18" s="74">
        <v>166</v>
      </c>
      <c r="T18" s="74">
        <v>10918</v>
      </c>
      <c r="U18" s="74">
        <v>18314</v>
      </c>
      <c r="V18" s="74">
        <v>34274</v>
      </c>
      <c r="W18" s="74">
        <v>749798</v>
      </c>
      <c r="X18" s="195">
        <f t="shared" si="4"/>
        <v>85.683006270662659</v>
      </c>
      <c r="Y18" s="195">
        <f t="shared" si="5"/>
        <v>9.975235386153388</v>
      </c>
      <c r="Z18" s="195">
        <f t="shared" si="6"/>
        <v>4.3417583431839493</v>
      </c>
      <c r="AA18" s="195">
        <f t="shared" si="7"/>
        <v>3.8113263357823648</v>
      </c>
      <c r="AB18" s="197">
        <f t="shared" si="8"/>
        <v>83.378796286308742</v>
      </c>
      <c r="AC18" s="74">
        <v>6515358</v>
      </c>
      <c r="AD18" s="74">
        <v>258923</v>
      </c>
      <c r="AE18" s="74">
        <v>160754</v>
      </c>
      <c r="AF18" s="74">
        <v>337963</v>
      </c>
      <c r="AG18" s="74">
        <v>469170</v>
      </c>
      <c r="AH18" s="74">
        <v>163157</v>
      </c>
      <c r="AI18" s="74">
        <v>297639</v>
      </c>
      <c r="AJ18" s="53">
        <f t="shared" si="9"/>
        <v>3.9740410273694864</v>
      </c>
      <c r="AK18" s="53">
        <f t="shared" si="10"/>
        <v>2.4673087802696338</v>
      </c>
      <c r="AL18" s="53">
        <f t="shared" si="11"/>
        <v>5.1871746725199142</v>
      </c>
      <c r="AM18" s="53">
        <f t="shared" si="0"/>
        <v>7.2009857324800874</v>
      </c>
      <c r="AN18" s="53">
        <f t="shared" si="12"/>
        <v>2.5041908671787492</v>
      </c>
      <c r="AO18" s="38">
        <f t="shared" si="13"/>
        <v>4.5682677759226733</v>
      </c>
      <c r="AP18" s="74">
        <v>3194785</v>
      </c>
      <c r="AQ18" s="74">
        <v>435605</v>
      </c>
      <c r="AR18" s="74">
        <v>3320573</v>
      </c>
      <c r="AS18" s="74">
        <v>463662</v>
      </c>
      <c r="AT18" s="53">
        <f t="shared" si="14"/>
        <v>13.634876838347495</v>
      </c>
      <c r="AU18" s="53">
        <f t="shared" si="15"/>
        <v>13.963312958335806</v>
      </c>
      <c r="AV18" s="53">
        <f t="shared" si="16"/>
        <v>48.440007250349453</v>
      </c>
      <c r="AW18" s="53">
        <f t="shared" si="17"/>
        <v>51.559992749650554</v>
      </c>
    </row>
    <row r="19" spans="1:49">
      <c r="A19" s="37" t="s">
        <v>83</v>
      </c>
      <c r="B19" s="37" t="s">
        <v>84</v>
      </c>
      <c r="D19" s="74">
        <v>3074216</v>
      </c>
      <c r="E19" s="74">
        <v>356551</v>
      </c>
      <c r="F19" s="74">
        <v>175355</v>
      </c>
      <c r="G19" s="74">
        <v>151884</v>
      </c>
      <c r="H19" s="74">
        <v>1870317</v>
      </c>
      <c r="I19" s="74">
        <v>477372</v>
      </c>
      <c r="J19" s="301">
        <f t="shared" si="1"/>
        <v>11.598111518513988</v>
      </c>
      <c r="K19" s="301">
        <f t="shared" si="2"/>
        <v>9.3756833734602214</v>
      </c>
      <c r="L19" s="303">
        <f t="shared" si="3"/>
        <v>31.816696412860413</v>
      </c>
      <c r="M19" s="74">
        <v>356551</v>
      </c>
      <c r="N19" s="74">
        <v>331023</v>
      </c>
      <c r="O19" s="74">
        <v>11078</v>
      </c>
      <c r="P19" s="28">
        <f t="shared" si="18"/>
        <v>14450</v>
      </c>
      <c r="Q19" s="74">
        <v>1851</v>
      </c>
      <c r="R19" s="74">
        <v>3547</v>
      </c>
      <c r="S19" s="74">
        <v>156</v>
      </c>
      <c r="T19" s="74">
        <v>2528</v>
      </c>
      <c r="U19" s="74">
        <v>6368</v>
      </c>
      <c r="V19" s="74">
        <v>12259</v>
      </c>
      <c r="W19" s="74">
        <v>322399</v>
      </c>
      <c r="X19" s="195">
        <f t="shared" si="4"/>
        <v>92.840294936769226</v>
      </c>
      <c r="Y19" s="195">
        <f t="shared" si="5"/>
        <v>3.1069889020084083</v>
      </c>
      <c r="Z19" s="195">
        <f t="shared" si="6"/>
        <v>4.0527161612223779</v>
      </c>
      <c r="AA19" s="195">
        <f t="shared" si="7"/>
        <v>3.438217814562293</v>
      </c>
      <c r="AB19" s="197">
        <f t="shared" si="8"/>
        <v>90.421566620202995</v>
      </c>
      <c r="AC19" s="74">
        <v>3074216</v>
      </c>
      <c r="AD19" s="74">
        <v>114277</v>
      </c>
      <c r="AE19" s="74">
        <v>54606</v>
      </c>
      <c r="AF19" s="74">
        <v>127569</v>
      </c>
      <c r="AG19" s="74">
        <v>168273</v>
      </c>
      <c r="AH19" s="74">
        <v>59335</v>
      </c>
      <c r="AI19" s="74">
        <v>108528</v>
      </c>
      <c r="AJ19" s="53">
        <f t="shared" si="9"/>
        <v>3.7172729567473466</v>
      </c>
      <c r="AK19" s="53">
        <f t="shared" si="10"/>
        <v>1.7762577515698312</v>
      </c>
      <c r="AL19" s="53">
        <f t="shared" si="11"/>
        <v>4.1496433562248063</v>
      </c>
      <c r="AM19" s="53">
        <f t="shared" si="0"/>
        <v>5.4736882509231624</v>
      </c>
      <c r="AN19" s="53">
        <f t="shared" si="12"/>
        <v>1.9300855893014675</v>
      </c>
      <c r="AO19" s="38">
        <f t="shared" si="13"/>
        <v>3.5302659279634225</v>
      </c>
      <c r="AP19" s="74">
        <v>1523920</v>
      </c>
      <c r="AQ19" s="74">
        <v>177961</v>
      </c>
      <c r="AR19" s="74">
        <v>1550296</v>
      </c>
      <c r="AS19" s="74">
        <v>178590</v>
      </c>
      <c r="AT19" s="53">
        <f t="shared" si="14"/>
        <v>11.677843981311355</v>
      </c>
      <c r="AU19" s="53">
        <f t="shared" si="15"/>
        <v>11.519735585978419</v>
      </c>
      <c r="AV19" s="53">
        <f t="shared" si="16"/>
        <v>49.911793824726338</v>
      </c>
      <c r="AW19" s="53">
        <f t="shared" si="17"/>
        <v>50.088206175273662</v>
      </c>
    </row>
    <row r="20" spans="1:49">
      <c r="A20" s="37" t="s">
        <v>85</v>
      </c>
      <c r="B20" s="37" t="s">
        <v>86</v>
      </c>
      <c r="D20" s="74">
        <v>2843739</v>
      </c>
      <c r="E20" s="74">
        <v>361479</v>
      </c>
      <c r="F20" s="74">
        <v>184995</v>
      </c>
      <c r="G20" s="74">
        <v>146559</v>
      </c>
      <c r="H20" s="74">
        <v>1719395</v>
      </c>
      <c r="I20" s="74">
        <v>407592</v>
      </c>
      <c r="J20" s="301">
        <f t="shared" si="1"/>
        <v>12.71139861991554</v>
      </c>
      <c r="K20" s="301">
        <f t="shared" si="2"/>
        <v>10.759307779771374</v>
      </c>
      <c r="L20" s="303">
        <f t="shared" si="3"/>
        <v>35.957280810221988</v>
      </c>
      <c r="M20" s="74">
        <v>361479</v>
      </c>
      <c r="N20" s="74">
        <v>311693</v>
      </c>
      <c r="O20" s="74">
        <v>24425</v>
      </c>
      <c r="P20" s="28">
        <f t="shared" si="18"/>
        <v>25361</v>
      </c>
      <c r="Q20" s="74">
        <v>3817</v>
      </c>
      <c r="R20" s="74">
        <v>4652</v>
      </c>
      <c r="S20" s="74">
        <v>130</v>
      </c>
      <c r="T20" s="74">
        <v>5105</v>
      </c>
      <c r="U20" s="74">
        <v>11657</v>
      </c>
      <c r="V20" s="74">
        <v>24208</v>
      </c>
      <c r="W20" s="74">
        <v>294370</v>
      </c>
      <c r="X20" s="195">
        <f t="shared" si="4"/>
        <v>86.227139059253787</v>
      </c>
      <c r="Y20" s="195">
        <f t="shared" si="5"/>
        <v>6.7569623684916689</v>
      </c>
      <c r="Z20" s="195">
        <f t="shared" si="6"/>
        <v>7.0158985722545433</v>
      </c>
      <c r="AA20" s="195">
        <f t="shared" si="7"/>
        <v>6.6969312186876699</v>
      </c>
      <c r="AB20" s="197">
        <f t="shared" si="8"/>
        <v>81.43488280093726</v>
      </c>
      <c r="AC20" s="74">
        <v>2843739</v>
      </c>
      <c r="AD20" s="74">
        <v>112460</v>
      </c>
      <c r="AE20" s="74">
        <v>63537</v>
      </c>
      <c r="AF20" s="74">
        <v>132291</v>
      </c>
      <c r="AG20" s="74">
        <v>180448</v>
      </c>
      <c r="AH20" s="74">
        <v>63984</v>
      </c>
      <c r="AI20" s="74">
        <v>114031</v>
      </c>
      <c r="AJ20" s="53">
        <f t="shared" si="9"/>
        <v>3.9546526597553431</v>
      </c>
      <c r="AK20" s="53">
        <f t="shared" si="10"/>
        <v>2.2342767743453251</v>
      </c>
      <c r="AL20" s="53">
        <f t="shared" si="11"/>
        <v>4.6520092033762586</v>
      </c>
      <c r="AM20" s="53">
        <f t="shared" si="0"/>
        <v>6.3454487208565906</v>
      </c>
      <c r="AN20" s="53">
        <f t="shared" si="12"/>
        <v>2.2499955164661736</v>
      </c>
      <c r="AO20" s="38">
        <f t="shared" si="13"/>
        <v>4.0098968294910335</v>
      </c>
      <c r="AP20" s="74">
        <v>1403207</v>
      </c>
      <c r="AQ20" s="74">
        <v>179033</v>
      </c>
      <c r="AR20" s="74">
        <v>1440532</v>
      </c>
      <c r="AS20" s="74">
        <v>182446</v>
      </c>
      <c r="AT20" s="53">
        <f t="shared" si="14"/>
        <v>12.758844561066185</v>
      </c>
      <c r="AU20" s="53">
        <f t="shared" si="15"/>
        <v>12.665182029972261</v>
      </c>
      <c r="AV20" s="53">
        <f t="shared" si="16"/>
        <v>49.527911718246429</v>
      </c>
      <c r="AW20" s="53">
        <f t="shared" si="17"/>
        <v>50.472088281753571</v>
      </c>
    </row>
    <row r="21" spans="1:49">
      <c r="A21" s="37" t="s">
        <v>87</v>
      </c>
      <c r="B21" s="37" t="s">
        <v>88</v>
      </c>
      <c r="D21" s="74">
        <v>4340343</v>
      </c>
      <c r="E21" s="74">
        <v>751563</v>
      </c>
      <c r="F21" s="74">
        <v>425520</v>
      </c>
      <c r="G21" s="74">
        <v>270669</v>
      </c>
      <c r="H21" s="74">
        <v>2680290</v>
      </c>
      <c r="I21" s="74">
        <v>649830</v>
      </c>
      <c r="J21" s="301">
        <f t="shared" si="1"/>
        <v>17.315751312741874</v>
      </c>
      <c r="K21" s="301">
        <f t="shared" si="2"/>
        <v>15.875894026392668</v>
      </c>
      <c r="L21" s="303">
        <f t="shared" si="3"/>
        <v>41.652278288167679</v>
      </c>
      <c r="M21" s="74">
        <v>751563</v>
      </c>
      <c r="N21" s="74">
        <v>674356</v>
      </c>
      <c r="O21" s="74">
        <v>54416</v>
      </c>
      <c r="P21" s="28">
        <f t="shared" si="18"/>
        <v>22791</v>
      </c>
      <c r="Q21" s="74">
        <v>2522</v>
      </c>
      <c r="R21" s="74">
        <v>3494</v>
      </c>
      <c r="S21" s="74">
        <v>258</v>
      </c>
      <c r="T21" s="74">
        <v>2470</v>
      </c>
      <c r="U21" s="74">
        <v>14047</v>
      </c>
      <c r="V21" s="74">
        <v>12161</v>
      </c>
      <c r="W21" s="74">
        <v>666444</v>
      </c>
      <c r="X21" s="195">
        <f t="shared" si="4"/>
        <v>89.72714196946896</v>
      </c>
      <c r="Y21" s="195">
        <f t="shared" si="5"/>
        <v>7.2403777194992305</v>
      </c>
      <c r="Z21" s="195">
        <f t="shared" si="6"/>
        <v>3.0324803110318097</v>
      </c>
      <c r="AA21" s="195">
        <f t="shared" si="7"/>
        <v>1.6180945576086105</v>
      </c>
      <c r="AB21" s="197">
        <f t="shared" si="8"/>
        <v>88.674402545096015</v>
      </c>
      <c r="AC21" s="74">
        <v>4340343</v>
      </c>
      <c r="AD21" s="74">
        <v>210345</v>
      </c>
      <c r="AE21" s="74">
        <v>146033</v>
      </c>
      <c r="AF21" s="74">
        <v>295399</v>
      </c>
      <c r="AG21" s="74">
        <v>417846</v>
      </c>
      <c r="AH21" s="74">
        <v>144614</v>
      </c>
      <c r="AI21" s="74">
        <v>264153</v>
      </c>
      <c r="AJ21" s="53">
        <f t="shared" si="9"/>
        <v>4.8462759740416823</v>
      </c>
      <c r="AK21" s="53">
        <f t="shared" si="10"/>
        <v>3.3645497602378427</v>
      </c>
      <c r="AL21" s="53">
        <f t="shared" si="11"/>
        <v>6.8058906865194748</v>
      </c>
      <c r="AM21" s="53">
        <f t="shared" si="0"/>
        <v>9.6270271727372698</v>
      </c>
      <c r="AN21" s="53">
        <f t="shared" si="12"/>
        <v>3.3318564915261306</v>
      </c>
      <c r="AO21" s="38">
        <f t="shared" si="13"/>
        <v>6.0859936645560042</v>
      </c>
      <c r="AP21" s="74">
        <v>2120249</v>
      </c>
      <c r="AQ21" s="74">
        <v>366931</v>
      </c>
      <c r="AR21" s="74">
        <v>2220094</v>
      </c>
      <c r="AS21" s="74">
        <v>384632</v>
      </c>
      <c r="AT21" s="53">
        <f t="shared" si="14"/>
        <v>17.30603339513425</v>
      </c>
      <c r="AU21" s="53">
        <f t="shared" si="15"/>
        <v>17.325032183321966</v>
      </c>
      <c r="AV21" s="53">
        <f t="shared" si="16"/>
        <v>48.822387477829537</v>
      </c>
      <c r="AW21" s="53">
        <f t="shared" si="17"/>
        <v>51.17761252217047</v>
      </c>
    </row>
    <row r="22" spans="1:49">
      <c r="A22" s="37" t="s">
        <v>89</v>
      </c>
      <c r="B22" s="37" t="s">
        <v>90</v>
      </c>
      <c r="D22" s="74">
        <v>4559572</v>
      </c>
      <c r="E22" s="74">
        <v>680623</v>
      </c>
      <c r="F22" s="74">
        <v>367479</v>
      </c>
      <c r="G22" s="74">
        <v>252893</v>
      </c>
      <c r="H22" s="74">
        <v>2813402</v>
      </c>
      <c r="I22" s="74">
        <v>635112</v>
      </c>
      <c r="J22" s="301">
        <f t="shared" si="1"/>
        <v>14.927344057731734</v>
      </c>
      <c r="K22" s="301">
        <f t="shared" si="2"/>
        <v>13.061730957751505</v>
      </c>
      <c r="L22" s="303">
        <f t="shared" si="3"/>
        <v>39.818646160047358</v>
      </c>
      <c r="M22" s="74">
        <v>680623</v>
      </c>
      <c r="N22" s="74">
        <v>429122</v>
      </c>
      <c r="O22" s="74">
        <v>224168</v>
      </c>
      <c r="P22" s="28">
        <f t="shared" si="18"/>
        <v>27333</v>
      </c>
      <c r="Q22" s="74">
        <v>5639</v>
      </c>
      <c r="R22" s="74">
        <v>5732</v>
      </c>
      <c r="S22" s="74">
        <v>168</v>
      </c>
      <c r="T22" s="74">
        <v>3908</v>
      </c>
      <c r="U22" s="74">
        <v>11886</v>
      </c>
      <c r="V22" s="74">
        <v>20790</v>
      </c>
      <c r="W22" s="74">
        <v>414440</v>
      </c>
      <c r="X22" s="195">
        <f t="shared" si="4"/>
        <v>63.04841299809145</v>
      </c>
      <c r="Y22" s="195">
        <f t="shared" si="5"/>
        <v>32.935707432749112</v>
      </c>
      <c r="Z22" s="195">
        <f t="shared" si="6"/>
        <v>4.0158795691594324</v>
      </c>
      <c r="AA22" s="195">
        <f t="shared" si="7"/>
        <v>3.0545544302793175</v>
      </c>
      <c r="AB22" s="197">
        <f t="shared" si="8"/>
        <v>60.891271673158265</v>
      </c>
      <c r="AC22" s="74">
        <v>4559572</v>
      </c>
      <c r="AD22" s="74">
        <v>176720</v>
      </c>
      <c r="AE22" s="74">
        <v>142953</v>
      </c>
      <c r="AF22" s="74">
        <v>267205</v>
      </c>
      <c r="AG22" s="74">
        <v>360532</v>
      </c>
      <c r="AH22" s="74">
        <v>138441</v>
      </c>
      <c r="AI22" s="74">
        <v>236449</v>
      </c>
      <c r="AJ22" s="53">
        <f t="shared" si="9"/>
        <v>3.8758023779424908</v>
      </c>
      <c r="AK22" s="53">
        <f t="shared" si="10"/>
        <v>3.1352284819715535</v>
      </c>
      <c r="AL22" s="53">
        <f t="shared" si="11"/>
        <v>5.8603088184592762</v>
      </c>
      <c r="AM22" s="53">
        <f t="shared" si="0"/>
        <v>7.9071456706901442</v>
      </c>
      <c r="AN22" s="53">
        <f t="shared" si="12"/>
        <v>3.0362718255134471</v>
      </c>
      <c r="AO22" s="38">
        <f t="shared" si="13"/>
        <v>5.1857718224429838</v>
      </c>
      <c r="AP22" s="74">
        <v>2199380</v>
      </c>
      <c r="AQ22" s="74">
        <v>328422</v>
      </c>
      <c r="AR22" s="74">
        <v>2360192</v>
      </c>
      <c r="AS22" s="74">
        <v>352201</v>
      </c>
      <c r="AT22" s="53">
        <f t="shared" si="14"/>
        <v>14.932480971910266</v>
      </c>
      <c r="AU22" s="53">
        <f t="shared" si="15"/>
        <v>14.922557147893054</v>
      </c>
      <c r="AV22" s="53">
        <f t="shared" si="16"/>
        <v>48.253144545511979</v>
      </c>
      <c r="AW22" s="53">
        <f t="shared" si="17"/>
        <v>51.746855454488013</v>
      </c>
    </row>
    <row r="23" spans="1:49">
      <c r="A23" s="37" t="s">
        <v>91</v>
      </c>
      <c r="B23" s="37" t="s">
        <v>92</v>
      </c>
      <c r="D23" s="74">
        <v>1315654</v>
      </c>
      <c r="E23" s="74">
        <v>208646</v>
      </c>
      <c r="F23" s="74">
        <v>110715</v>
      </c>
      <c r="G23" s="74">
        <v>82512</v>
      </c>
      <c r="H23" s="74">
        <v>816351</v>
      </c>
      <c r="I23" s="74">
        <v>243031</v>
      </c>
      <c r="J23" s="301">
        <f t="shared" si="1"/>
        <v>15.858728814718765</v>
      </c>
      <c r="K23" s="301">
        <f t="shared" si="2"/>
        <v>13.562180973625315</v>
      </c>
      <c r="L23" s="303">
        <f t="shared" si="3"/>
        <v>33.951224329406536</v>
      </c>
      <c r="M23" s="74">
        <v>208646</v>
      </c>
      <c r="N23" s="74">
        <v>198946</v>
      </c>
      <c r="O23" s="74">
        <v>1460</v>
      </c>
      <c r="P23" s="28">
        <f t="shared" si="18"/>
        <v>8240</v>
      </c>
      <c r="Q23" s="74">
        <v>2091</v>
      </c>
      <c r="R23" s="74">
        <v>925</v>
      </c>
      <c r="S23" s="74">
        <v>50</v>
      </c>
      <c r="T23" s="74">
        <v>311</v>
      </c>
      <c r="U23" s="74">
        <v>4863</v>
      </c>
      <c r="V23" s="74">
        <v>2499</v>
      </c>
      <c r="W23" s="74">
        <v>197205</v>
      </c>
      <c r="X23" s="195">
        <f t="shared" si="4"/>
        <v>95.350977253338186</v>
      </c>
      <c r="Y23" s="195">
        <f t="shared" si="5"/>
        <v>0.69974981547693216</v>
      </c>
      <c r="Z23" s="195">
        <f t="shared" si="6"/>
        <v>3.9492729311848782</v>
      </c>
      <c r="AA23" s="195">
        <f t="shared" si="7"/>
        <v>1.1977224581348314</v>
      </c>
      <c r="AB23" s="197">
        <f t="shared" si="8"/>
        <v>94.516549562416728</v>
      </c>
      <c r="AC23" s="74">
        <v>1315654</v>
      </c>
      <c r="AD23" s="74">
        <v>65104</v>
      </c>
      <c r="AE23" s="74">
        <v>28513</v>
      </c>
      <c r="AF23" s="74">
        <v>86570</v>
      </c>
      <c r="AG23" s="74">
        <v>96977</v>
      </c>
      <c r="AH23" s="74">
        <v>34717</v>
      </c>
      <c r="AI23" s="74">
        <v>68617</v>
      </c>
      <c r="AJ23" s="53">
        <f t="shared" si="9"/>
        <v>4.9484134886527915</v>
      </c>
      <c r="AK23" s="53">
        <f t="shared" si="10"/>
        <v>2.1672111360585689</v>
      </c>
      <c r="AL23" s="53">
        <f t="shared" si="11"/>
        <v>6.5799974765401847</v>
      </c>
      <c r="AM23" s="53">
        <f t="shared" si="0"/>
        <v>7.3710109192842506</v>
      </c>
      <c r="AN23" s="53">
        <f t="shared" si="12"/>
        <v>2.6387636871092246</v>
      </c>
      <c r="AO23" s="38">
        <f t="shared" si="13"/>
        <v>5.2154289805678395</v>
      </c>
      <c r="AP23" s="74">
        <v>642291</v>
      </c>
      <c r="AQ23" s="74">
        <v>105675</v>
      </c>
      <c r="AR23" s="74">
        <v>673363</v>
      </c>
      <c r="AS23" s="74">
        <v>102971</v>
      </c>
      <c r="AT23" s="53">
        <f t="shared" si="14"/>
        <v>16.452822785933481</v>
      </c>
      <c r="AU23" s="53">
        <f t="shared" si="15"/>
        <v>15.292049013682071</v>
      </c>
      <c r="AV23" s="53">
        <f t="shared" si="16"/>
        <v>50.647987500359463</v>
      </c>
      <c r="AW23" s="53">
        <f t="shared" si="17"/>
        <v>49.352012499640537</v>
      </c>
    </row>
    <row r="24" spans="1:49">
      <c r="A24" s="37" t="s">
        <v>93</v>
      </c>
      <c r="B24" s="37" t="s">
        <v>94</v>
      </c>
      <c r="D24" s="74">
        <v>5901303</v>
      </c>
      <c r="E24" s="74">
        <v>638104</v>
      </c>
      <c r="F24" s="74">
        <v>322918</v>
      </c>
      <c r="G24" s="74">
        <v>262937</v>
      </c>
      <c r="H24" s="74">
        <v>3730060</v>
      </c>
      <c r="I24" s="74">
        <v>825162</v>
      </c>
      <c r="J24" s="301">
        <f t="shared" si="1"/>
        <v>10.812934024909413</v>
      </c>
      <c r="K24" s="301">
        <f t="shared" si="2"/>
        <v>8.6571797772689987</v>
      </c>
      <c r="L24" s="303">
        <f t="shared" si="3"/>
        <v>31.864894408613097</v>
      </c>
      <c r="M24" s="74">
        <v>638104</v>
      </c>
      <c r="N24" s="74">
        <v>388530</v>
      </c>
      <c r="O24" s="74">
        <v>197087</v>
      </c>
      <c r="P24" s="28">
        <f>SUM(Q24:U24)</f>
        <v>52487</v>
      </c>
      <c r="Q24" s="74">
        <v>2575</v>
      </c>
      <c r="R24" s="74">
        <v>22284</v>
      </c>
      <c r="S24" s="74">
        <v>386</v>
      </c>
      <c r="T24" s="74">
        <v>10575</v>
      </c>
      <c r="U24" s="74">
        <v>16667</v>
      </c>
      <c r="V24" s="74">
        <v>31643</v>
      </c>
      <c r="W24" s="74">
        <v>371896</v>
      </c>
      <c r="X24" s="195">
        <f t="shared" si="4"/>
        <v>60.888193774055644</v>
      </c>
      <c r="Y24" s="195">
        <f t="shared" si="5"/>
        <v>30.886344545716689</v>
      </c>
      <c r="Z24" s="195">
        <f t="shared" si="6"/>
        <v>8.2254616802276743</v>
      </c>
      <c r="AA24" s="195">
        <f t="shared" si="7"/>
        <v>4.9589095194513746</v>
      </c>
      <c r="AB24" s="197">
        <f t="shared" si="8"/>
        <v>58.281408673194335</v>
      </c>
      <c r="AC24" s="74">
        <v>5901303</v>
      </c>
      <c r="AD24" s="74">
        <v>159258</v>
      </c>
      <c r="AE24" s="74">
        <v>110802</v>
      </c>
      <c r="AF24" s="74">
        <v>237930</v>
      </c>
      <c r="AG24" s="74">
        <v>332940</v>
      </c>
      <c r="AH24" s="74">
        <v>122428</v>
      </c>
      <c r="AI24" s="74">
        <v>223060</v>
      </c>
      <c r="AJ24" s="53">
        <f t="shared" si="9"/>
        <v>2.698692136296001</v>
      </c>
      <c r="AK24" s="53">
        <f t="shared" si="10"/>
        <v>1.8775853400511715</v>
      </c>
      <c r="AL24" s="53">
        <f t="shared" si="11"/>
        <v>4.0318214468906275</v>
      </c>
      <c r="AM24" s="53">
        <f t="shared" si="0"/>
        <v>5.6418048691958367</v>
      </c>
      <c r="AN24" s="53">
        <f t="shared" si="12"/>
        <v>2.0745926789388713</v>
      </c>
      <c r="AO24" s="38">
        <f t="shared" si="13"/>
        <v>3.7798431973413331</v>
      </c>
      <c r="AP24" s="74">
        <v>2838802</v>
      </c>
      <c r="AQ24" s="74">
        <v>297042</v>
      </c>
      <c r="AR24" s="74">
        <v>3062501</v>
      </c>
      <c r="AS24" s="74">
        <v>341062</v>
      </c>
      <c r="AT24" s="53">
        <f t="shared" si="14"/>
        <v>10.463639239369284</v>
      </c>
      <c r="AU24" s="53">
        <f t="shared" si="15"/>
        <v>11.136714730868659</v>
      </c>
      <c r="AV24" s="53">
        <f t="shared" si="16"/>
        <v>46.550719005052464</v>
      </c>
      <c r="AW24" s="53">
        <f t="shared" si="17"/>
        <v>53.449280994947536</v>
      </c>
    </row>
    <row r="25" spans="1:49">
      <c r="A25" s="37" t="s">
        <v>95</v>
      </c>
      <c r="B25" s="37" t="s">
        <v>96</v>
      </c>
      <c r="D25" s="74">
        <v>6713702</v>
      </c>
      <c r="E25" s="74">
        <v>781740</v>
      </c>
      <c r="F25" s="74">
        <v>389450</v>
      </c>
      <c r="G25" s="74">
        <v>330631</v>
      </c>
      <c r="H25" s="74">
        <v>4321499</v>
      </c>
      <c r="I25" s="74">
        <v>1012172</v>
      </c>
      <c r="J25" s="301">
        <f t="shared" si="1"/>
        <v>11.643948450497208</v>
      </c>
      <c r="K25" s="301">
        <f t="shared" si="2"/>
        <v>9.0119192437624083</v>
      </c>
      <c r="L25" s="303">
        <f t="shared" si="3"/>
        <v>32.665495587706438</v>
      </c>
      <c r="M25" s="74">
        <v>781740</v>
      </c>
      <c r="N25" s="74">
        <v>633047</v>
      </c>
      <c r="O25" s="74">
        <v>61621</v>
      </c>
      <c r="P25" s="28">
        <f t="shared" si="18"/>
        <v>87072</v>
      </c>
      <c r="Q25" s="74">
        <v>2768</v>
      </c>
      <c r="R25" s="74">
        <v>26578</v>
      </c>
      <c r="S25" s="74">
        <v>325</v>
      </c>
      <c r="T25" s="74">
        <v>33767</v>
      </c>
      <c r="U25" s="74">
        <v>23634</v>
      </c>
      <c r="V25" s="74">
        <v>92409</v>
      </c>
      <c r="W25" s="74">
        <v>585269</v>
      </c>
      <c r="X25" s="195">
        <f t="shared" si="4"/>
        <v>80.979225829559695</v>
      </c>
      <c r="Y25" s="195">
        <f t="shared" si="5"/>
        <v>7.8825440683603238</v>
      </c>
      <c r="Z25" s="195">
        <f t="shared" si="6"/>
        <v>11.138230102079975</v>
      </c>
      <c r="AA25" s="195">
        <f t="shared" si="7"/>
        <v>11.820937907744263</v>
      </c>
      <c r="AB25" s="197">
        <f t="shared" si="8"/>
        <v>74.86747511960499</v>
      </c>
      <c r="AC25" s="74">
        <v>6713702</v>
      </c>
      <c r="AD25" s="74">
        <v>223425</v>
      </c>
      <c r="AE25" s="74">
        <v>129817</v>
      </c>
      <c r="AF25" s="74">
        <v>317684</v>
      </c>
      <c r="AG25" s="74">
        <v>376868</v>
      </c>
      <c r="AH25" s="74">
        <v>157882</v>
      </c>
      <c r="AI25" s="74">
        <v>285325</v>
      </c>
      <c r="AJ25" s="53">
        <f t="shared" si="9"/>
        <v>3.3278956974855305</v>
      </c>
      <c r="AK25" s="53">
        <f t="shared" si="10"/>
        <v>1.9336127817409829</v>
      </c>
      <c r="AL25" s="53">
        <f t="shared" si="11"/>
        <v>4.731875200895125</v>
      </c>
      <c r="AM25" s="53">
        <f t="shared" si="0"/>
        <v>5.6134156684344942</v>
      </c>
      <c r="AN25" s="53">
        <f t="shared" si="12"/>
        <v>2.3516384849968022</v>
      </c>
      <c r="AO25" s="38">
        <f t="shared" si="13"/>
        <v>4.2498907458210091</v>
      </c>
      <c r="AP25" s="74">
        <v>3249198</v>
      </c>
      <c r="AQ25" s="74">
        <v>367588</v>
      </c>
      <c r="AR25" s="74">
        <v>3464504</v>
      </c>
      <c r="AS25" s="74">
        <v>414152</v>
      </c>
      <c r="AT25" s="53">
        <f t="shared" si="14"/>
        <v>11.313191747625106</v>
      </c>
      <c r="AU25" s="53">
        <f t="shared" si="15"/>
        <v>11.954149858103786</v>
      </c>
      <c r="AV25" s="53">
        <f t="shared" si="16"/>
        <v>47.021771944636328</v>
      </c>
      <c r="AW25" s="53">
        <f t="shared" si="17"/>
        <v>52.978228055363672</v>
      </c>
    </row>
    <row r="26" spans="1:49">
      <c r="A26" s="37" t="s">
        <v>97</v>
      </c>
      <c r="B26" s="37" t="s">
        <v>98</v>
      </c>
      <c r="D26" s="74">
        <v>9814714</v>
      </c>
      <c r="E26" s="74">
        <v>1401476</v>
      </c>
      <c r="F26" s="74">
        <v>748116</v>
      </c>
      <c r="G26" s="74">
        <v>543748</v>
      </c>
      <c r="H26" s="74">
        <v>6073101</v>
      </c>
      <c r="I26" s="74">
        <v>1536673</v>
      </c>
      <c r="J26" s="301">
        <f t="shared" si="1"/>
        <v>14.279336106992012</v>
      </c>
      <c r="K26" s="301">
        <f t="shared" si="2"/>
        <v>12.318517343940105</v>
      </c>
      <c r="L26" s="303">
        <f t="shared" si="3"/>
        <v>35.384756548725719</v>
      </c>
      <c r="M26" s="74">
        <v>1401476</v>
      </c>
      <c r="N26" s="74">
        <v>1083935</v>
      </c>
      <c r="O26" s="74">
        <v>240705</v>
      </c>
      <c r="P26" s="28">
        <f t="shared" si="18"/>
        <v>76836</v>
      </c>
      <c r="Q26" s="74">
        <v>10690</v>
      </c>
      <c r="R26" s="74">
        <v>15623</v>
      </c>
      <c r="S26" s="74">
        <v>387</v>
      </c>
      <c r="T26" s="74">
        <v>11760</v>
      </c>
      <c r="U26" s="74">
        <v>38376</v>
      </c>
      <c r="V26" s="74">
        <v>49204</v>
      </c>
      <c r="W26" s="74">
        <v>1053379</v>
      </c>
      <c r="X26" s="195">
        <f t="shared" si="4"/>
        <v>77.342387597076225</v>
      </c>
      <c r="Y26" s="195">
        <f t="shared" si="5"/>
        <v>17.175106815956891</v>
      </c>
      <c r="Z26" s="195">
        <f t="shared" si="6"/>
        <v>5.4825055869668837</v>
      </c>
      <c r="AA26" s="195">
        <f t="shared" si="7"/>
        <v>3.5108699685189046</v>
      </c>
      <c r="AB26" s="197">
        <f t="shared" si="8"/>
        <v>75.162114798969085</v>
      </c>
      <c r="AC26" s="74">
        <v>9814714</v>
      </c>
      <c r="AD26" s="74">
        <v>383687</v>
      </c>
      <c r="AE26" s="74">
        <v>223056</v>
      </c>
      <c r="AF26" s="74">
        <v>552591</v>
      </c>
      <c r="AG26" s="74">
        <v>727840</v>
      </c>
      <c r="AH26" s="74">
        <v>280276</v>
      </c>
      <c r="AI26" s="74">
        <v>507808</v>
      </c>
      <c r="AJ26" s="53">
        <f t="shared" si="9"/>
        <v>3.9093039287746949</v>
      </c>
      <c r="AK26" s="53">
        <f t="shared" si="10"/>
        <v>2.2726693819096511</v>
      </c>
      <c r="AL26" s="53">
        <f t="shared" si="11"/>
        <v>5.6302302848559824</v>
      </c>
      <c r="AM26" s="53">
        <f t="shared" si="0"/>
        <v>7.4158044747916234</v>
      </c>
      <c r="AN26" s="53">
        <f t="shared" si="12"/>
        <v>2.8556715967474959</v>
      </c>
      <c r="AO26" s="38">
        <f t="shared" si="13"/>
        <v>5.1739459753997927</v>
      </c>
      <c r="AP26" s="74">
        <v>4804436</v>
      </c>
      <c r="AQ26" s="74">
        <v>681491</v>
      </c>
      <c r="AR26" s="74">
        <v>5010278</v>
      </c>
      <c r="AS26" s="74">
        <v>719985</v>
      </c>
      <c r="AT26" s="53">
        <f t="shared" si="14"/>
        <v>14.184620213486038</v>
      </c>
      <c r="AU26" s="53">
        <f t="shared" si="15"/>
        <v>14.370160697669871</v>
      </c>
      <c r="AV26" s="53">
        <f t="shared" si="16"/>
        <v>48.626662176162846</v>
      </c>
      <c r="AW26" s="53">
        <f t="shared" si="17"/>
        <v>51.373337823837147</v>
      </c>
    </row>
    <row r="27" spans="1:49">
      <c r="A27" s="37" t="s">
        <v>99</v>
      </c>
      <c r="B27" s="37" t="s">
        <v>100</v>
      </c>
      <c r="D27" s="74">
        <v>5432792</v>
      </c>
      <c r="E27" s="74">
        <v>584974</v>
      </c>
      <c r="F27" s="74">
        <v>291940</v>
      </c>
      <c r="G27" s="74">
        <v>243239</v>
      </c>
      <c r="H27" s="74">
        <v>3375077</v>
      </c>
      <c r="I27" s="74">
        <v>773573</v>
      </c>
      <c r="J27" s="301">
        <f t="shared" si="1"/>
        <v>10.767465421094716</v>
      </c>
      <c r="K27" s="301">
        <f t="shared" si="2"/>
        <v>8.649876728738338</v>
      </c>
      <c r="L27" s="303">
        <f t="shared" si="3"/>
        <v>31.443574168178053</v>
      </c>
      <c r="M27" s="74">
        <v>584974</v>
      </c>
      <c r="N27" s="74">
        <v>496623</v>
      </c>
      <c r="O27" s="74">
        <v>39549</v>
      </c>
      <c r="P27" s="28">
        <f t="shared" si="18"/>
        <v>48802</v>
      </c>
      <c r="Q27" s="74">
        <v>8781</v>
      </c>
      <c r="R27" s="74">
        <v>18000</v>
      </c>
      <c r="S27" s="74">
        <v>282</v>
      </c>
      <c r="T27" s="74">
        <v>6519</v>
      </c>
      <c r="U27" s="74">
        <v>15220</v>
      </c>
      <c r="V27" s="74">
        <v>20930</v>
      </c>
      <c r="W27" s="74">
        <v>484549</v>
      </c>
      <c r="X27" s="195">
        <f t="shared" si="4"/>
        <v>84.896593694762501</v>
      </c>
      <c r="Y27" s="195">
        <f t="shared" si="5"/>
        <v>6.7608133011039806</v>
      </c>
      <c r="Z27" s="195">
        <f t="shared" si="6"/>
        <v>8.3425930041335175</v>
      </c>
      <c r="AA27" s="195">
        <f t="shared" si="7"/>
        <v>3.5779367971909863</v>
      </c>
      <c r="AB27" s="197">
        <f t="shared" si="8"/>
        <v>82.832570336459398</v>
      </c>
      <c r="AC27" s="74">
        <v>5432792</v>
      </c>
      <c r="AD27" s="74">
        <v>189805</v>
      </c>
      <c r="AE27" s="74">
        <v>84741</v>
      </c>
      <c r="AF27" s="74">
        <v>228082</v>
      </c>
      <c r="AG27" s="74">
        <v>257224</v>
      </c>
      <c r="AH27" s="74">
        <v>107342</v>
      </c>
      <c r="AI27" s="74">
        <v>191487</v>
      </c>
      <c r="AJ27" s="53">
        <f t="shared" si="9"/>
        <v>3.4936916414248875</v>
      </c>
      <c r="AK27" s="53">
        <f t="shared" si="10"/>
        <v>1.55980571315817</v>
      </c>
      <c r="AL27" s="53">
        <f t="shared" si="11"/>
        <v>4.1982465001420994</v>
      </c>
      <c r="AM27" s="53">
        <f t="shared" si="0"/>
        <v>4.7346557718388631</v>
      </c>
      <c r="AN27" s="53">
        <f t="shared" si="12"/>
        <v>1.9758164862560539</v>
      </c>
      <c r="AO27" s="38">
        <f t="shared" si="13"/>
        <v>3.5246517812572242</v>
      </c>
      <c r="AP27" s="74">
        <v>2698526</v>
      </c>
      <c r="AQ27" s="74">
        <v>298829</v>
      </c>
      <c r="AR27" s="74">
        <v>2734266</v>
      </c>
      <c r="AS27" s="74">
        <v>286145</v>
      </c>
      <c r="AT27" s="53">
        <f t="shared" si="14"/>
        <v>11.0737862077297</v>
      </c>
      <c r="AU27" s="53">
        <f t="shared" si="15"/>
        <v>10.465148599295022</v>
      </c>
      <c r="AV27" s="53">
        <f t="shared" si="16"/>
        <v>51.084150748580285</v>
      </c>
      <c r="AW27" s="53">
        <f t="shared" si="17"/>
        <v>48.915849251419715</v>
      </c>
    </row>
    <row r="28" spans="1:49">
      <c r="A28" s="37" t="s">
        <v>101</v>
      </c>
      <c r="B28" s="37" t="s">
        <v>102</v>
      </c>
      <c r="D28" s="74">
        <v>2921628</v>
      </c>
      <c r="E28" s="74">
        <v>476197</v>
      </c>
      <c r="F28" s="74">
        <v>260350</v>
      </c>
      <c r="G28" s="74">
        <v>182743</v>
      </c>
      <c r="H28" s="74">
        <v>1774141</v>
      </c>
      <c r="I28" s="74">
        <v>423855</v>
      </c>
      <c r="J28" s="301">
        <f t="shared" si="1"/>
        <v>16.299029171407177</v>
      </c>
      <c r="K28" s="301">
        <f t="shared" si="2"/>
        <v>14.674707365423606</v>
      </c>
      <c r="L28" s="303">
        <f t="shared" si="3"/>
        <v>43.114508499368888</v>
      </c>
      <c r="M28" s="74">
        <v>476197</v>
      </c>
      <c r="N28" s="74">
        <v>295271</v>
      </c>
      <c r="O28" s="74">
        <v>168184</v>
      </c>
      <c r="P28" s="28">
        <f t="shared" si="18"/>
        <v>12742</v>
      </c>
      <c r="Q28" s="74">
        <v>2894</v>
      </c>
      <c r="R28" s="74">
        <v>2148</v>
      </c>
      <c r="S28" s="74">
        <v>151</v>
      </c>
      <c r="T28" s="74">
        <v>1434</v>
      </c>
      <c r="U28" s="74">
        <v>6115</v>
      </c>
      <c r="V28" s="74">
        <v>6901</v>
      </c>
      <c r="W28" s="74">
        <v>291197</v>
      </c>
      <c r="X28" s="195">
        <f t="shared" si="4"/>
        <v>62.006060516970919</v>
      </c>
      <c r="Y28" s="195">
        <f t="shared" si="5"/>
        <v>35.318156141260864</v>
      </c>
      <c r="Z28" s="195">
        <f t="shared" si="6"/>
        <v>2.6757833417682177</v>
      </c>
      <c r="AA28" s="195">
        <f t="shared" si="7"/>
        <v>1.4491901460949985</v>
      </c>
      <c r="AB28" s="197">
        <f t="shared" si="8"/>
        <v>61.150532237708347</v>
      </c>
      <c r="AC28" s="74">
        <v>2921628</v>
      </c>
      <c r="AD28" s="74">
        <v>119381</v>
      </c>
      <c r="AE28" s="74">
        <v>100764</v>
      </c>
      <c r="AF28" s="74">
        <v>183649</v>
      </c>
      <c r="AG28" s="74">
        <v>276721</v>
      </c>
      <c r="AH28" s="74">
        <v>101840</v>
      </c>
      <c r="AI28" s="74">
        <v>179356</v>
      </c>
      <c r="AJ28" s="53">
        <f t="shared" si="9"/>
        <v>4.0861122634366867</v>
      </c>
      <c r="AK28" s="53">
        <f t="shared" si="10"/>
        <v>3.4488990384812852</v>
      </c>
      <c r="AL28" s="53">
        <f t="shared" si="11"/>
        <v>6.2858447413565317</v>
      </c>
      <c r="AM28" s="53">
        <f t="shared" si="0"/>
        <v>9.4714659087330766</v>
      </c>
      <c r="AN28" s="53">
        <f t="shared" si="12"/>
        <v>3.4857278202426865</v>
      </c>
      <c r="AO28" s="38">
        <f t="shared" si="13"/>
        <v>6.1389061167267016</v>
      </c>
      <c r="AP28" s="74">
        <v>1399590</v>
      </c>
      <c r="AQ28" s="74">
        <v>227282</v>
      </c>
      <c r="AR28" s="74">
        <v>1522038</v>
      </c>
      <c r="AS28" s="74">
        <v>248915</v>
      </c>
      <c r="AT28" s="53">
        <f t="shared" si="14"/>
        <v>16.239184332554537</v>
      </c>
      <c r="AU28" s="53">
        <f t="shared" si="15"/>
        <v>16.354059491287341</v>
      </c>
      <c r="AV28" s="53">
        <f t="shared" si="16"/>
        <v>47.728566118644174</v>
      </c>
      <c r="AW28" s="53">
        <f t="shared" si="17"/>
        <v>52.271433881355819</v>
      </c>
    </row>
    <row r="29" spans="1:49">
      <c r="A29" s="37" t="s">
        <v>103</v>
      </c>
      <c r="B29" s="37" t="s">
        <v>104</v>
      </c>
      <c r="D29" s="74">
        <v>5961514</v>
      </c>
      <c r="E29" s="74">
        <v>865207</v>
      </c>
      <c r="F29" s="74">
        <v>463456</v>
      </c>
      <c r="G29" s="74">
        <v>338114</v>
      </c>
      <c r="H29" s="74">
        <v>3658653</v>
      </c>
      <c r="I29" s="74">
        <v>918236</v>
      </c>
      <c r="J29" s="301">
        <f t="shared" si="1"/>
        <v>14.513209228393995</v>
      </c>
      <c r="K29" s="301">
        <f t="shared" si="2"/>
        <v>12.66739425684808</v>
      </c>
      <c r="L29" s="303">
        <f t="shared" si="3"/>
        <v>36.822124159802058</v>
      </c>
      <c r="M29" s="74">
        <v>865207</v>
      </c>
      <c r="N29" s="74">
        <v>723947</v>
      </c>
      <c r="O29" s="74">
        <v>102653</v>
      </c>
      <c r="P29" s="28">
        <f t="shared" si="18"/>
        <v>38607</v>
      </c>
      <c r="Q29" s="74">
        <v>5858</v>
      </c>
      <c r="R29" s="74">
        <v>5970</v>
      </c>
      <c r="S29" s="74">
        <v>770</v>
      </c>
      <c r="T29" s="74">
        <v>4662</v>
      </c>
      <c r="U29" s="74">
        <v>21347</v>
      </c>
      <c r="V29" s="74">
        <v>20947</v>
      </c>
      <c r="W29" s="74">
        <v>710325</v>
      </c>
      <c r="X29" s="195">
        <f t="shared" si="4"/>
        <v>83.673271251850707</v>
      </c>
      <c r="Y29" s="195">
        <f t="shared" si="5"/>
        <v>11.864559579383894</v>
      </c>
      <c r="Z29" s="195">
        <f t="shared" si="6"/>
        <v>4.4621691687653939</v>
      </c>
      <c r="AA29" s="195">
        <f t="shared" si="7"/>
        <v>2.4210391270528322</v>
      </c>
      <c r="AB29" s="197">
        <f t="shared" si="8"/>
        <v>82.098850332926105</v>
      </c>
      <c r="AC29" s="74">
        <v>5961514</v>
      </c>
      <c r="AD29" s="74">
        <v>246054</v>
      </c>
      <c r="AE29" s="74">
        <v>151646</v>
      </c>
      <c r="AF29" s="74">
        <v>329675</v>
      </c>
      <c r="AG29" s="74">
        <v>456884</v>
      </c>
      <c r="AH29" s="74">
        <v>155103</v>
      </c>
      <c r="AI29" s="74">
        <v>293878</v>
      </c>
      <c r="AJ29" s="53">
        <f t="shared" si="9"/>
        <v>4.1273743549038047</v>
      </c>
      <c r="AK29" s="53">
        <f t="shared" si="10"/>
        <v>2.5437497924185029</v>
      </c>
      <c r="AL29" s="53">
        <f t="shared" si="11"/>
        <v>5.5300549491286946</v>
      </c>
      <c r="AM29" s="53">
        <f t="shared" si="0"/>
        <v>7.6638920918410998</v>
      </c>
      <c r="AN29" s="53">
        <f t="shared" si="12"/>
        <v>2.6017384174557003</v>
      </c>
      <c r="AO29" s="38">
        <f t="shared" si="13"/>
        <v>4.9295866788201792</v>
      </c>
      <c r="AP29" s="74">
        <v>2906177</v>
      </c>
      <c r="AQ29" s="74">
        <v>425400</v>
      </c>
      <c r="AR29" s="74">
        <v>3055337</v>
      </c>
      <c r="AS29" s="74">
        <v>439807</v>
      </c>
      <c r="AT29" s="53">
        <f t="shared" si="14"/>
        <v>14.637787030865635</v>
      </c>
      <c r="AU29" s="53">
        <f t="shared" si="15"/>
        <v>14.394713250944168</v>
      </c>
      <c r="AV29" s="53">
        <f t="shared" si="16"/>
        <v>49.167424674095336</v>
      </c>
      <c r="AW29" s="53">
        <f t="shared" si="17"/>
        <v>50.832575325904671</v>
      </c>
    </row>
    <row r="30" spans="1:49">
      <c r="A30" s="37" t="s">
        <v>105</v>
      </c>
      <c r="B30" s="37" t="s">
        <v>106</v>
      </c>
      <c r="D30" s="74">
        <v>1014596</v>
      </c>
      <c r="E30" s="74">
        <v>138205</v>
      </c>
      <c r="F30" s="74">
        <v>70309</v>
      </c>
      <c r="G30" s="74">
        <v>59265</v>
      </c>
      <c r="H30" s="74">
        <v>617900</v>
      </c>
      <c r="I30" s="74">
        <v>171435</v>
      </c>
      <c r="J30" s="301">
        <f t="shared" si="1"/>
        <v>13.621677988085898</v>
      </c>
      <c r="K30" s="301">
        <f t="shared" si="2"/>
        <v>11.378702055348763</v>
      </c>
      <c r="L30" s="303">
        <f t="shared" si="3"/>
        <v>34.569953626739</v>
      </c>
      <c r="M30" s="74">
        <v>138205</v>
      </c>
      <c r="N30" s="74">
        <v>124060</v>
      </c>
      <c r="O30" s="74">
        <v>306</v>
      </c>
      <c r="P30" s="28">
        <f t="shared" si="18"/>
        <v>13839</v>
      </c>
      <c r="Q30" s="74">
        <v>8553</v>
      </c>
      <c r="R30" s="74">
        <v>604</v>
      </c>
      <c r="S30" s="74">
        <v>39</v>
      </c>
      <c r="T30" s="74">
        <v>712</v>
      </c>
      <c r="U30" s="74">
        <v>3931</v>
      </c>
      <c r="V30" s="74">
        <v>3976</v>
      </c>
      <c r="W30" s="74">
        <v>121511</v>
      </c>
      <c r="X30" s="195">
        <f t="shared" si="4"/>
        <v>89.765203863825477</v>
      </c>
      <c r="Y30" s="195">
        <f t="shared" si="5"/>
        <v>0.22141022394269383</v>
      </c>
      <c r="Z30" s="195">
        <f t="shared" si="6"/>
        <v>10.013385912231829</v>
      </c>
      <c r="AA30" s="195">
        <f t="shared" si="7"/>
        <v>2.8768857856083354</v>
      </c>
      <c r="AB30" s="197">
        <f t="shared" si="8"/>
        <v>87.920842227126371</v>
      </c>
      <c r="AC30" s="74">
        <v>1014596</v>
      </c>
      <c r="AD30" s="74">
        <v>49510</v>
      </c>
      <c r="AE30" s="74">
        <v>21844</v>
      </c>
      <c r="AF30" s="74">
        <v>47715</v>
      </c>
      <c r="AG30" s="74">
        <v>66524</v>
      </c>
      <c r="AH30" s="74">
        <v>22363</v>
      </c>
      <c r="AI30" s="74">
        <v>41631</v>
      </c>
      <c r="AJ30" s="53">
        <f t="shared" si="9"/>
        <v>4.8797748069182214</v>
      </c>
      <c r="AK30" s="53">
        <f t="shared" si="10"/>
        <v>2.1529751743551127</v>
      </c>
      <c r="AL30" s="53">
        <f t="shared" si="11"/>
        <v>4.7028570978005035</v>
      </c>
      <c r="AM30" s="53">
        <f t="shared" si="0"/>
        <v>6.556698429719809</v>
      </c>
      <c r="AN30" s="53">
        <f t="shared" si="12"/>
        <v>2.2041285398326034</v>
      </c>
      <c r="AO30" s="38">
        <f t="shared" si="13"/>
        <v>4.1032095533591697</v>
      </c>
      <c r="AP30" s="74">
        <v>507639</v>
      </c>
      <c r="AQ30" s="74">
        <v>73699</v>
      </c>
      <c r="AR30" s="74">
        <v>506957</v>
      </c>
      <c r="AS30" s="74">
        <v>64506</v>
      </c>
      <c r="AT30" s="53">
        <f t="shared" si="14"/>
        <v>14.517994086348763</v>
      </c>
      <c r="AU30" s="53">
        <f t="shared" si="15"/>
        <v>12.724156092134049</v>
      </c>
      <c r="AV30" s="53">
        <f t="shared" si="16"/>
        <v>53.325856517492134</v>
      </c>
      <c r="AW30" s="53">
        <f t="shared" si="17"/>
        <v>46.674143482507866</v>
      </c>
    </row>
    <row r="31" spans="1:49">
      <c r="A31" s="37" t="s">
        <v>107</v>
      </c>
      <c r="B31" s="37" t="s">
        <v>108</v>
      </c>
      <c r="D31" s="74">
        <v>1865028</v>
      </c>
      <c r="E31" s="74">
        <v>213642</v>
      </c>
      <c r="F31" s="74">
        <v>104539</v>
      </c>
      <c r="G31" s="74">
        <v>91588</v>
      </c>
      <c r="H31" s="74">
        <v>1129817</v>
      </c>
      <c r="I31" s="74">
        <v>266622</v>
      </c>
      <c r="J31" s="301">
        <f t="shared" si="1"/>
        <v>11.455163139641872</v>
      </c>
      <c r="K31" s="301">
        <f t="shared" si="2"/>
        <v>9.2527373902145218</v>
      </c>
      <c r="L31" s="303">
        <f t="shared" si="3"/>
        <v>34.351253835017367</v>
      </c>
      <c r="M31" s="74">
        <v>213642</v>
      </c>
      <c r="N31" s="74">
        <v>190200</v>
      </c>
      <c r="O31" s="74">
        <v>10849</v>
      </c>
      <c r="P31" s="28">
        <f t="shared" si="18"/>
        <v>12593</v>
      </c>
      <c r="Q31" s="74">
        <v>2728</v>
      </c>
      <c r="R31" s="74">
        <v>2461</v>
      </c>
      <c r="S31" s="74">
        <v>258</v>
      </c>
      <c r="T31" s="74">
        <v>2836</v>
      </c>
      <c r="U31" s="74">
        <v>4310</v>
      </c>
      <c r="V31" s="74">
        <v>13375</v>
      </c>
      <c r="W31" s="74">
        <v>180671</v>
      </c>
      <c r="X31" s="195">
        <f t="shared" si="4"/>
        <v>89.027438425028777</v>
      </c>
      <c r="Y31" s="195">
        <f t="shared" si="5"/>
        <v>5.0781213431815839</v>
      </c>
      <c r="Z31" s="195">
        <f t="shared" si="6"/>
        <v>5.8944402317896296</v>
      </c>
      <c r="AA31" s="195">
        <f t="shared" si="7"/>
        <v>6.2604731279430075</v>
      </c>
      <c r="AB31" s="197">
        <f t="shared" si="8"/>
        <v>84.567173121389999</v>
      </c>
      <c r="AC31" s="74">
        <v>1865028</v>
      </c>
      <c r="AD31" s="74">
        <v>72627</v>
      </c>
      <c r="AE31" s="74">
        <v>37856</v>
      </c>
      <c r="AF31" s="74">
        <v>73958</v>
      </c>
      <c r="AG31" s="74">
        <v>101713</v>
      </c>
      <c r="AH31" s="74">
        <v>34042</v>
      </c>
      <c r="AI31" s="74">
        <v>62968</v>
      </c>
      <c r="AJ31" s="53">
        <f t="shared" si="9"/>
        <v>3.8941506508213286</v>
      </c>
      <c r="AK31" s="53">
        <f t="shared" si="10"/>
        <v>2.0297818585029286</v>
      </c>
      <c r="AL31" s="53">
        <f t="shared" si="11"/>
        <v>3.9655168715965661</v>
      </c>
      <c r="AM31" s="53">
        <f t="shared" si="0"/>
        <v>5.4536982822777995</v>
      </c>
      <c r="AN31" s="53">
        <f t="shared" si="12"/>
        <v>1.8252809073107752</v>
      </c>
      <c r="AO31" s="38">
        <f t="shared" si="13"/>
        <v>3.3762495790947908</v>
      </c>
      <c r="AP31" s="74">
        <v>926260</v>
      </c>
      <c r="AQ31" s="74">
        <v>109031</v>
      </c>
      <c r="AR31" s="74">
        <v>938768</v>
      </c>
      <c r="AS31" s="74">
        <v>104611</v>
      </c>
      <c r="AT31" s="53">
        <f t="shared" si="14"/>
        <v>11.771100986763976</v>
      </c>
      <c r="AU31" s="53">
        <f t="shared" si="15"/>
        <v>11.14343479965231</v>
      </c>
      <c r="AV31" s="53">
        <f t="shared" si="16"/>
        <v>51.034440793476946</v>
      </c>
      <c r="AW31" s="53">
        <f t="shared" si="17"/>
        <v>48.965559206523061</v>
      </c>
    </row>
    <row r="32" spans="1:49">
      <c r="A32" s="37" t="s">
        <v>109</v>
      </c>
      <c r="B32" s="37" t="s">
        <v>110</v>
      </c>
      <c r="D32" s="74">
        <v>2852693</v>
      </c>
      <c r="E32" s="74">
        <v>370381</v>
      </c>
      <c r="F32" s="74">
        <v>194613</v>
      </c>
      <c r="G32" s="74">
        <v>147502</v>
      </c>
      <c r="H32" s="74">
        <v>1767582</v>
      </c>
      <c r="I32" s="74">
        <v>415993</v>
      </c>
      <c r="J32" s="301">
        <f t="shared" si="1"/>
        <v>12.983556239665466</v>
      </c>
      <c r="K32" s="301">
        <f t="shared" si="2"/>
        <v>11.010125697138804</v>
      </c>
      <c r="L32" s="303">
        <f t="shared" si="3"/>
        <v>35.457808184272331</v>
      </c>
      <c r="M32" s="74">
        <v>370381</v>
      </c>
      <c r="N32" s="74">
        <v>267663</v>
      </c>
      <c r="O32" s="74">
        <v>34450</v>
      </c>
      <c r="P32" s="28">
        <f t="shared" si="18"/>
        <v>68268</v>
      </c>
      <c r="Q32" s="74">
        <v>5808</v>
      </c>
      <c r="R32" s="74">
        <v>21256</v>
      </c>
      <c r="S32" s="74">
        <v>2349</v>
      </c>
      <c r="T32" s="74">
        <v>26330</v>
      </c>
      <c r="U32" s="74">
        <v>12525</v>
      </c>
      <c r="V32" s="74">
        <v>68985</v>
      </c>
      <c r="W32" s="74">
        <v>229349</v>
      </c>
      <c r="X32" s="195">
        <f t="shared" si="4"/>
        <v>72.266935938938545</v>
      </c>
      <c r="Y32" s="195">
        <f t="shared" si="5"/>
        <v>9.3012330546113322</v>
      </c>
      <c r="Z32" s="195">
        <f t="shared" si="6"/>
        <v>18.431831006450114</v>
      </c>
      <c r="AA32" s="195">
        <f t="shared" si="7"/>
        <v>18.625415450576568</v>
      </c>
      <c r="AB32" s="197">
        <f t="shared" si="8"/>
        <v>61.922452825603905</v>
      </c>
      <c r="AC32" s="74">
        <v>2852693</v>
      </c>
      <c r="AD32" s="74">
        <v>116617</v>
      </c>
      <c r="AE32" s="74">
        <v>91018</v>
      </c>
      <c r="AF32" s="74">
        <v>129861</v>
      </c>
      <c r="AG32" s="74">
        <v>196264</v>
      </c>
      <c r="AH32" s="74">
        <v>71616</v>
      </c>
      <c r="AI32" s="74">
        <v>119863</v>
      </c>
      <c r="AJ32" s="53">
        <f t="shared" si="9"/>
        <v>4.0879617960993349</v>
      </c>
      <c r="AK32" s="53">
        <f t="shared" si="10"/>
        <v>3.1905991987220492</v>
      </c>
      <c r="AL32" s="53">
        <f t="shared" si="11"/>
        <v>4.5522248626122757</v>
      </c>
      <c r="AM32" s="53">
        <f t="shared" si="0"/>
        <v>6.8799551862047545</v>
      </c>
      <c r="AN32" s="53">
        <f t="shared" si="12"/>
        <v>2.5104699313946504</v>
      </c>
      <c r="AO32" s="38">
        <f t="shared" si="13"/>
        <v>4.201749014001857</v>
      </c>
      <c r="AP32" s="74">
        <v>1422204</v>
      </c>
      <c r="AQ32" s="74">
        <v>183957</v>
      </c>
      <c r="AR32" s="74">
        <v>1430489</v>
      </c>
      <c r="AS32" s="74">
        <v>186424</v>
      </c>
      <c r="AT32" s="53">
        <f t="shared" si="14"/>
        <v>12.934642287604309</v>
      </c>
      <c r="AU32" s="53">
        <f t="shared" si="15"/>
        <v>13.032186895530129</v>
      </c>
      <c r="AV32" s="53">
        <f t="shared" si="16"/>
        <v>49.666964558117179</v>
      </c>
      <c r="AW32" s="53">
        <f t="shared" si="17"/>
        <v>50.333035441882821</v>
      </c>
    </row>
    <row r="33" spans="1:49">
      <c r="A33" s="37" t="s">
        <v>111</v>
      </c>
      <c r="B33" s="37" t="s">
        <v>112</v>
      </c>
      <c r="D33" s="74">
        <v>1314875</v>
      </c>
      <c r="E33" s="74">
        <v>165149</v>
      </c>
      <c r="F33" s="74">
        <v>83940</v>
      </c>
      <c r="G33" s="74">
        <v>68521</v>
      </c>
      <c r="H33" s="74">
        <v>840618</v>
      </c>
      <c r="I33" s="74">
        <v>210835</v>
      </c>
      <c r="J33" s="301">
        <f t="shared" si="1"/>
        <v>12.560053236999716</v>
      </c>
      <c r="K33" s="301">
        <f t="shared" si="2"/>
        <v>9.9855106600144179</v>
      </c>
      <c r="L33" s="303">
        <f t="shared" si="3"/>
        <v>32.499822135793394</v>
      </c>
      <c r="M33" s="74">
        <v>165149</v>
      </c>
      <c r="N33" s="74">
        <v>157075</v>
      </c>
      <c r="O33" s="74">
        <v>1781</v>
      </c>
      <c r="P33" s="28">
        <f t="shared" si="18"/>
        <v>6293</v>
      </c>
      <c r="Q33" s="74">
        <v>459</v>
      </c>
      <c r="R33" s="74">
        <v>1549</v>
      </c>
      <c r="S33" s="74">
        <v>48</v>
      </c>
      <c r="T33" s="74">
        <v>683</v>
      </c>
      <c r="U33" s="74">
        <v>3554</v>
      </c>
      <c r="V33" s="74">
        <v>4003</v>
      </c>
      <c r="W33" s="74">
        <v>154201</v>
      </c>
      <c r="X33" s="195">
        <f t="shared" si="4"/>
        <v>95.111081508213786</v>
      </c>
      <c r="Y33" s="195">
        <f t="shared" si="5"/>
        <v>1.0784200933702293</v>
      </c>
      <c r="Z33" s="195">
        <f t="shared" si="6"/>
        <v>3.8104983984159757</v>
      </c>
      <c r="AA33" s="195">
        <f t="shared" si="7"/>
        <v>2.4238717763958606</v>
      </c>
      <c r="AB33" s="197">
        <f t="shared" si="8"/>
        <v>93.37083482188811</v>
      </c>
      <c r="AC33" s="74">
        <v>1314875</v>
      </c>
      <c r="AD33" s="74">
        <v>52432</v>
      </c>
      <c r="AE33" s="74">
        <v>23938</v>
      </c>
      <c r="AF33" s="74">
        <v>61748</v>
      </c>
      <c r="AG33" s="74">
        <v>76932</v>
      </c>
      <c r="AH33" s="74">
        <v>26472</v>
      </c>
      <c r="AI33" s="74">
        <v>51621</v>
      </c>
      <c r="AJ33" s="53">
        <f t="shared" si="9"/>
        <v>3.9876033843521244</v>
      </c>
      <c r="AK33" s="53">
        <f t="shared" si="10"/>
        <v>1.8205532845327503</v>
      </c>
      <c r="AL33" s="53">
        <f t="shared" si="11"/>
        <v>4.6961117976994009</v>
      </c>
      <c r="AM33" s="53">
        <f t="shared" si="0"/>
        <v>5.8508983743701872</v>
      </c>
      <c r="AN33" s="53">
        <f t="shared" si="12"/>
        <v>2.0132712235003325</v>
      </c>
      <c r="AO33" s="38">
        <f t="shared" si="13"/>
        <v>3.9259245175396904</v>
      </c>
      <c r="AP33" s="74">
        <v>649037</v>
      </c>
      <c r="AQ33" s="74">
        <v>82428</v>
      </c>
      <c r="AR33" s="74">
        <v>665838</v>
      </c>
      <c r="AS33" s="74">
        <v>82721</v>
      </c>
      <c r="AT33" s="53">
        <f t="shared" si="14"/>
        <v>12.700046376400728</v>
      </c>
      <c r="AU33" s="53">
        <f t="shared" si="15"/>
        <v>12.423592525509209</v>
      </c>
      <c r="AV33" s="53">
        <f t="shared" si="16"/>
        <v>49.911292227019239</v>
      </c>
      <c r="AW33" s="53">
        <f t="shared" si="17"/>
        <v>50.088707772980769</v>
      </c>
    </row>
    <row r="34" spans="1:49">
      <c r="A34" s="37" t="s">
        <v>113</v>
      </c>
      <c r="B34" s="37" t="s">
        <v>114</v>
      </c>
      <c r="D34" s="74">
        <v>8854377</v>
      </c>
      <c r="E34" s="74">
        <v>925580</v>
      </c>
      <c r="F34" s="74">
        <v>431402</v>
      </c>
      <c r="G34" s="74">
        <v>423901</v>
      </c>
      <c r="H34" s="74">
        <v>5544952</v>
      </c>
      <c r="I34" s="74">
        <v>1314207</v>
      </c>
      <c r="J34" s="301">
        <f t="shared" si="1"/>
        <v>10.453361089097516</v>
      </c>
      <c r="K34" s="301">
        <f t="shared" si="2"/>
        <v>7.7800853821638132</v>
      </c>
      <c r="L34" s="303">
        <f t="shared" si="3"/>
        <v>32.255268766640263</v>
      </c>
      <c r="M34" s="74">
        <v>925580</v>
      </c>
      <c r="N34" s="74">
        <v>665379</v>
      </c>
      <c r="O34" s="74">
        <v>144591</v>
      </c>
      <c r="P34" s="28">
        <f t="shared" si="18"/>
        <v>115610</v>
      </c>
      <c r="Q34" s="74">
        <v>2739</v>
      </c>
      <c r="R34" s="74">
        <v>42664</v>
      </c>
      <c r="S34" s="74">
        <v>243</v>
      </c>
      <c r="T34" s="74">
        <v>49000</v>
      </c>
      <c r="U34" s="74">
        <v>20964</v>
      </c>
      <c r="V34" s="74">
        <v>149013</v>
      </c>
      <c r="W34" s="74">
        <v>579119</v>
      </c>
      <c r="X34" s="195">
        <f t="shared" si="4"/>
        <v>71.887789278074294</v>
      </c>
      <c r="Y34" s="195">
        <f t="shared" si="5"/>
        <v>15.621664253765207</v>
      </c>
      <c r="Z34" s="195">
        <f t="shared" si="6"/>
        <v>12.490546468160504</v>
      </c>
      <c r="AA34" s="195">
        <f t="shared" si="7"/>
        <v>16.099418742842325</v>
      </c>
      <c r="AB34" s="197">
        <f t="shared" si="8"/>
        <v>62.568227489790182</v>
      </c>
      <c r="AC34" s="74">
        <v>8854377</v>
      </c>
      <c r="AD34" s="74">
        <v>232396</v>
      </c>
      <c r="AE34" s="74">
        <v>171506</v>
      </c>
      <c r="AF34" s="74">
        <v>325414</v>
      </c>
      <c r="AG34" s="74">
        <v>496699</v>
      </c>
      <c r="AH34" s="74">
        <v>197173</v>
      </c>
      <c r="AI34" s="74">
        <v>349736</v>
      </c>
      <c r="AJ34" s="53">
        <f t="shared" si="9"/>
        <v>2.6246454154820831</v>
      </c>
      <c r="AK34" s="53">
        <f t="shared" si="10"/>
        <v>1.9369629280524197</v>
      </c>
      <c r="AL34" s="53">
        <f t="shared" si="11"/>
        <v>3.6751766950966736</v>
      </c>
      <c r="AM34" s="53">
        <f t="shared" si="0"/>
        <v>5.6096436824408995</v>
      </c>
      <c r="AN34" s="53">
        <f t="shared" si="12"/>
        <v>2.2268421595330761</v>
      </c>
      <c r="AO34" s="38">
        <f t="shared" si="13"/>
        <v>3.9498656991903554</v>
      </c>
      <c r="AP34" s="74">
        <v>4301869</v>
      </c>
      <c r="AQ34" s="74">
        <v>426173</v>
      </c>
      <c r="AR34" s="74">
        <v>4552508</v>
      </c>
      <c r="AS34" s="74">
        <v>499407</v>
      </c>
      <c r="AT34" s="53">
        <f t="shared" si="14"/>
        <v>9.9066940439144009</v>
      </c>
      <c r="AU34" s="53">
        <f t="shared" si="15"/>
        <v>10.969931299406833</v>
      </c>
      <c r="AV34" s="53">
        <f t="shared" si="16"/>
        <v>46.043885995808033</v>
      </c>
      <c r="AW34" s="53">
        <f t="shared" si="17"/>
        <v>53.956114004191967</v>
      </c>
    </row>
    <row r="35" spans="1:49">
      <c r="A35" s="37" t="s">
        <v>115</v>
      </c>
      <c r="B35" s="37" t="s">
        <v>116</v>
      </c>
      <c r="D35" s="74">
        <v>2050101</v>
      </c>
      <c r="E35" s="74">
        <v>308280</v>
      </c>
      <c r="F35" s="74">
        <v>159771</v>
      </c>
      <c r="G35" s="74">
        <v>129537</v>
      </c>
      <c r="H35" s="74">
        <v>1230013</v>
      </c>
      <c r="I35" s="74">
        <v>323426</v>
      </c>
      <c r="J35" s="301">
        <f t="shared" si="1"/>
        <v>15.037307918000137</v>
      </c>
      <c r="K35" s="301">
        <f t="shared" si="2"/>
        <v>12.989374909045676</v>
      </c>
      <c r="L35" s="303">
        <f t="shared" si="3"/>
        <v>40.05151101024655</v>
      </c>
      <c r="M35" s="74">
        <v>308280</v>
      </c>
      <c r="N35" s="74">
        <v>233897</v>
      </c>
      <c r="O35" s="74">
        <v>5775</v>
      </c>
      <c r="P35" s="28">
        <f t="shared" si="18"/>
        <v>68608</v>
      </c>
      <c r="Q35" s="74">
        <v>27943</v>
      </c>
      <c r="R35" s="74">
        <v>2015</v>
      </c>
      <c r="S35" s="74">
        <v>268</v>
      </c>
      <c r="T35" s="74">
        <v>29696</v>
      </c>
      <c r="U35" s="74">
        <v>8686</v>
      </c>
      <c r="V35" s="74">
        <v>135443</v>
      </c>
      <c r="W35" s="74">
        <v>136013</v>
      </c>
      <c r="X35" s="195">
        <f t="shared" si="4"/>
        <v>75.871610224471269</v>
      </c>
      <c r="Y35" s="195">
        <f t="shared" si="5"/>
        <v>1.8732970027247955</v>
      </c>
      <c r="Z35" s="195">
        <f t="shared" si="6"/>
        <v>22.255092772803945</v>
      </c>
      <c r="AA35" s="195">
        <f t="shared" si="7"/>
        <v>43.935059037238872</v>
      </c>
      <c r="AB35" s="197">
        <f t="shared" si="8"/>
        <v>44.119955884261067</v>
      </c>
      <c r="AC35" s="74">
        <v>2050101</v>
      </c>
      <c r="AD35" s="74">
        <v>103438</v>
      </c>
      <c r="AE35" s="74">
        <v>68250</v>
      </c>
      <c r="AF35" s="74">
        <v>119040</v>
      </c>
      <c r="AG35" s="74">
        <v>164864</v>
      </c>
      <c r="AH35" s="74">
        <v>64154</v>
      </c>
      <c r="AI35" s="74">
        <v>110844</v>
      </c>
      <c r="AJ35" s="53">
        <f t="shared" si="9"/>
        <v>5.0455075140200405</v>
      </c>
      <c r="AK35" s="53">
        <f t="shared" si="10"/>
        <v>3.3291042733992131</v>
      </c>
      <c r="AL35" s="53">
        <f t="shared" si="11"/>
        <v>5.8065431898233308</v>
      </c>
      <c r="AM35" s="53">
        <f t="shared" si="0"/>
        <v>8.0417501381639251</v>
      </c>
      <c r="AN35" s="53">
        <f t="shared" si="12"/>
        <v>3.1293092389106687</v>
      </c>
      <c r="AO35" s="38">
        <f t="shared" si="13"/>
        <v>5.4067580085078735</v>
      </c>
      <c r="AP35" s="74">
        <v>1004772</v>
      </c>
      <c r="AQ35" s="74">
        <v>154053</v>
      </c>
      <c r="AR35" s="74">
        <v>1045329</v>
      </c>
      <c r="AS35" s="74">
        <v>154227</v>
      </c>
      <c r="AT35" s="53">
        <f t="shared" si="14"/>
        <v>15.332135051534079</v>
      </c>
      <c r="AU35" s="53">
        <f t="shared" si="15"/>
        <v>14.753919579386013</v>
      </c>
      <c r="AV35" s="53">
        <f t="shared" si="16"/>
        <v>49.971778902296613</v>
      </c>
      <c r="AW35" s="53">
        <f t="shared" si="17"/>
        <v>50.028221097703387</v>
      </c>
    </row>
    <row r="36" spans="1:49">
      <c r="A36" s="37" t="s">
        <v>117</v>
      </c>
      <c r="B36" s="37" t="s">
        <v>118</v>
      </c>
      <c r="D36" s="74">
        <v>19556260</v>
      </c>
      <c r="E36" s="74">
        <v>2232221</v>
      </c>
      <c r="F36" s="74">
        <v>1091291</v>
      </c>
      <c r="G36" s="74">
        <v>976840</v>
      </c>
      <c r="H36" s="74">
        <v>12448696</v>
      </c>
      <c r="I36" s="74">
        <v>2912944</v>
      </c>
      <c r="J36" s="301">
        <f t="shared" si="1"/>
        <v>11.414355301064722</v>
      </c>
      <c r="K36" s="301">
        <f t="shared" si="2"/>
        <v>8.7663077321512226</v>
      </c>
      <c r="L36" s="303">
        <f t="shared" si="3"/>
        <v>33.534458609571622</v>
      </c>
      <c r="M36" s="74">
        <v>2232221</v>
      </c>
      <c r="N36" s="74">
        <v>1498028</v>
      </c>
      <c r="O36" s="74">
        <v>378352</v>
      </c>
      <c r="P36" s="28">
        <f t="shared" si="18"/>
        <v>355841</v>
      </c>
      <c r="Q36" s="74">
        <v>12692</v>
      </c>
      <c r="R36" s="74">
        <v>108887</v>
      </c>
      <c r="S36" s="74">
        <v>808</v>
      </c>
      <c r="T36" s="74">
        <v>172994</v>
      </c>
      <c r="U36" s="74">
        <v>60460</v>
      </c>
      <c r="V36" s="74">
        <v>403689</v>
      </c>
      <c r="W36" s="74">
        <v>1323553</v>
      </c>
      <c r="X36" s="195">
        <f t="shared" si="4"/>
        <v>67.109305037449246</v>
      </c>
      <c r="Y36" s="195">
        <f t="shared" si="5"/>
        <v>16.949576229235365</v>
      </c>
      <c r="Z36" s="195">
        <f t="shared" si="6"/>
        <v>15.941118733315385</v>
      </c>
      <c r="AA36" s="195">
        <f t="shared" si="7"/>
        <v>18.084634093129669</v>
      </c>
      <c r="AB36" s="197">
        <f t="shared" si="8"/>
        <v>59.293098667201861</v>
      </c>
      <c r="AC36" s="74">
        <v>19556260</v>
      </c>
      <c r="AD36" s="74">
        <v>553646</v>
      </c>
      <c r="AE36" s="74">
        <v>408345</v>
      </c>
      <c r="AF36" s="74">
        <v>814794</v>
      </c>
      <c r="AG36" s="74">
        <v>1227598</v>
      </c>
      <c r="AH36" s="74">
        <v>491131</v>
      </c>
      <c r="AI36" s="74">
        <v>845810</v>
      </c>
      <c r="AJ36" s="53">
        <f t="shared" si="9"/>
        <v>2.8310423363158397</v>
      </c>
      <c r="AK36" s="53">
        <f t="shared" si="10"/>
        <v>2.0880526235589012</v>
      </c>
      <c r="AL36" s="53">
        <f t="shared" si="11"/>
        <v>4.1664101418164821</v>
      </c>
      <c r="AM36" s="53">
        <f t="shared" ref="AM36:AM64" si="19">AG36/AC36*100</f>
        <v>6.2772636485708411</v>
      </c>
      <c r="AN36" s="53">
        <f t="shared" si="12"/>
        <v>2.5113748743369131</v>
      </c>
      <c r="AO36" s="38">
        <f t="shared" si="13"/>
        <v>4.3250089741085462</v>
      </c>
      <c r="AP36" s="74">
        <v>9446565</v>
      </c>
      <c r="AQ36" s="74">
        <v>1020401</v>
      </c>
      <c r="AR36" s="74">
        <v>10109695</v>
      </c>
      <c r="AS36" s="74">
        <v>1211820</v>
      </c>
      <c r="AT36" s="53">
        <f t="shared" si="14"/>
        <v>10.801820555937528</v>
      </c>
      <c r="AU36" s="53">
        <f t="shared" si="15"/>
        <v>11.986711765290645</v>
      </c>
      <c r="AV36" s="53">
        <f t="shared" si="16"/>
        <v>45.712364501543526</v>
      </c>
      <c r="AW36" s="53">
        <f t="shared" si="17"/>
        <v>54.287635498456467</v>
      </c>
    </row>
    <row r="37" spans="1:49">
      <c r="A37" s="37" t="s">
        <v>119</v>
      </c>
      <c r="B37" s="37" t="s">
        <v>120</v>
      </c>
      <c r="D37" s="74">
        <v>9845238</v>
      </c>
      <c r="E37" s="74">
        <v>1344677</v>
      </c>
      <c r="F37" s="74">
        <v>704954</v>
      </c>
      <c r="G37" s="74">
        <v>538784</v>
      </c>
      <c r="H37" s="74">
        <v>6085276</v>
      </c>
      <c r="I37" s="74">
        <v>1474006</v>
      </c>
      <c r="J37" s="301">
        <f t="shared" si="1"/>
        <v>13.658146202255345</v>
      </c>
      <c r="K37" s="301">
        <f t="shared" si="2"/>
        <v>11.584585481414484</v>
      </c>
      <c r="L37" s="303">
        <f t="shared" si="3"/>
        <v>36.552361387945503</v>
      </c>
      <c r="M37" s="74">
        <v>1344677</v>
      </c>
      <c r="N37" s="74">
        <v>950044</v>
      </c>
      <c r="O37" s="74">
        <v>316325</v>
      </c>
      <c r="P37" s="28">
        <f t="shared" si="18"/>
        <v>78308</v>
      </c>
      <c r="Q37" s="74">
        <v>20994</v>
      </c>
      <c r="R37" s="74">
        <v>13149</v>
      </c>
      <c r="S37" s="74">
        <v>678</v>
      </c>
      <c r="T37" s="74">
        <v>15461</v>
      </c>
      <c r="U37" s="74">
        <v>28026</v>
      </c>
      <c r="V37" s="74">
        <v>53910</v>
      </c>
      <c r="W37" s="74">
        <v>917339</v>
      </c>
      <c r="X37" s="195">
        <f t="shared" si="4"/>
        <v>70.652208671673563</v>
      </c>
      <c r="Y37" s="195">
        <f t="shared" si="5"/>
        <v>23.524236675424657</v>
      </c>
      <c r="Z37" s="195">
        <f t="shared" si="6"/>
        <v>5.823554652901775</v>
      </c>
      <c r="AA37" s="195">
        <f t="shared" si="7"/>
        <v>4.0091412287114307</v>
      </c>
      <c r="AB37" s="197">
        <f t="shared" si="8"/>
        <v>68.22002607317593</v>
      </c>
      <c r="AC37" s="74">
        <v>9845238</v>
      </c>
      <c r="AD37" s="74">
        <v>367990</v>
      </c>
      <c r="AE37" s="74">
        <v>261156</v>
      </c>
      <c r="AF37" s="74">
        <v>508539</v>
      </c>
      <c r="AG37" s="74">
        <v>726055</v>
      </c>
      <c r="AH37" s="74">
        <v>271518</v>
      </c>
      <c r="AI37" s="74">
        <v>475434</v>
      </c>
      <c r="AJ37" s="53">
        <f t="shared" si="9"/>
        <v>3.7377461062901678</v>
      </c>
      <c r="AK37" s="53">
        <f t="shared" si="10"/>
        <v>2.6526123593964921</v>
      </c>
      <c r="AL37" s="53">
        <f t="shared" si="11"/>
        <v>5.1653296751180617</v>
      </c>
      <c r="AM37" s="53">
        <f t="shared" si="19"/>
        <v>7.3746820544104672</v>
      </c>
      <c r="AN37" s="53">
        <f t="shared" si="12"/>
        <v>2.757861211684268</v>
      </c>
      <c r="AO37" s="38">
        <f t="shared" si="13"/>
        <v>4.8290757419983139</v>
      </c>
      <c r="AP37" s="74">
        <v>4734744</v>
      </c>
      <c r="AQ37" s="74">
        <v>644157</v>
      </c>
      <c r="AR37" s="74">
        <v>5110494</v>
      </c>
      <c r="AS37" s="74">
        <v>700520</v>
      </c>
      <c r="AT37" s="53">
        <f t="shared" si="14"/>
        <v>13.604896061962378</v>
      </c>
      <c r="AU37" s="53">
        <f t="shared" si="15"/>
        <v>13.707481116306955</v>
      </c>
      <c r="AV37" s="53">
        <f t="shared" si="16"/>
        <v>47.904217890244269</v>
      </c>
      <c r="AW37" s="53">
        <f t="shared" si="17"/>
        <v>52.095782109755731</v>
      </c>
    </row>
    <row r="38" spans="1:49">
      <c r="A38" s="37" t="s">
        <v>121</v>
      </c>
      <c r="B38" s="37" t="s">
        <v>122</v>
      </c>
      <c r="D38" s="74">
        <v>729279</v>
      </c>
      <c r="E38" s="74">
        <v>78060</v>
      </c>
      <c r="F38" s="74">
        <v>38516</v>
      </c>
      <c r="G38" s="74">
        <v>33884</v>
      </c>
      <c r="H38" s="74">
        <v>458072</v>
      </c>
      <c r="I38" s="74">
        <v>101175</v>
      </c>
      <c r="J38" s="301">
        <f t="shared" si="1"/>
        <v>10.70372244367382</v>
      </c>
      <c r="K38" s="301">
        <f t="shared" si="2"/>
        <v>8.408285160411463</v>
      </c>
      <c r="L38" s="303">
        <f t="shared" si="3"/>
        <v>33.490486780331111</v>
      </c>
      <c r="M38" s="74">
        <v>78060</v>
      </c>
      <c r="N38" s="74">
        <v>69476</v>
      </c>
      <c r="O38" s="74">
        <v>1146</v>
      </c>
      <c r="P38" s="28">
        <f t="shared" si="18"/>
        <v>7438</v>
      </c>
      <c r="Q38" s="74">
        <v>4898</v>
      </c>
      <c r="R38" s="74">
        <v>693</v>
      </c>
      <c r="S38" s="74">
        <v>56</v>
      </c>
      <c r="T38" s="74">
        <v>313</v>
      </c>
      <c r="U38" s="74">
        <v>1478</v>
      </c>
      <c r="V38" s="74">
        <v>1720</v>
      </c>
      <c r="W38" s="74">
        <v>68374</v>
      </c>
      <c r="X38" s="195">
        <f t="shared" si="4"/>
        <v>89.003330771201632</v>
      </c>
      <c r="Y38" s="195">
        <f t="shared" si="5"/>
        <v>1.4681014604150655</v>
      </c>
      <c r="Z38" s="195">
        <f t="shared" si="6"/>
        <v>9.5285677683832954</v>
      </c>
      <c r="AA38" s="195">
        <f t="shared" si="7"/>
        <v>2.2034332564693826</v>
      </c>
      <c r="AB38" s="197">
        <f t="shared" si="8"/>
        <v>87.591596208045104</v>
      </c>
      <c r="AC38" s="74">
        <v>729279</v>
      </c>
      <c r="AD38" s="74">
        <v>27400</v>
      </c>
      <c r="AE38" s="74">
        <v>13131</v>
      </c>
      <c r="AF38" s="74">
        <v>26712</v>
      </c>
      <c r="AG38" s="74">
        <v>35969</v>
      </c>
      <c r="AH38" s="74">
        <v>11586</v>
      </c>
      <c r="AI38" s="74">
        <v>22051</v>
      </c>
      <c r="AJ38" s="53">
        <f t="shared" si="9"/>
        <v>3.7571354721581178</v>
      </c>
      <c r="AK38" s="53">
        <f t="shared" si="10"/>
        <v>1.8005454702521257</v>
      </c>
      <c r="AL38" s="53">
        <f t="shared" si="11"/>
        <v>3.6627957201564829</v>
      </c>
      <c r="AM38" s="53">
        <f t="shared" si="19"/>
        <v>4.9321315984691729</v>
      </c>
      <c r="AN38" s="53">
        <f t="shared" si="12"/>
        <v>1.5886923934461297</v>
      </c>
      <c r="AO38" s="38">
        <f t="shared" si="13"/>
        <v>3.0236713246919216</v>
      </c>
      <c r="AP38" s="74">
        <v>372004</v>
      </c>
      <c r="AQ38" s="74">
        <v>40782</v>
      </c>
      <c r="AR38" s="74">
        <v>357275</v>
      </c>
      <c r="AS38" s="74">
        <v>37278</v>
      </c>
      <c r="AT38" s="53">
        <f t="shared" si="14"/>
        <v>10.962785346394124</v>
      </c>
      <c r="AU38" s="53">
        <f t="shared" si="15"/>
        <v>10.433979427611783</v>
      </c>
      <c r="AV38" s="53">
        <f t="shared" si="16"/>
        <v>52.244427363566494</v>
      </c>
      <c r="AW38" s="53">
        <f t="shared" si="17"/>
        <v>47.755572636433513</v>
      </c>
    </row>
    <row r="39" spans="1:49">
      <c r="A39" s="37" t="s">
        <v>123</v>
      </c>
      <c r="B39" s="37" t="s">
        <v>124</v>
      </c>
      <c r="D39" s="74">
        <v>11436638</v>
      </c>
      <c r="E39" s="74">
        <v>1583200</v>
      </c>
      <c r="F39" s="74">
        <v>834652</v>
      </c>
      <c r="G39" s="74">
        <v>618664</v>
      </c>
      <c r="H39" s="74">
        <v>7037820</v>
      </c>
      <c r="I39" s="74">
        <v>1775255</v>
      </c>
      <c r="J39" s="301">
        <f t="shared" si="1"/>
        <v>13.843229102818503</v>
      </c>
      <c r="K39" s="301">
        <f t="shared" si="2"/>
        <v>11.859524682359025</v>
      </c>
      <c r="L39" s="303">
        <f t="shared" si="3"/>
        <v>34.84930333952024</v>
      </c>
      <c r="M39" s="74">
        <v>1583200</v>
      </c>
      <c r="N39" s="74">
        <v>1296735</v>
      </c>
      <c r="O39" s="74">
        <v>216588</v>
      </c>
      <c r="P39" s="28">
        <f t="shared" si="18"/>
        <v>69877</v>
      </c>
      <c r="Q39" s="74">
        <v>5273</v>
      </c>
      <c r="R39" s="74">
        <v>13606</v>
      </c>
      <c r="S39" s="74">
        <v>441</v>
      </c>
      <c r="T39" s="74">
        <v>10467</v>
      </c>
      <c r="U39" s="74">
        <v>40090</v>
      </c>
      <c r="V39" s="74">
        <v>44425</v>
      </c>
      <c r="W39" s="74">
        <v>1268987</v>
      </c>
      <c r="X39" s="195">
        <f t="shared" si="4"/>
        <v>81.90594997473471</v>
      </c>
      <c r="Y39" s="195">
        <f t="shared" si="5"/>
        <v>13.680394138453764</v>
      </c>
      <c r="Z39" s="195">
        <f t="shared" si="6"/>
        <v>4.4136558868115214</v>
      </c>
      <c r="AA39" s="195">
        <f t="shared" si="7"/>
        <v>2.8060257705912077</v>
      </c>
      <c r="AB39" s="197">
        <f t="shared" si="8"/>
        <v>80.153297119757454</v>
      </c>
      <c r="AC39" s="74">
        <v>11436638</v>
      </c>
      <c r="AD39" s="74">
        <v>429977</v>
      </c>
      <c r="AE39" s="74">
        <v>268771</v>
      </c>
      <c r="AF39" s="74">
        <v>617123</v>
      </c>
      <c r="AG39" s="74">
        <v>814021</v>
      </c>
      <c r="AH39" s="74">
        <v>300935</v>
      </c>
      <c r="AI39" s="74">
        <v>550654</v>
      </c>
      <c r="AJ39" s="53">
        <f t="shared" si="9"/>
        <v>3.759645098498352</v>
      </c>
      <c r="AK39" s="53">
        <f t="shared" si="10"/>
        <v>2.3500874994906722</v>
      </c>
      <c r="AL39" s="53">
        <f t="shared" si="11"/>
        <v>5.3960176058733342</v>
      </c>
      <c r="AM39" s="53">
        <f t="shared" si="19"/>
        <v>7.1176599276815438</v>
      </c>
      <c r="AN39" s="53">
        <f t="shared" si="12"/>
        <v>2.6313239957407064</v>
      </c>
      <c r="AO39" s="38">
        <f t="shared" si="13"/>
        <v>4.8148240767959951</v>
      </c>
      <c r="AP39" s="74">
        <v>5578892</v>
      </c>
      <c r="AQ39" s="74">
        <v>760558</v>
      </c>
      <c r="AR39" s="74">
        <v>5857746</v>
      </c>
      <c r="AS39" s="74">
        <v>822642</v>
      </c>
      <c r="AT39" s="53">
        <f t="shared" si="14"/>
        <v>13.63277869512441</v>
      </c>
      <c r="AU39" s="53">
        <f t="shared" si="15"/>
        <v>14.043661162501756</v>
      </c>
      <c r="AV39" s="53">
        <f t="shared" si="16"/>
        <v>48.039287518948967</v>
      </c>
      <c r="AW39" s="53">
        <f t="shared" si="17"/>
        <v>51.96071248105104</v>
      </c>
    </row>
    <row r="40" spans="1:49">
      <c r="A40" s="37" t="s">
        <v>125</v>
      </c>
      <c r="B40" s="37" t="s">
        <v>126</v>
      </c>
      <c r="D40" s="74">
        <v>3816369</v>
      </c>
      <c r="E40" s="74">
        <v>606072</v>
      </c>
      <c r="F40" s="74">
        <v>324641</v>
      </c>
      <c r="G40" s="74">
        <v>234107</v>
      </c>
      <c r="H40" s="74">
        <v>2306303</v>
      </c>
      <c r="I40" s="74">
        <v>555831</v>
      </c>
      <c r="J40" s="301">
        <f t="shared" si="1"/>
        <v>15.8808542884611</v>
      </c>
      <c r="K40" s="301">
        <f t="shared" si="2"/>
        <v>14.076251039000512</v>
      </c>
      <c r="L40" s="303">
        <f t="shared" si="3"/>
        <v>42.118377708332211</v>
      </c>
      <c r="M40" s="74">
        <v>606072</v>
      </c>
      <c r="N40" s="74">
        <v>459573</v>
      </c>
      <c r="O40" s="74">
        <v>43549</v>
      </c>
      <c r="P40" s="28">
        <f t="shared" si="18"/>
        <v>102950</v>
      </c>
      <c r="Q40" s="74">
        <v>47852</v>
      </c>
      <c r="R40" s="74">
        <v>5327</v>
      </c>
      <c r="S40" s="74">
        <v>368</v>
      </c>
      <c r="T40" s="74">
        <v>8060</v>
      </c>
      <c r="U40" s="74">
        <v>41343</v>
      </c>
      <c r="V40" s="74">
        <v>31248</v>
      </c>
      <c r="W40" s="74">
        <v>441348</v>
      </c>
      <c r="X40" s="195">
        <f t="shared" si="4"/>
        <v>75.828119431354693</v>
      </c>
      <c r="Y40" s="195">
        <f t="shared" si="5"/>
        <v>7.1854499135416248</v>
      </c>
      <c r="Z40" s="195">
        <f t="shared" si="6"/>
        <v>16.986430655103685</v>
      </c>
      <c r="AA40" s="195">
        <f t="shared" si="7"/>
        <v>5.1558230705262744</v>
      </c>
      <c r="AB40" s="197">
        <f t="shared" si="8"/>
        <v>72.821050964241877</v>
      </c>
      <c r="AC40" s="74">
        <v>3816369</v>
      </c>
      <c r="AD40" s="74">
        <v>190005</v>
      </c>
      <c r="AE40" s="74">
        <v>128938</v>
      </c>
      <c r="AF40" s="74">
        <v>213763</v>
      </c>
      <c r="AG40" s="74">
        <v>328867</v>
      </c>
      <c r="AH40" s="74">
        <v>108707</v>
      </c>
      <c r="AI40" s="74">
        <v>191083</v>
      </c>
      <c r="AJ40" s="53">
        <f t="shared" si="9"/>
        <v>4.9786852371979755</v>
      </c>
      <c r="AK40" s="53">
        <f t="shared" si="10"/>
        <v>3.3785517071331412</v>
      </c>
      <c r="AL40" s="53">
        <f t="shared" si="11"/>
        <v>5.6012141383603105</v>
      </c>
      <c r="AM40" s="53">
        <f t="shared" si="19"/>
        <v>8.6172746922532912</v>
      </c>
      <c r="AN40" s="53">
        <f t="shared" si="12"/>
        <v>2.8484404940926833</v>
      </c>
      <c r="AO40" s="38">
        <f t="shared" si="13"/>
        <v>5.0069319816820643</v>
      </c>
      <c r="AP40" s="74">
        <v>1872067</v>
      </c>
      <c r="AQ40" s="74">
        <v>299543</v>
      </c>
      <c r="AR40" s="74">
        <v>1944302</v>
      </c>
      <c r="AS40" s="74">
        <v>306529</v>
      </c>
      <c r="AT40" s="53">
        <f t="shared" si="14"/>
        <v>16.000655959428801</v>
      </c>
      <c r="AU40" s="53">
        <f t="shared" si="15"/>
        <v>15.765503507171211</v>
      </c>
      <c r="AV40" s="53">
        <f t="shared" si="16"/>
        <v>49.423665835082296</v>
      </c>
      <c r="AW40" s="53">
        <f t="shared" si="17"/>
        <v>50.576334164917704</v>
      </c>
    </row>
    <row r="41" spans="1:49">
      <c r="A41" s="37" t="s">
        <v>127</v>
      </c>
      <c r="B41" s="37" t="s">
        <v>128</v>
      </c>
      <c r="D41" s="74">
        <v>3985781</v>
      </c>
      <c r="E41" s="74">
        <v>580941</v>
      </c>
      <c r="F41" s="74">
        <v>302312</v>
      </c>
      <c r="G41" s="74">
        <v>238952</v>
      </c>
      <c r="H41" s="74">
        <v>2478284</v>
      </c>
      <c r="I41" s="74">
        <v>644770</v>
      </c>
      <c r="J41" s="301">
        <f t="shared" si="1"/>
        <v>14.575336678056322</v>
      </c>
      <c r="K41" s="301">
        <f t="shared" si="2"/>
        <v>12.198440533853264</v>
      </c>
      <c r="L41" s="303">
        <f t="shared" si="3"/>
        <v>37.060036912387361</v>
      </c>
      <c r="M41" s="74">
        <v>580941</v>
      </c>
      <c r="N41" s="74">
        <v>512052</v>
      </c>
      <c r="O41" s="74">
        <v>11080</v>
      </c>
      <c r="P41" s="28">
        <f t="shared" si="18"/>
        <v>57809</v>
      </c>
      <c r="Q41" s="74">
        <v>8923</v>
      </c>
      <c r="R41" s="74">
        <v>13224</v>
      </c>
      <c r="S41" s="74">
        <v>1672</v>
      </c>
      <c r="T41" s="74">
        <v>8784</v>
      </c>
      <c r="U41" s="74">
        <v>25206</v>
      </c>
      <c r="V41" s="74">
        <v>42490</v>
      </c>
      <c r="W41" s="74">
        <v>483955</v>
      </c>
      <c r="X41" s="195">
        <f t="shared" si="4"/>
        <v>88.141825073458406</v>
      </c>
      <c r="Y41" s="195">
        <f t="shared" si="5"/>
        <v>1.9072504781036286</v>
      </c>
      <c r="Z41" s="195">
        <f t="shared" si="6"/>
        <v>9.9509244484379664</v>
      </c>
      <c r="AA41" s="195">
        <f t="shared" si="7"/>
        <v>7.3139957413919836</v>
      </c>
      <c r="AB41" s="197">
        <f t="shared" si="8"/>
        <v>83.305361473884602</v>
      </c>
      <c r="AC41" s="74">
        <v>3985781</v>
      </c>
      <c r="AD41" s="74">
        <v>187543</v>
      </c>
      <c r="AE41" s="74">
        <v>98805</v>
      </c>
      <c r="AF41" s="74">
        <v>233374</v>
      </c>
      <c r="AG41" s="74">
        <v>281776</v>
      </c>
      <c r="AH41" s="74">
        <v>106156</v>
      </c>
      <c r="AI41" s="74">
        <v>192043</v>
      </c>
      <c r="AJ41" s="53">
        <f t="shared" si="9"/>
        <v>4.7053011693316815</v>
      </c>
      <c r="AK41" s="53">
        <f t="shared" si="10"/>
        <v>2.4789370013053902</v>
      </c>
      <c r="AL41" s="53">
        <f t="shared" si="11"/>
        <v>5.8551636429598108</v>
      </c>
      <c r="AM41" s="53">
        <f t="shared" si="19"/>
        <v>7.0695304132364525</v>
      </c>
      <c r="AN41" s="53">
        <f t="shared" si="12"/>
        <v>2.6633676059974194</v>
      </c>
      <c r="AO41" s="38">
        <f t="shared" si="13"/>
        <v>4.8182025053559139</v>
      </c>
      <c r="AP41" s="74">
        <v>1964745</v>
      </c>
      <c r="AQ41" s="74">
        <v>289365</v>
      </c>
      <c r="AR41" s="74">
        <v>2021036</v>
      </c>
      <c r="AS41" s="74">
        <v>291576</v>
      </c>
      <c r="AT41" s="53">
        <f t="shared" si="14"/>
        <v>14.727865448187933</v>
      </c>
      <c r="AU41" s="53">
        <f t="shared" si="15"/>
        <v>14.427056222650164</v>
      </c>
      <c r="AV41" s="53">
        <f t="shared" si="16"/>
        <v>49.80970528848885</v>
      </c>
      <c r="AW41" s="53">
        <f t="shared" si="17"/>
        <v>50.19029471151115</v>
      </c>
    </row>
    <row r="42" spans="1:49">
      <c r="A42" s="37" t="s">
        <v>129</v>
      </c>
      <c r="B42" s="37" t="s">
        <v>130</v>
      </c>
      <c r="D42" s="74">
        <v>12586845</v>
      </c>
      <c r="E42" s="74">
        <v>1730190</v>
      </c>
      <c r="F42" s="74">
        <v>869035</v>
      </c>
      <c r="G42" s="74">
        <v>720159</v>
      </c>
      <c r="H42" s="74">
        <v>7803834</v>
      </c>
      <c r="I42" s="74">
        <v>2101568</v>
      </c>
      <c r="J42" s="301">
        <f t="shared" si="1"/>
        <v>13.746018164202386</v>
      </c>
      <c r="K42" s="301">
        <f t="shared" si="2"/>
        <v>11.136000586378438</v>
      </c>
      <c r="L42" s="303">
        <f t="shared" si="3"/>
        <v>34.267699165575415</v>
      </c>
      <c r="M42" s="74">
        <v>1730190</v>
      </c>
      <c r="N42" s="74">
        <v>1408920</v>
      </c>
      <c r="O42" s="74">
        <v>216401</v>
      </c>
      <c r="P42" s="28">
        <f t="shared" si="18"/>
        <v>104869</v>
      </c>
      <c r="Q42" s="74">
        <v>5526</v>
      </c>
      <c r="R42" s="74">
        <v>27025</v>
      </c>
      <c r="S42" s="74">
        <v>631</v>
      </c>
      <c r="T42" s="74">
        <v>35109</v>
      </c>
      <c r="U42" s="74">
        <v>36578</v>
      </c>
      <c r="V42" s="74">
        <v>116601</v>
      </c>
      <c r="W42" s="74">
        <v>1345364</v>
      </c>
      <c r="X42" s="195">
        <f t="shared" si="4"/>
        <v>81.431519081719344</v>
      </c>
      <c r="Y42" s="195">
        <f t="shared" si="5"/>
        <v>12.507354683589664</v>
      </c>
      <c r="Z42" s="195">
        <f t="shared" si="6"/>
        <v>6.0611262346909873</v>
      </c>
      <c r="AA42" s="195">
        <f t="shared" si="7"/>
        <v>6.739202052953722</v>
      </c>
      <c r="AB42" s="197">
        <f t="shared" si="8"/>
        <v>77.758165288205333</v>
      </c>
      <c r="AC42" s="74">
        <v>12586845</v>
      </c>
      <c r="AD42" s="74">
        <v>472714</v>
      </c>
      <c r="AE42" s="74">
        <v>285972</v>
      </c>
      <c r="AF42" s="74">
        <v>673967</v>
      </c>
      <c r="AG42" s="74">
        <v>877325</v>
      </c>
      <c r="AH42" s="74">
        <v>324919</v>
      </c>
      <c r="AI42" s="74">
        <v>617686</v>
      </c>
      <c r="AJ42" s="53">
        <f t="shared" si="9"/>
        <v>3.7556194582518492</v>
      </c>
      <c r="AK42" s="53">
        <f t="shared" si="10"/>
        <v>2.271991114532673</v>
      </c>
      <c r="AL42" s="53">
        <f t="shared" si="11"/>
        <v>5.3545348337887688</v>
      </c>
      <c r="AM42" s="53">
        <f t="shared" si="19"/>
        <v>6.9701740189856949</v>
      </c>
      <c r="AN42" s="53">
        <f t="shared" si="12"/>
        <v>2.5814173448548861</v>
      </c>
      <c r="AO42" s="38">
        <f t="shared" si="13"/>
        <v>4.9073933936582197</v>
      </c>
      <c r="AP42" s="74">
        <v>6125876</v>
      </c>
      <c r="AQ42" s="74">
        <v>824228</v>
      </c>
      <c r="AR42" s="74">
        <v>6460969</v>
      </c>
      <c r="AS42" s="74">
        <v>905962</v>
      </c>
      <c r="AT42" s="53">
        <f t="shared" si="14"/>
        <v>13.454859353992802</v>
      </c>
      <c r="AU42" s="53">
        <f t="shared" si="15"/>
        <v>14.022076255125199</v>
      </c>
      <c r="AV42" s="53">
        <f t="shared" si="16"/>
        <v>47.638005074587184</v>
      </c>
      <c r="AW42" s="53">
        <f t="shared" si="17"/>
        <v>52.361994925412816</v>
      </c>
    </row>
    <row r="43" spans="1:49">
      <c r="A43" s="37" t="s">
        <v>131</v>
      </c>
      <c r="B43" s="37" t="s">
        <v>132</v>
      </c>
      <c r="D43" s="74">
        <v>1040523</v>
      </c>
      <c r="E43" s="74">
        <v>138199</v>
      </c>
      <c r="F43" s="74">
        <v>72389</v>
      </c>
      <c r="G43" s="74">
        <v>55149</v>
      </c>
      <c r="H43" s="74">
        <v>667312</v>
      </c>
      <c r="I43" s="74">
        <v>163029</v>
      </c>
      <c r="J43" s="301">
        <f t="shared" si="1"/>
        <v>13.281686228944483</v>
      </c>
      <c r="K43" s="301">
        <f t="shared" si="2"/>
        <v>10.847849281895124</v>
      </c>
      <c r="L43" s="303">
        <f t="shared" si="3"/>
        <v>33.827723901882493</v>
      </c>
      <c r="M43" s="74">
        <v>138199</v>
      </c>
      <c r="N43" s="74">
        <v>115634</v>
      </c>
      <c r="O43" s="74">
        <v>8480</v>
      </c>
      <c r="P43" s="28">
        <f t="shared" si="18"/>
        <v>14085</v>
      </c>
      <c r="Q43" s="74">
        <v>1205</v>
      </c>
      <c r="R43" s="74">
        <v>2411</v>
      </c>
      <c r="S43" s="74">
        <v>53</v>
      </c>
      <c r="T43" s="74">
        <v>6408</v>
      </c>
      <c r="U43" s="74">
        <v>4008</v>
      </c>
      <c r="V43" s="74">
        <v>17827</v>
      </c>
      <c r="W43" s="74">
        <v>106146</v>
      </c>
      <c r="X43" s="195">
        <f t="shared" si="4"/>
        <v>83.672096035427174</v>
      </c>
      <c r="Y43" s="195">
        <f t="shared" si="5"/>
        <v>6.1360791322657908</v>
      </c>
      <c r="Z43" s="195">
        <f t="shared" si="6"/>
        <v>10.191824832307034</v>
      </c>
      <c r="AA43" s="195">
        <f t="shared" si="7"/>
        <v>12.899514468266773</v>
      </c>
      <c r="AB43" s="197">
        <f t="shared" si="8"/>
        <v>76.806633911967523</v>
      </c>
      <c r="AC43" s="74">
        <v>1040523</v>
      </c>
      <c r="AD43" s="74">
        <v>37560</v>
      </c>
      <c r="AE43" s="74">
        <v>22016</v>
      </c>
      <c r="AF43" s="74">
        <v>57734</v>
      </c>
      <c r="AG43" s="74">
        <v>69178</v>
      </c>
      <c r="AH43" s="74">
        <v>29020</v>
      </c>
      <c r="AI43" s="74">
        <v>50769</v>
      </c>
      <c r="AJ43" s="53">
        <f t="shared" si="9"/>
        <v>3.6097231872817805</v>
      </c>
      <c r="AK43" s="53">
        <f t="shared" si="10"/>
        <v>2.1158590439615463</v>
      </c>
      <c r="AL43" s="53">
        <f t="shared" si="11"/>
        <v>5.5485558704612972</v>
      </c>
      <c r="AM43" s="53">
        <f t="shared" si="19"/>
        <v>6.6483873974914536</v>
      </c>
      <c r="AN43" s="53">
        <f t="shared" si="12"/>
        <v>2.7889820792044002</v>
      </c>
      <c r="AO43" s="38">
        <f t="shared" si="13"/>
        <v>4.8791809503490073</v>
      </c>
      <c r="AP43" s="74">
        <v>503566</v>
      </c>
      <c r="AQ43" s="74">
        <v>63577</v>
      </c>
      <c r="AR43" s="74">
        <v>536957</v>
      </c>
      <c r="AS43" s="74">
        <v>74622</v>
      </c>
      <c r="AT43" s="53">
        <f t="shared" si="14"/>
        <v>12.625355961284122</v>
      </c>
      <c r="AU43" s="53">
        <f t="shared" si="15"/>
        <v>13.897202196823955</v>
      </c>
      <c r="AV43" s="53">
        <f t="shared" si="16"/>
        <v>46.003950824535636</v>
      </c>
      <c r="AW43" s="53">
        <f t="shared" si="17"/>
        <v>53.996049175464364</v>
      </c>
    </row>
    <row r="44" spans="1:49">
      <c r="A44" s="37" t="s">
        <v>133</v>
      </c>
      <c r="B44" s="37" t="s">
        <v>134</v>
      </c>
      <c r="D44" s="74">
        <v>4795304</v>
      </c>
      <c r="E44" s="74">
        <v>706323</v>
      </c>
      <c r="F44" s="74">
        <v>372078</v>
      </c>
      <c r="G44" s="74">
        <v>283651</v>
      </c>
      <c r="H44" s="74">
        <v>2929058</v>
      </c>
      <c r="I44" s="74">
        <v>777957</v>
      </c>
      <c r="J44" s="301">
        <f t="shared" si="1"/>
        <v>14.72947283425618</v>
      </c>
      <c r="K44" s="301">
        <f t="shared" si="2"/>
        <v>12.702991883397324</v>
      </c>
      <c r="L44" s="303">
        <f t="shared" si="3"/>
        <v>36.461012626661891</v>
      </c>
      <c r="M44" s="74">
        <v>706323</v>
      </c>
      <c r="N44" s="74">
        <v>475319</v>
      </c>
      <c r="O44" s="74">
        <v>205469</v>
      </c>
      <c r="P44" s="28">
        <f t="shared" si="18"/>
        <v>25535</v>
      </c>
      <c r="Q44" s="74">
        <v>3438</v>
      </c>
      <c r="R44" s="74">
        <v>4417</v>
      </c>
      <c r="S44" s="74">
        <v>225</v>
      </c>
      <c r="T44" s="74">
        <v>4547</v>
      </c>
      <c r="U44" s="74">
        <v>12908</v>
      </c>
      <c r="V44" s="74">
        <v>17378</v>
      </c>
      <c r="W44" s="74">
        <v>464836</v>
      </c>
      <c r="X44" s="195">
        <f t="shared" si="4"/>
        <v>67.29484952351828</v>
      </c>
      <c r="Y44" s="195">
        <f t="shared" si="5"/>
        <v>29.08994893271209</v>
      </c>
      <c r="Z44" s="195">
        <f t="shared" si="6"/>
        <v>3.6152015437696354</v>
      </c>
      <c r="AA44" s="195">
        <f t="shared" si="7"/>
        <v>2.4603474614305352</v>
      </c>
      <c r="AB44" s="197">
        <f t="shared" si="8"/>
        <v>65.810684346963072</v>
      </c>
      <c r="AC44" s="74">
        <v>4795304</v>
      </c>
      <c r="AD44" s="74">
        <v>189541</v>
      </c>
      <c r="AE44" s="74">
        <v>142385</v>
      </c>
      <c r="AF44" s="74">
        <v>263773</v>
      </c>
      <c r="AG44" s="74">
        <v>388007</v>
      </c>
      <c r="AH44" s="74">
        <v>144215</v>
      </c>
      <c r="AI44" s="74">
        <v>251491</v>
      </c>
      <c r="AJ44" s="53">
        <f t="shared" si="9"/>
        <v>3.9526378306776797</v>
      </c>
      <c r="AK44" s="53">
        <f t="shared" si="10"/>
        <v>2.9692590918114887</v>
      </c>
      <c r="AL44" s="53">
        <f t="shared" si="11"/>
        <v>5.5006523048382334</v>
      </c>
      <c r="AM44" s="53">
        <f t="shared" si="19"/>
        <v>8.0913952483513025</v>
      </c>
      <c r="AN44" s="53">
        <f t="shared" si="12"/>
        <v>3.0074214272963715</v>
      </c>
      <c r="AO44" s="38">
        <f t="shared" si="13"/>
        <v>5.2445267286495287</v>
      </c>
      <c r="AP44" s="74">
        <v>2301746</v>
      </c>
      <c r="AQ44" s="74">
        <v>343824</v>
      </c>
      <c r="AR44" s="74">
        <v>2493558</v>
      </c>
      <c r="AS44" s="74">
        <v>362499</v>
      </c>
      <c r="AT44" s="53">
        <f t="shared" si="14"/>
        <v>14.937530031549962</v>
      </c>
      <c r="AU44" s="53">
        <f t="shared" si="15"/>
        <v>14.53742002391763</v>
      </c>
      <c r="AV44" s="53">
        <f t="shared" si="16"/>
        <v>48.678012750540475</v>
      </c>
      <c r="AW44" s="53">
        <f t="shared" si="17"/>
        <v>51.321987249459525</v>
      </c>
    </row>
    <row r="45" spans="1:49">
      <c r="A45" s="37" t="s">
        <v>135</v>
      </c>
      <c r="B45" s="37" t="s">
        <v>136</v>
      </c>
      <c r="D45" s="74">
        <v>838027</v>
      </c>
      <c r="E45" s="74">
        <v>101568</v>
      </c>
      <c r="F45" s="74">
        <v>51682</v>
      </c>
      <c r="G45" s="74">
        <v>42102</v>
      </c>
      <c r="H45" s="74">
        <v>502664</v>
      </c>
      <c r="I45" s="74">
        <v>125567</v>
      </c>
      <c r="J45" s="301">
        <f t="shared" si="1"/>
        <v>12.119895898342177</v>
      </c>
      <c r="K45" s="301">
        <f t="shared" si="2"/>
        <v>10.281619531138096</v>
      </c>
      <c r="L45" s="303">
        <f t="shared" si="3"/>
        <v>33.529510141995907</v>
      </c>
      <c r="M45" s="74">
        <v>101568</v>
      </c>
      <c r="N45" s="74">
        <v>86563</v>
      </c>
      <c r="O45" s="74">
        <v>1047</v>
      </c>
      <c r="P45" s="28">
        <f t="shared" si="18"/>
        <v>13958</v>
      </c>
      <c r="Q45" s="74">
        <v>9899</v>
      </c>
      <c r="R45" s="74">
        <v>561</v>
      </c>
      <c r="S45" s="74">
        <v>84</v>
      </c>
      <c r="T45" s="74">
        <v>346</v>
      </c>
      <c r="U45" s="74">
        <v>3068</v>
      </c>
      <c r="V45" s="74">
        <v>2164</v>
      </c>
      <c r="W45" s="74">
        <v>85343</v>
      </c>
      <c r="X45" s="195">
        <f t="shared" si="4"/>
        <v>85.226646187775685</v>
      </c>
      <c r="Y45" s="195">
        <f t="shared" si="5"/>
        <v>1.030836483931947</v>
      </c>
      <c r="Z45" s="195">
        <f t="shared" si="6"/>
        <v>13.742517328292376</v>
      </c>
      <c r="AA45" s="195">
        <f t="shared" si="7"/>
        <v>2.1305923125393824</v>
      </c>
      <c r="AB45" s="197">
        <f t="shared" si="8"/>
        <v>84.025480466288599</v>
      </c>
      <c r="AC45" s="74">
        <v>838027</v>
      </c>
      <c r="AD45" s="74">
        <v>34776</v>
      </c>
      <c r="AE45" s="74">
        <v>17514</v>
      </c>
      <c r="AF45" s="74">
        <v>35138</v>
      </c>
      <c r="AG45" s="74">
        <v>46129</v>
      </c>
      <c r="AH45" s="74">
        <v>15686</v>
      </c>
      <c r="AI45" s="74">
        <v>29081</v>
      </c>
      <c r="AJ45" s="53">
        <f t="shared" si="9"/>
        <v>4.1497469651932457</v>
      </c>
      <c r="AK45" s="53">
        <f t="shared" si="10"/>
        <v>2.0899087976879027</v>
      </c>
      <c r="AL45" s="53">
        <f t="shared" si="11"/>
        <v>4.1929436641062878</v>
      </c>
      <c r="AM45" s="53">
        <f t="shared" si="19"/>
        <v>5.5044765860765823</v>
      </c>
      <c r="AN45" s="53">
        <f t="shared" si="12"/>
        <v>1.8717774009667947</v>
      </c>
      <c r="AO45" s="38">
        <f t="shared" si="13"/>
        <v>3.4701745886469051</v>
      </c>
      <c r="AP45" s="74">
        <v>419734</v>
      </c>
      <c r="AQ45" s="74">
        <v>53575</v>
      </c>
      <c r="AR45" s="74">
        <v>418293</v>
      </c>
      <c r="AS45" s="74">
        <v>47993</v>
      </c>
      <c r="AT45" s="53">
        <f t="shared" si="14"/>
        <v>12.76403627059042</v>
      </c>
      <c r="AU45" s="53">
        <f t="shared" si="15"/>
        <v>11.473536492363008</v>
      </c>
      <c r="AV45" s="53">
        <f t="shared" si="16"/>
        <v>52.747912728418399</v>
      </c>
      <c r="AW45" s="53">
        <f t="shared" si="17"/>
        <v>47.252087271581601</v>
      </c>
    </row>
    <row r="46" spans="1:49">
      <c r="A46" s="37" t="s">
        <v>137</v>
      </c>
      <c r="B46" s="37" t="s">
        <v>138</v>
      </c>
      <c r="D46" s="74">
        <v>6494451</v>
      </c>
      <c r="E46" s="74">
        <v>1001684</v>
      </c>
      <c r="F46" s="74">
        <v>545687</v>
      </c>
      <c r="G46" s="74">
        <v>386147</v>
      </c>
      <c r="H46" s="74">
        <v>4014910</v>
      </c>
      <c r="I46" s="74">
        <v>984643</v>
      </c>
      <c r="J46" s="301">
        <f t="shared" si="1"/>
        <v>15.423690162571093</v>
      </c>
      <c r="K46" s="301">
        <f t="shared" si="2"/>
        <v>13.591512636646899</v>
      </c>
      <c r="L46" s="303">
        <f t="shared" si="3"/>
        <v>39.21695477447156</v>
      </c>
      <c r="M46" s="74">
        <v>1001684</v>
      </c>
      <c r="N46" s="74">
        <v>813908</v>
      </c>
      <c r="O46" s="74">
        <v>151370</v>
      </c>
      <c r="P46" s="28">
        <f t="shared" si="18"/>
        <v>36406</v>
      </c>
      <c r="Q46" s="74">
        <v>4355</v>
      </c>
      <c r="R46" s="74">
        <v>7029</v>
      </c>
      <c r="S46" s="74">
        <v>611</v>
      </c>
      <c r="T46" s="74">
        <v>4821</v>
      </c>
      <c r="U46" s="74">
        <v>19590</v>
      </c>
      <c r="V46" s="74">
        <v>22440</v>
      </c>
      <c r="W46" s="74">
        <v>798375</v>
      </c>
      <c r="X46" s="195">
        <f t="shared" si="4"/>
        <v>81.253968317353582</v>
      </c>
      <c r="Y46" s="195">
        <f t="shared" si="5"/>
        <v>15.111552146185822</v>
      </c>
      <c r="Z46" s="195">
        <f t="shared" si="6"/>
        <v>3.6344795364606006</v>
      </c>
      <c r="AA46" s="195">
        <f t="shared" si="7"/>
        <v>2.2402274569624754</v>
      </c>
      <c r="AB46" s="197">
        <f t="shared" si="8"/>
        <v>79.7032796770239</v>
      </c>
      <c r="AC46" s="74">
        <v>6494451</v>
      </c>
      <c r="AD46" s="74">
        <v>279020</v>
      </c>
      <c r="AE46" s="74">
        <v>199712</v>
      </c>
      <c r="AF46" s="74">
        <v>385190</v>
      </c>
      <c r="AG46" s="74">
        <v>547613</v>
      </c>
      <c r="AH46" s="74">
        <v>198286</v>
      </c>
      <c r="AI46" s="74">
        <v>359289</v>
      </c>
      <c r="AJ46" s="53">
        <f t="shared" si="9"/>
        <v>4.2962830884396546</v>
      </c>
      <c r="AK46" s="53">
        <f t="shared" si="10"/>
        <v>3.0751175118574303</v>
      </c>
      <c r="AL46" s="53">
        <f t="shared" si="11"/>
        <v>5.9310633031183082</v>
      </c>
      <c r="AM46" s="53">
        <f t="shared" si="19"/>
        <v>8.4320137298749351</v>
      </c>
      <c r="AN46" s="53">
        <f t="shared" si="12"/>
        <v>3.0531603056209065</v>
      </c>
      <c r="AO46" s="38">
        <f t="shared" si="13"/>
        <v>5.5322459127030132</v>
      </c>
      <c r="AP46" s="74">
        <v>3144579</v>
      </c>
      <c r="AQ46" s="74">
        <v>477876</v>
      </c>
      <c r="AR46" s="74">
        <v>3349872</v>
      </c>
      <c r="AS46" s="74">
        <v>523808</v>
      </c>
      <c r="AT46" s="53">
        <f t="shared" si="14"/>
        <v>15.196819669660073</v>
      </c>
      <c r="AU46" s="53">
        <f t="shared" si="15"/>
        <v>15.636657161825884</v>
      </c>
      <c r="AV46" s="53">
        <f t="shared" si="16"/>
        <v>47.707260972522278</v>
      </c>
      <c r="AW46" s="53">
        <f t="shared" si="17"/>
        <v>52.29273902747773</v>
      </c>
    </row>
    <row r="47" spans="1:49">
      <c r="A47" s="37" t="s">
        <v>139</v>
      </c>
      <c r="B47" s="37" t="s">
        <v>140</v>
      </c>
      <c r="D47" s="74">
        <v>26943687</v>
      </c>
      <c r="E47" s="74">
        <v>3120572</v>
      </c>
      <c r="F47" s="74">
        <v>1613122</v>
      </c>
      <c r="G47" s="74">
        <v>1211469</v>
      </c>
      <c r="H47" s="74">
        <v>16615779</v>
      </c>
      <c r="I47" s="74">
        <v>3125368</v>
      </c>
      <c r="J47" s="301">
        <f t="shared" si="1"/>
        <v>11.581829910657735</v>
      </c>
      <c r="K47" s="301">
        <f t="shared" si="2"/>
        <v>9.708374190581134</v>
      </c>
      <c r="L47" s="303">
        <f t="shared" si="3"/>
        <v>38.762443334672909</v>
      </c>
      <c r="M47" s="74">
        <v>3120572</v>
      </c>
      <c r="N47" s="74">
        <v>2389025</v>
      </c>
      <c r="O47" s="74">
        <v>422015</v>
      </c>
      <c r="P47" s="28">
        <f t="shared" si="18"/>
        <v>309532</v>
      </c>
      <c r="Q47" s="74">
        <v>20605</v>
      </c>
      <c r="R47" s="74">
        <v>70552</v>
      </c>
      <c r="S47" s="74">
        <v>2139</v>
      </c>
      <c r="T47" s="74">
        <v>141603</v>
      </c>
      <c r="U47" s="74">
        <v>74633</v>
      </c>
      <c r="V47" s="74">
        <v>997559</v>
      </c>
      <c r="W47" s="74">
        <v>1572511</v>
      </c>
      <c r="X47" s="195">
        <f t="shared" si="4"/>
        <v>76.55727860148717</v>
      </c>
      <c r="Y47" s="195">
        <f t="shared" si="5"/>
        <v>13.523642460420717</v>
      </c>
      <c r="Z47" s="195">
        <f t="shared" si="6"/>
        <v>9.9190789380921185</v>
      </c>
      <c r="AA47" s="195">
        <f t="shared" si="7"/>
        <v>31.967184221354287</v>
      </c>
      <c r="AB47" s="197">
        <f t="shared" si="8"/>
        <v>50.391755101308355</v>
      </c>
      <c r="AC47" s="74">
        <v>26943687</v>
      </c>
      <c r="AD47" s="74">
        <v>898553</v>
      </c>
      <c r="AE47" s="74">
        <v>664238</v>
      </c>
      <c r="AF47" s="74">
        <v>1148929</v>
      </c>
      <c r="AG47" s="74">
        <v>1615627</v>
      </c>
      <c r="AH47" s="74">
        <v>622696</v>
      </c>
      <c r="AI47" s="74">
        <v>1041316</v>
      </c>
      <c r="AJ47" s="53">
        <f t="shared" si="9"/>
        <v>3.3349296256299295</v>
      </c>
      <c r="AK47" s="53">
        <f t="shared" si="10"/>
        <v>2.4652824982713017</v>
      </c>
      <c r="AL47" s="53">
        <f t="shared" si="11"/>
        <v>4.2641862637433396</v>
      </c>
      <c r="AM47" s="53">
        <f t="shared" si="19"/>
        <v>5.9963100076095746</v>
      </c>
      <c r="AN47" s="53">
        <f t="shared" si="12"/>
        <v>2.3111016691962019</v>
      </c>
      <c r="AO47" s="38">
        <f t="shared" si="13"/>
        <v>3.8647865824747738</v>
      </c>
      <c r="AP47" s="74">
        <v>13251766</v>
      </c>
      <c r="AQ47" s="74">
        <v>1519911</v>
      </c>
      <c r="AR47" s="74">
        <v>13691921</v>
      </c>
      <c r="AS47" s="74">
        <v>1600661</v>
      </c>
      <c r="AT47" s="53">
        <f t="shared" si="14"/>
        <v>11.469497725812545</v>
      </c>
      <c r="AU47" s="53">
        <f t="shared" si="15"/>
        <v>11.690550946065201</v>
      </c>
      <c r="AV47" s="53">
        <f t="shared" si="16"/>
        <v>48.706166689952994</v>
      </c>
      <c r="AW47" s="53">
        <f t="shared" si="17"/>
        <v>51.293833310046999</v>
      </c>
    </row>
    <row r="48" spans="1:49">
      <c r="A48" s="37" t="s">
        <v>141</v>
      </c>
      <c r="B48" s="37" t="s">
        <v>142</v>
      </c>
      <c r="D48" s="74">
        <v>2967868</v>
      </c>
      <c r="E48" s="74">
        <v>285608</v>
      </c>
      <c r="F48" s="74">
        <v>150022</v>
      </c>
      <c r="G48" s="74">
        <v>104404</v>
      </c>
      <c r="H48" s="74">
        <v>1756384</v>
      </c>
      <c r="I48" s="74">
        <v>303027</v>
      </c>
      <c r="J48" s="301">
        <f t="shared" si="1"/>
        <v>9.6233390433806356</v>
      </c>
      <c r="K48" s="301">
        <f t="shared" si="2"/>
        <v>8.5415262266110368</v>
      </c>
      <c r="L48" s="303">
        <f t="shared" si="3"/>
        <v>34.453695545281441</v>
      </c>
      <c r="M48" s="74">
        <v>285608</v>
      </c>
      <c r="N48" s="74">
        <v>257691</v>
      </c>
      <c r="O48" s="74">
        <v>2937</v>
      </c>
      <c r="P48" s="28">
        <f t="shared" si="18"/>
        <v>24980</v>
      </c>
      <c r="Q48" s="74">
        <v>4193</v>
      </c>
      <c r="R48" s="74">
        <v>3660</v>
      </c>
      <c r="S48" s="74">
        <v>1760</v>
      </c>
      <c r="T48" s="74">
        <v>7909</v>
      </c>
      <c r="U48" s="74">
        <v>7458</v>
      </c>
      <c r="V48" s="74">
        <v>26925</v>
      </c>
      <c r="W48" s="74">
        <v>241079</v>
      </c>
      <c r="X48" s="195">
        <f t="shared" si="4"/>
        <v>90.225413853953668</v>
      </c>
      <c r="Y48" s="195">
        <f t="shared" si="5"/>
        <v>1.0283325397047702</v>
      </c>
      <c r="Z48" s="195">
        <f t="shared" si="6"/>
        <v>8.7462536063415577</v>
      </c>
      <c r="AA48" s="195">
        <f t="shared" si="7"/>
        <v>9.4272569395815236</v>
      </c>
      <c r="AB48" s="197">
        <f t="shared" si="8"/>
        <v>84.409050166661999</v>
      </c>
      <c r="AC48" s="74">
        <v>2967868</v>
      </c>
      <c r="AD48" s="74">
        <v>88674</v>
      </c>
      <c r="AE48" s="74">
        <v>49983</v>
      </c>
      <c r="AF48" s="74">
        <v>114306</v>
      </c>
      <c r="AG48" s="74">
        <v>125286</v>
      </c>
      <c r="AH48" s="74">
        <v>46740</v>
      </c>
      <c r="AI48" s="74">
        <v>87321</v>
      </c>
      <c r="AJ48" s="53">
        <f t="shared" si="9"/>
        <v>2.9878013442646369</v>
      </c>
      <c r="AK48" s="53">
        <f t="shared" si="10"/>
        <v>1.6841382433450545</v>
      </c>
      <c r="AL48" s="53">
        <f t="shared" si="11"/>
        <v>3.8514516144249002</v>
      </c>
      <c r="AM48" s="53">
        <f t="shared" si="19"/>
        <v>4.2214141599289459</v>
      </c>
      <c r="AN48" s="53">
        <f t="shared" si="12"/>
        <v>1.5748678849598432</v>
      </c>
      <c r="AO48" s="38">
        <f t="shared" si="13"/>
        <v>2.9422130633842207</v>
      </c>
      <c r="AP48" s="74">
        <v>1486886</v>
      </c>
      <c r="AQ48" s="74">
        <v>144627</v>
      </c>
      <c r="AR48" s="74">
        <v>1480982</v>
      </c>
      <c r="AS48" s="74">
        <v>140981</v>
      </c>
      <c r="AT48" s="53">
        <f t="shared" si="14"/>
        <v>9.726838506785322</v>
      </c>
      <c r="AU48" s="53">
        <f t="shared" si="15"/>
        <v>9.5194269748045546</v>
      </c>
      <c r="AV48" s="53">
        <f t="shared" si="16"/>
        <v>50.638287442928764</v>
      </c>
      <c r="AW48" s="53">
        <f t="shared" si="17"/>
        <v>49.361712557071229</v>
      </c>
    </row>
    <row r="49" spans="1:49">
      <c r="A49" s="37" t="s">
        <v>143</v>
      </c>
      <c r="B49" s="37" t="s">
        <v>144</v>
      </c>
      <c r="D49" s="74">
        <v>618703</v>
      </c>
      <c r="E49" s="74">
        <v>88112</v>
      </c>
      <c r="F49" s="74">
        <v>46238</v>
      </c>
      <c r="G49" s="74">
        <v>35162</v>
      </c>
      <c r="H49" s="74">
        <v>393055</v>
      </c>
      <c r="I49" s="74">
        <v>106195</v>
      </c>
      <c r="J49" s="301">
        <f t="shared" si="1"/>
        <v>14.241405003693211</v>
      </c>
      <c r="K49" s="301">
        <f t="shared" si="2"/>
        <v>11.763748075969012</v>
      </c>
      <c r="L49" s="303">
        <f t="shared" si="3"/>
        <v>33.110786760205286</v>
      </c>
      <c r="M49" s="74">
        <v>88112</v>
      </c>
      <c r="N49" s="74">
        <v>83061</v>
      </c>
      <c r="O49" s="74">
        <v>1023</v>
      </c>
      <c r="P49" s="28">
        <f t="shared" si="18"/>
        <v>4028</v>
      </c>
      <c r="Q49" s="74">
        <v>680</v>
      </c>
      <c r="R49" s="74">
        <v>688</v>
      </c>
      <c r="S49" s="74">
        <v>41</v>
      </c>
      <c r="T49" s="74">
        <v>236</v>
      </c>
      <c r="U49" s="74">
        <v>2383</v>
      </c>
      <c r="V49" s="74">
        <v>1318</v>
      </c>
      <c r="W49" s="74">
        <v>82110</v>
      </c>
      <c r="X49" s="195">
        <f t="shared" si="4"/>
        <v>94.267523152351558</v>
      </c>
      <c r="Y49" s="195">
        <f t="shared" si="5"/>
        <v>1.1610223352097331</v>
      </c>
      <c r="Z49" s="195">
        <f t="shared" si="6"/>
        <v>4.5714545124387138</v>
      </c>
      <c r="AA49" s="195">
        <f t="shared" si="7"/>
        <v>1.4958234973669875</v>
      </c>
      <c r="AB49" s="197">
        <f t="shared" si="8"/>
        <v>93.188214999092068</v>
      </c>
      <c r="AC49" s="74">
        <v>618703</v>
      </c>
      <c r="AD49" s="74">
        <v>28182</v>
      </c>
      <c r="AE49" s="74">
        <v>13259</v>
      </c>
      <c r="AF49" s="74">
        <v>35715</v>
      </c>
      <c r="AG49" s="74">
        <v>39936</v>
      </c>
      <c r="AH49" s="74">
        <v>15600</v>
      </c>
      <c r="AI49" s="74">
        <v>28673</v>
      </c>
      <c r="AJ49" s="53">
        <f t="shared" si="9"/>
        <v>4.555012663588184</v>
      </c>
      <c r="AK49" s="53">
        <f t="shared" si="10"/>
        <v>2.143031470673328</v>
      </c>
      <c r="AL49" s="53">
        <f t="shared" si="11"/>
        <v>5.7725596934231769</v>
      </c>
      <c r="AM49" s="53">
        <f t="shared" si="19"/>
        <v>6.4547933337966681</v>
      </c>
      <c r="AN49" s="53">
        <f t="shared" si="12"/>
        <v>2.5214036460143237</v>
      </c>
      <c r="AO49" s="38">
        <f t="shared" si="13"/>
        <v>4.6343722270620962</v>
      </c>
      <c r="AP49" s="74">
        <v>304783</v>
      </c>
      <c r="AQ49" s="74">
        <v>44345</v>
      </c>
      <c r="AR49" s="74">
        <v>313920</v>
      </c>
      <c r="AS49" s="74">
        <v>43767</v>
      </c>
      <c r="AT49" s="53">
        <f t="shared" si="14"/>
        <v>14.549696013229084</v>
      </c>
      <c r="AU49" s="53">
        <f t="shared" si="15"/>
        <v>13.942087155963304</v>
      </c>
      <c r="AV49" s="53">
        <f t="shared" si="16"/>
        <v>50.327991646994732</v>
      </c>
      <c r="AW49" s="53">
        <f t="shared" si="17"/>
        <v>49.672008353005268</v>
      </c>
    </row>
    <row r="50" spans="1:49">
      <c r="A50" s="37" t="s">
        <v>145</v>
      </c>
      <c r="B50" s="37" t="s">
        <v>146</v>
      </c>
      <c r="D50" s="74">
        <v>8153221</v>
      </c>
      <c r="E50" s="74">
        <v>936175</v>
      </c>
      <c r="F50" s="74">
        <v>480446</v>
      </c>
      <c r="G50" s="74">
        <v>384279</v>
      </c>
      <c r="H50" s="74">
        <v>5128357</v>
      </c>
      <c r="I50" s="74">
        <v>1161386</v>
      </c>
      <c r="J50" s="301">
        <f t="shared" si="1"/>
        <v>11.482271853050468</v>
      </c>
      <c r="K50" s="301">
        <f t="shared" si="2"/>
        <v>9.3684195542549009</v>
      </c>
      <c r="L50" s="303">
        <f t="shared" si="3"/>
        <v>33.087965585946449</v>
      </c>
      <c r="M50" s="74">
        <v>936175</v>
      </c>
      <c r="N50" s="74">
        <v>664658</v>
      </c>
      <c r="O50" s="74">
        <v>204791</v>
      </c>
      <c r="P50" s="28">
        <f t="shared" si="18"/>
        <v>66726</v>
      </c>
      <c r="Q50" s="74">
        <v>3694</v>
      </c>
      <c r="R50" s="74">
        <v>29936</v>
      </c>
      <c r="S50" s="74">
        <v>545</v>
      </c>
      <c r="T50" s="74">
        <v>8995</v>
      </c>
      <c r="U50" s="74">
        <v>23556</v>
      </c>
      <c r="V50" s="74">
        <v>41312</v>
      </c>
      <c r="W50" s="74">
        <v>637146</v>
      </c>
      <c r="X50" s="195">
        <f t="shared" si="4"/>
        <v>70.99719603706572</v>
      </c>
      <c r="Y50" s="195">
        <f t="shared" si="5"/>
        <v>21.875290410446766</v>
      </c>
      <c r="Z50" s="195">
        <f t="shared" si="6"/>
        <v>7.1275135524875157</v>
      </c>
      <c r="AA50" s="195">
        <f t="shared" si="7"/>
        <v>4.412850161561674</v>
      </c>
      <c r="AB50" s="197">
        <f t="shared" si="8"/>
        <v>68.058429246668624</v>
      </c>
      <c r="AC50" s="74">
        <v>8153221</v>
      </c>
      <c r="AD50" s="74">
        <v>256905</v>
      </c>
      <c r="AE50" s="74">
        <v>169382</v>
      </c>
      <c r="AF50" s="74">
        <v>345793</v>
      </c>
      <c r="AG50" s="74">
        <v>481407</v>
      </c>
      <c r="AH50" s="74">
        <v>183267</v>
      </c>
      <c r="AI50" s="74">
        <v>325645</v>
      </c>
      <c r="AJ50" s="53">
        <f t="shared" si="9"/>
        <v>3.1509632818735076</v>
      </c>
      <c r="AK50" s="53">
        <f t="shared" si="10"/>
        <v>2.0774856955306378</v>
      </c>
      <c r="AL50" s="53">
        <f t="shared" si="11"/>
        <v>4.2411827178485657</v>
      </c>
      <c r="AM50" s="53">
        <f t="shared" si="19"/>
        <v>5.9045008101706067</v>
      </c>
      <c r="AN50" s="53">
        <f t="shared" si="12"/>
        <v>2.2477864883093441</v>
      </c>
      <c r="AO50" s="38">
        <f t="shared" si="13"/>
        <v>3.9940656582226826</v>
      </c>
      <c r="AP50" s="74">
        <v>3946639</v>
      </c>
      <c r="AQ50" s="74">
        <v>448755</v>
      </c>
      <c r="AR50" s="74">
        <v>4206582</v>
      </c>
      <c r="AS50" s="74">
        <v>487420</v>
      </c>
      <c r="AT50" s="53">
        <f t="shared" si="14"/>
        <v>11.370561128088989</v>
      </c>
      <c r="AU50" s="53">
        <f t="shared" si="15"/>
        <v>11.587079486385859</v>
      </c>
      <c r="AV50" s="53">
        <f t="shared" si="16"/>
        <v>47.934948059924693</v>
      </c>
      <c r="AW50" s="53">
        <f t="shared" si="17"/>
        <v>52.0650519400753</v>
      </c>
    </row>
    <row r="51" spans="1:49">
      <c r="A51" s="37" t="s">
        <v>147</v>
      </c>
      <c r="B51" s="37" t="s">
        <v>148</v>
      </c>
      <c r="D51" s="74">
        <v>7063032</v>
      </c>
      <c r="E51" s="74">
        <v>906836</v>
      </c>
      <c r="F51" s="74">
        <v>479255</v>
      </c>
      <c r="G51" s="74">
        <v>363839</v>
      </c>
      <c r="H51" s="74">
        <v>4440287</v>
      </c>
      <c r="I51" s="74">
        <v>1008890</v>
      </c>
      <c r="J51" s="301">
        <f t="shared" si="1"/>
        <v>12.839188609084598</v>
      </c>
      <c r="K51" s="301">
        <f t="shared" si="2"/>
        <v>10.793333854320677</v>
      </c>
      <c r="L51" s="303">
        <f t="shared" si="3"/>
        <v>36.063297287117521</v>
      </c>
      <c r="M51" s="74">
        <v>906836</v>
      </c>
      <c r="N51" s="74">
        <v>744363</v>
      </c>
      <c r="O51" s="74">
        <v>32538</v>
      </c>
      <c r="P51" s="28">
        <f t="shared" si="18"/>
        <v>129935</v>
      </c>
      <c r="Q51" s="74">
        <v>16340</v>
      </c>
      <c r="R51" s="74">
        <v>43468</v>
      </c>
      <c r="S51" s="74">
        <v>4670</v>
      </c>
      <c r="T51" s="74">
        <v>22363</v>
      </c>
      <c r="U51" s="74">
        <v>43094</v>
      </c>
      <c r="V51" s="74">
        <v>69509</v>
      </c>
      <c r="W51" s="74">
        <v>706045</v>
      </c>
      <c r="X51" s="195">
        <f t="shared" si="4"/>
        <v>82.083529987781688</v>
      </c>
      <c r="Y51" s="195">
        <f t="shared" si="5"/>
        <v>3.5880798733177772</v>
      </c>
      <c r="Z51" s="195">
        <f t="shared" si="6"/>
        <v>14.328390138900529</v>
      </c>
      <c r="AA51" s="195">
        <f t="shared" si="7"/>
        <v>7.6650022716345623</v>
      </c>
      <c r="AB51" s="197">
        <f t="shared" si="8"/>
        <v>77.858069154731396</v>
      </c>
      <c r="AC51" s="74">
        <v>7063032</v>
      </c>
      <c r="AD51" s="74">
        <v>287672</v>
      </c>
      <c r="AE51" s="74">
        <v>155010</v>
      </c>
      <c r="AF51" s="74">
        <v>356918</v>
      </c>
      <c r="AG51" s="74">
        <v>440227</v>
      </c>
      <c r="AH51" s="74">
        <v>166379</v>
      </c>
      <c r="AI51" s="74">
        <v>301611</v>
      </c>
      <c r="AJ51" s="53">
        <f t="shared" si="9"/>
        <v>4.0729250554152951</v>
      </c>
      <c r="AK51" s="53">
        <f t="shared" si="10"/>
        <v>2.1946665398089658</v>
      </c>
      <c r="AL51" s="53">
        <f t="shared" si="11"/>
        <v>5.053325540646</v>
      </c>
      <c r="AM51" s="53">
        <f t="shared" si="19"/>
        <v>6.2328331515417172</v>
      </c>
      <c r="AN51" s="53">
        <f t="shared" si="12"/>
        <v>2.3556314058891421</v>
      </c>
      <c r="AO51" s="38">
        <f t="shared" si="13"/>
        <v>4.2702765611142643</v>
      </c>
      <c r="AP51" s="74">
        <v>3500579</v>
      </c>
      <c r="AQ51" s="74">
        <v>453885</v>
      </c>
      <c r="AR51" s="74">
        <v>3562453</v>
      </c>
      <c r="AS51" s="74">
        <v>452951</v>
      </c>
      <c r="AT51" s="53">
        <f t="shared" si="14"/>
        <v>12.965997910631355</v>
      </c>
      <c r="AU51" s="53">
        <f t="shared" si="15"/>
        <v>12.714581778342056</v>
      </c>
      <c r="AV51" s="53">
        <f t="shared" si="16"/>
        <v>50.051497734981851</v>
      </c>
      <c r="AW51" s="53">
        <f t="shared" si="17"/>
        <v>49.948502265018149</v>
      </c>
    </row>
    <row r="52" spans="1:49">
      <c r="A52" s="37" t="s">
        <v>149</v>
      </c>
      <c r="B52" s="37" t="s">
        <v>150</v>
      </c>
      <c r="D52" s="74">
        <v>1807983</v>
      </c>
      <c r="E52" s="74">
        <v>356167</v>
      </c>
      <c r="F52" s="74">
        <v>191099</v>
      </c>
      <c r="G52" s="74">
        <v>143520</v>
      </c>
      <c r="H52" s="74">
        <v>1104653</v>
      </c>
      <c r="I52" s="74">
        <v>327599</v>
      </c>
      <c r="J52" s="301">
        <f t="shared" si="1"/>
        <v>19.699687441751387</v>
      </c>
      <c r="K52" s="301">
        <f t="shared" si="2"/>
        <v>17.29945964931974</v>
      </c>
      <c r="L52" s="303">
        <f t="shared" si="3"/>
        <v>43.809657538637175</v>
      </c>
      <c r="M52" s="74">
        <v>356167</v>
      </c>
      <c r="N52" s="74">
        <v>337528</v>
      </c>
      <c r="O52" s="74">
        <v>10108</v>
      </c>
      <c r="P52" s="28">
        <f t="shared" si="18"/>
        <v>8531</v>
      </c>
      <c r="Q52" s="74">
        <v>1348</v>
      </c>
      <c r="R52" s="74">
        <v>833</v>
      </c>
      <c r="S52" s="74">
        <v>121</v>
      </c>
      <c r="T52" s="74">
        <v>830</v>
      </c>
      <c r="U52" s="74">
        <v>5399</v>
      </c>
      <c r="V52" s="74">
        <v>2869</v>
      </c>
      <c r="W52" s="74">
        <v>335308</v>
      </c>
      <c r="X52" s="195">
        <f t="shared" si="4"/>
        <v>94.766780751726017</v>
      </c>
      <c r="Y52" s="195">
        <f t="shared" si="5"/>
        <v>2.8379945362709069</v>
      </c>
      <c r="Z52" s="195">
        <f t="shared" si="6"/>
        <v>2.3952247120030772</v>
      </c>
      <c r="AA52" s="195">
        <f t="shared" si="7"/>
        <v>0.80552100559568973</v>
      </c>
      <c r="AB52" s="197">
        <f t="shared" si="8"/>
        <v>94.14347763829889</v>
      </c>
      <c r="AC52" s="74">
        <v>1807983</v>
      </c>
      <c r="AD52" s="74">
        <v>113496</v>
      </c>
      <c r="AE52" s="74">
        <v>74327</v>
      </c>
      <c r="AF52" s="74">
        <v>134165</v>
      </c>
      <c r="AG52" s="74">
        <v>200842</v>
      </c>
      <c r="AH52" s="74">
        <v>70370</v>
      </c>
      <c r="AI52" s="74">
        <v>126349</v>
      </c>
      <c r="AJ52" s="53">
        <f t="shared" si="9"/>
        <v>6.2774926534154352</v>
      </c>
      <c r="AK52" s="53">
        <f t="shared" si="10"/>
        <v>4.111045291908165</v>
      </c>
      <c r="AL52" s="53">
        <f t="shared" si="11"/>
        <v>7.4207003052572951</v>
      </c>
      <c r="AM52" s="53">
        <f t="shared" si="19"/>
        <v>11.108622149655169</v>
      </c>
      <c r="AN52" s="53">
        <f t="shared" si="12"/>
        <v>3.8921826145489198</v>
      </c>
      <c r="AO52" s="38">
        <f t="shared" si="13"/>
        <v>6.9883953554873024</v>
      </c>
      <c r="AP52" s="74">
        <v>888966</v>
      </c>
      <c r="AQ52" s="74">
        <v>180636</v>
      </c>
      <c r="AR52" s="74">
        <v>919017</v>
      </c>
      <c r="AS52" s="74">
        <v>175531</v>
      </c>
      <c r="AT52" s="53">
        <f t="shared" si="14"/>
        <v>20.319787258455328</v>
      </c>
      <c r="AU52" s="53">
        <f t="shared" si="15"/>
        <v>19.09986431154157</v>
      </c>
      <c r="AV52" s="53">
        <f t="shared" si="16"/>
        <v>50.71665819685709</v>
      </c>
      <c r="AW52" s="53">
        <f t="shared" si="17"/>
        <v>49.283341803142903</v>
      </c>
    </row>
    <row r="53" spans="1:49">
      <c r="A53" s="37" t="s">
        <v>151</v>
      </c>
      <c r="B53" s="37" t="s">
        <v>152</v>
      </c>
      <c r="D53" s="74">
        <v>5691138</v>
      </c>
      <c r="E53" s="74">
        <v>675224</v>
      </c>
      <c r="F53" s="74">
        <v>344772</v>
      </c>
      <c r="G53" s="74">
        <v>275126</v>
      </c>
      <c r="H53" s="74">
        <v>3529858</v>
      </c>
      <c r="I53" s="74">
        <v>868586</v>
      </c>
      <c r="J53" s="301">
        <f t="shared" si="1"/>
        <v>11.864481233805963</v>
      </c>
      <c r="K53" s="301">
        <f t="shared" si="2"/>
        <v>9.7673050870601585</v>
      </c>
      <c r="L53" s="303">
        <f t="shared" si="3"/>
        <v>31.67515939699696</v>
      </c>
      <c r="M53" s="74">
        <v>675224</v>
      </c>
      <c r="N53" s="74">
        <v>581496</v>
      </c>
      <c r="O53" s="74">
        <v>52263</v>
      </c>
      <c r="P53" s="28">
        <f t="shared" si="18"/>
        <v>41465</v>
      </c>
      <c r="Q53" s="74">
        <v>7677</v>
      </c>
      <c r="R53" s="74">
        <v>9792</v>
      </c>
      <c r="S53" s="74">
        <v>276</v>
      </c>
      <c r="T53" s="74">
        <v>9186</v>
      </c>
      <c r="U53" s="74">
        <v>14534</v>
      </c>
      <c r="V53" s="74">
        <v>33712</v>
      </c>
      <c r="W53" s="74">
        <v>561155</v>
      </c>
      <c r="X53" s="195">
        <f t="shared" si="4"/>
        <v>86.118976813620378</v>
      </c>
      <c r="Y53" s="195">
        <f t="shared" si="5"/>
        <v>7.7400981007784084</v>
      </c>
      <c r="Z53" s="195">
        <f t="shared" si="6"/>
        <v>6.1409250856012223</v>
      </c>
      <c r="AA53" s="195">
        <f t="shared" si="7"/>
        <v>4.9927135291399596</v>
      </c>
      <c r="AB53" s="197">
        <f t="shared" si="8"/>
        <v>83.106495029797529</v>
      </c>
      <c r="AC53" s="74">
        <v>5691138</v>
      </c>
      <c r="AD53" s="74">
        <v>201176</v>
      </c>
      <c r="AE53" s="74">
        <v>102717</v>
      </c>
      <c r="AF53" s="74">
        <v>251120</v>
      </c>
      <c r="AG53" s="74">
        <v>324358</v>
      </c>
      <c r="AH53" s="74">
        <v>128141</v>
      </c>
      <c r="AI53" s="74">
        <v>224246</v>
      </c>
      <c r="AJ53" s="53">
        <f t="shared" si="9"/>
        <v>3.5348993470198757</v>
      </c>
      <c r="AK53" s="53">
        <f t="shared" si="10"/>
        <v>1.8048587119131532</v>
      </c>
      <c r="AL53" s="53">
        <f t="shared" si="11"/>
        <v>4.41247427140231</v>
      </c>
      <c r="AM53" s="53">
        <f t="shared" si="19"/>
        <v>5.6993522209442125</v>
      </c>
      <c r="AN53" s="53">
        <f t="shared" si="12"/>
        <v>2.2515883466540436</v>
      </c>
      <c r="AO53" s="38">
        <f t="shared" si="13"/>
        <v>3.9402664282609212</v>
      </c>
      <c r="AP53" s="74">
        <v>2816106</v>
      </c>
      <c r="AQ53" s="74">
        <v>335139</v>
      </c>
      <c r="AR53" s="74">
        <v>2875032</v>
      </c>
      <c r="AS53" s="74">
        <v>340085</v>
      </c>
      <c r="AT53" s="53">
        <f t="shared" si="14"/>
        <v>11.900794927463668</v>
      </c>
      <c r="AU53" s="53">
        <f t="shared" si="15"/>
        <v>11.828911817329338</v>
      </c>
      <c r="AV53" s="53">
        <f t="shared" si="16"/>
        <v>49.633751169982112</v>
      </c>
      <c r="AW53" s="53">
        <f t="shared" si="17"/>
        <v>50.366248830017888</v>
      </c>
    </row>
    <row r="54" spans="1:49">
      <c r="A54" s="37" t="s">
        <v>153</v>
      </c>
      <c r="B54" s="37" t="s">
        <v>154</v>
      </c>
      <c r="D54" s="74">
        <v>573470</v>
      </c>
      <c r="E54" s="74">
        <v>74131</v>
      </c>
      <c r="F54" s="74">
        <v>38698</v>
      </c>
      <c r="G54" s="74">
        <v>29900</v>
      </c>
      <c r="H54" s="74">
        <v>353701</v>
      </c>
      <c r="I54" s="74">
        <v>81910</v>
      </c>
      <c r="J54" s="301">
        <f t="shared" si="1"/>
        <v>12.926744206322912</v>
      </c>
      <c r="K54" s="301">
        <f t="shared" si="2"/>
        <v>10.94087944337166</v>
      </c>
      <c r="L54" s="303">
        <f t="shared" si="3"/>
        <v>36.503479428641192</v>
      </c>
      <c r="M54" s="74">
        <v>74131</v>
      </c>
      <c r="N54" s="74">
        <v>68845</v>
      </c>
      <c r="O54" s="74">
        <v>635</v>
      </c>
      <c r="P54" s="28">
        <f t="shared" si="18"/>
        <v>4651</v>
      </c>
      <c r="Q54" s="74">
        <v>1905</v>
      </c>
      <c r="R54" s="74">
        <v>350</v>
      </c>
      <c r="S54" s="74">
        <v>19</v>
      </c>
      <c r="T54" s="74">
        <v>687</v>
      </c>
      <c r="U54" s="74">
        <v>1690</v>
      </c>
      <c r="V54" s="74">
        <v>5690</v>
      </c>
      <c r="W54" s="74">
        <v>64305</v>
      </c>
      <c r="X54" s="195">
        <f t="shared" si="4"/>
        <v>92.869379881561017</v>
      </c>
      <c r="Y54" s="195">
        <f t="shared" si="5"/>
        <v>0.85659170927142492</v>
      </c>
      <c r="Z54" s="195">
        <f t="shared" si="6"/>
        <v>6.2740284091675553</v>
      </c>
      <c r="AA54" s="195">
        <f t="shared" si="7"/>
        <v>7.6756013004006416</v>
      </c>
      <c r="AB54" s="197">
        <f t="shared" si="8"/>
        <v>86.745086401100764</v>
      </c>
      <c r="AC54" s="74">
        <v>573470</v>
      </c>
      <c r="AD54" s="74">
        <v>28904</v>
      </c>
      <c r="AE54" s="74">
        <v>13815</v>
      </c>
      <c r="AF54" s="74">
        <v>24389</v>
      </c>
      <c r="AG54" s="74">
        <v>34857</v>
      </c>
      <c r="AH54" s="74">
        <v>10993</v>
      </c>
      <c r="AI54" s="74">
        <v>19606</v>
      </c>
      <c r="AJ54" s="53">
        <f t="shared" si="9"/>
        <v>5.0401939072662909</v>
      </c>
      <c r="AK54" s="53">
        <f t="shared" si="10"/>
        <v>2.409018780406996</v>
      </c>
      <c r="AL54" s="53">
        <f t="shared" si="11"/>
        <v>4.2528815805534723</v>
      </c>
      <c r="AM54" s="53">
        <f t="shared" si="19"/>
        <v>6.0782604146685966</v>
      </c>
      <c r="AN54" s="53">
        <f t="shared" si="12"/>
        <v>1.9169267790817304</v>
      </c>
      <c r="AO54" s="38">
        <f t="shared" si="13"/>
        <v>3.4188362076481771</v>
      </c>
      <c r="AP54" s="74">
        <v>291653</v>
      </c>
      <c r="AQ54" s="74">
        <v>40159</v>
      </c>
      <c r="AR54" s="74">
        <v>281817</v>
      </c>
      <c r="AS54" s="74">
        <v>33972</v>
      </c>
      <c r="AT54" s="53">
        <f t="shared" si="14"/>
        <v>13.769445196860651</v>
      </c>
      <c r="AU54" s="53">
        <f t="shared" si="15"/>
        <v>12.054631196840502</v>
      </c>
      <c r="AV54" s="53">
        <f t="shared" si="16"/>
        <v>54.173018035639608</v>
      </c>
      <c r="AW54" s="53">
        <f t="shared" si="17"/>
        <v>45.826981964360392</v>
      </c>
    </row>
    <row r="55" spans="1:49" s="22" customFormat="1">
      <c r="A55" s="21" t="s">
        <v>155</v>
      </c>
      <c r="B55" s="21" t="s">
        <v>156</v>
      </c>
      <c r="D55" s="74">
        <v>3442193</v>
      </c>
      <c r="E55" s="74">
        <v>734789</v>
      </c>
      <c r="F55" s="299">
        <v>369470</v>
      </c>
      <c r="G55" s="299">
        <v>305824</v>
      </c>
      <c r="H55" s="299">
        <v>2088905</v>
      </c>
      <c r="I55" s="299">
        <v>622481</v>
      </c>
      <c r="J55" s="304">
        <f t="shared" si="1"/>
        <v>21.346536931543351</v>
      </c>
      <c r="K55" s="305">
        <f t="shared" si="2"/>
        <v>17.687257199346067</v>
      </c>
      <c r="L55" s="306">
        <f t="shared" si="3"/>
        <v>49.12985295936744</v>
      </c>
      <c r="M55" s="74">
        <v>734789</v>
      </c>
      <c r="N55" s="74">
        <v>506157</v>
      </c>
      <c r="O55" s="74">
        <v>69194</v>
      </c>
      <c r="P55" s="24">
        <f t="shared" si="18"/>
        <v>159438</v>
      </c>
      <c r="Q55" s="74">
        <v>2468</v>
      </c>
      <c r="R55" s="74">
        <v>1314</v>
      </c>
      <c r="S55" s="74">
        <v>7</v>
      </c>
      <c r="T55" s="74">
        <v>105268</v>
      </c>
      <c r="U55" s="74">
        <v>50381</v>
      </c>
      <c r="V55" s="74">
        <v>728540</v>
      </c>
      <c r="W55" s="74">
        <v>4662</v>
      </c>
      <c r="X55" s="198">
        <f t="shared" si="4"/>
        <v>68.884673014974368</v>
      </c>
      <c r="Y55" s="198">
        <f t="shared" si="5"/>
        <v>9.4168530013377989</v>
      </c>
      <c r="Z55" s="198">
        <f t="shared" si="6"/>
        <v>21.698473983687837</v>
      </c>
      <c r="AA55" s="198">
        <f t="shared" si="7"/>
        <v>99.149551776088103</v>
      </c>
      <c r="AB55" s="199">
        <f t="shared" si="8"/>
        <v>0.63446785403700923</v>
      </c>
      <c r="AC55" s="74">
        <v>3442193</v>
      </c>
      <c r="AD55" s="74">
        <v>149459</v>
      </c>
      <c r="AE55" s="74">
        <v>214243</v>
      </c>
      <c r="AF55" s="74">
        <v>329183</v>
      </c>
      <c r="AG55" s="74">
        <v>402927</v>
      </c>
      <c r="AH55" s="74">
        <v>166287</v>
      </c>
      <c r="AI55" s="74">
        <v>326832</v>
      </c>
      <c r="AJ55" s="23">
        <f t="shared" si="9"/>
        <v>4.3419703659847073</v>
      </c>
      <c r="AK55" s="23">
        <f t="shared" si="10"/>
        <v>6.2240263692361237</v>
      </c>
      <c r="AL55" s="23">
        <f t="shared" si="11"/>
        <v>9.5631767306481645</v>
      </c>
      <c r="AM55" s="23">
        <f t="shared" si="19"/>
        <v>11.705531909454235</v>
      </c>
      <c r="AN55" s="23">
        <f t="shared" si="12"/>
        <v>4.8308447550732918</v>
      </c>
      <c r="AO55" s="200">
        <f t="shared" si="13"/>
        <v>9.4948772483123403</v>
      </c>
      <c r="AP55" s="74">
        <v>1634601</v>
      </c>
      <c r="AQ55" s="74">
        <v>345734</v>
      </c>
      <c r="AR55" s="74">
        <v>1807592</v>
      </c>
      <c r="AS55" s="74">
        <v>389055</v>
      </c>
      <c r="AT55" s="23">
        <f t="shared" si="14"/>
        <v>21.150972010906639</v>
      </c>
      <c r="AU55" s="23">
        <f t="shared" si="15"/>
        <v>21.523385808301875</v>
      </c>
      <c r="AV55" s="23">
        <f t="shared" si="16"/>
        <v>47.052146942863871</v>
      </c>
      <c r="AW55" s="23">
        <f t="shared" si="17"/>
        <v>52.947853057136129</v>
      </c>
    </row>
    <row r="56" spans="1:49" s="1" customFormat="1">
      <c r="A56" s="49"/>
      <c r="B56" s="49"/>
      <c r="D56" s="19"/>
      <c r="E56" s="19"/>
      <c r="J56" s="307"/>
      <c r="K56" s="308"/>
      <c r="L56" s="309"/>
      <c r="M56" s="19"/>
      <c r="N56" s="19"/>
      <c r="O56" s="19"/>
      <c r="P56" s="4"/>
      <c r="Q56" s="19"/>
      <c r="R56" s="19"/>
      <c r="S56" s="19"/>
      <c r="T56" s="19"/>
      <c r="U56" s="19"/>
      <c r="V56" s="19"/>
      <c r="W56" s="19"/>
      <c r="X56" s="201"/>
      <c r="Y56" s="201"/>
      <c r="Z56" s="201"/>
      <c r="AA56" s="201"/>
      <c r="AB56" s="197"/>
      <c r="AC56" s="19"/>
      <c r="AF56" s="19"/>
      <c r="AG56" s="19"/>
      <c r="AH56" s="19"/>
      <c r="AI56" s="19"/>
      <c r="AJ56" s="20"/>
      <c r="AK56" s="20"/>
      <c r="AL56" s="20"/>
      <c r="AM56" s="20"/>
      <c r="AN56" s="20"/>
      <c r="AO56" s="38"/>
      <c r="AP56" s="19"/>
      <c r="AQ56" s="19"/>
      <c r="AR56" s="19"/>
      <c r="AS56" s="19"/>
      <c r="AT56" s="20"/>
      <c r="AU56" s="20"/>
      <c r="AV56" s="20"/>
      <c r="AW56" s="20"/>
    </row>
    <row r="57" spans="1:49">
      <c r="A57" s="1" t="s">
        <v>115</v>
      </c>
      <c r="B57" s="2" t="s">
        <v>116</v>
      </c>
      <c r="C57" s="1" t="s">
        <v>157</v>
      </c>
      <c r="D57" s="74">
        <v>553142</v>
      </c>
      <c r="E57" s="74">
        <v>73833</v>
      </c>
      <c r="F57" s="74">
        <v>40671</v>
      </c>
      <c r="G57" s="74">
        <v>28703</v>
      </c>
      <c r="H57" s="74">
        <v>347890</v>
      </c>
      <c r="I57" s="74">
        <v>77398</v>
      </c>
      <c r="J57" s="301">
        <f t="shared" ref="J57" si="20">E57/D57*100</f>
        <v>13.347928741625118</v>
      </c>
      <c r="K57" s="301">
        <f t="shared" ref="K57" si="21">F57/H57*100</f>
        <v>11.690764322055822</v>
      </c>
      <c r="L57" s="303">
        <f t="shared" ref="L57" si="22">G57/I57*100</f>
        <v>37.084937595286696</v>
      </c>
      <c r="M57" s="74">
        <v>73833</v>
      </c>
      <c r="N57" s="74">
        <v>57315</v>
      </c>
      <c r="O57" s="74">
        <v>2273</v>
      </c>
      <c r="P57" s="28">
        <f t="shared" ref="P57" si="23">SUM(Q57:U57)</f>
        <v>14245</v>
      </c>
      <c r="Q57" s="74">
        <v>3118</v>
      </c>
      <c r="R57" s="74">
        <v>1113</v>
      </c>
      <c r="S57" s="74">
        <v>151</v>
      </c>
      <c r="T57" s="74">
        <v>7078</v>
      </c>
      <c r="U57" s="74">
        <v>2785</v>
      </c>
      <c r="V57" s="74">
        <v>32767</v>
      </c>
      <c r="W57" s="74">
        <v>34258</v>
      </c>
      <c r="X57" s="195">
        <f t="shared" ref="X57" si="24">N57/M57*100</f>
        <v>77.627889967900529</v>
      </c>
      <c r="Y57" s="195">
        <f t="shared" ref="Y57" si="25">O57/M57*100</f>
        <v>3.0785692034727021</v>
      </c>
      <c r="Z57" s="195">
        <f t="shared" ref="Z57" si="26">P57/M57*100</f>
        <v>19.293540828626764</v>
      </c>
      <c r="AA57" s="195">
        <f t="shared" ref="AA57" si="27">V57/M57*100</f>
        <v>44.379884333563588</v>
      </c>
      <c r="AB57" s="197">
        <f t="shared" ref="AB57" si="28">W57/M57*100</f>
        <v>46.399306543144661</v>
      </c>
      <c r="AC57" s="74">
        <v>553142</v>
      </c>
      <c r="AD57" s="74">
        <v>21754</v>
      </c>
      <c r="AE57" s="74">
        <v>14843</v>
      </c>
      <c r="AF57" s="74">
        <v>30691</v>
      </c>
      <c r="AG57" s="74">
        <v>37964</v>
      </c>
      <c r="AH57" s="74">
        <v>15412</v>
      </c>
      <c r="AI57" s="74">
        <v>27483</v>
      </c>
      <c r="AJ57" s="53">
        <f t="shared" ref="AJ57" si="29">AD57/AC57*100</f>
        <v>3.9328056810005387</v>
      </c>
      <c r="AK57" s="53">
        <f t="shared" ref="AK57" si="30">AE57/AC57*100</f>
        <v>2.6833977531989976</v>
      </c>
      <c r="AL57" s="53">
        <f t="shared" ref="AL57" si="31">AF57/AC57*100</f>
        <v>5.5484848375281572</v>
      </c>
      <c r="AM57" s="53">
        <f t="shared" si="19"/>
        <v>6.8633370816173782</v>
      </c>
      <c r="AN57" s="53">
        <f t="shared" ref="AN57" si="32">AH57/AC57*100</f>
        <v>2.7862646481373678</v>
      </c>
      <c r="AO57" s="38">
        <f t="shared" ref="AO57" si="33">AI57/AC57*100</f>
        <v>4.9685252611445163</v>
      </c>
      <c r="AP57" s="74">
        <v>269238</v>
      </c>
      <c r="AQ57" s="74">
        <v>36011</v>
      </c>
      <c r="AR57" s="74">
        <v>283904</v>
      </c>
      <c r="AS57" s="74">
        <v>37822</v>
      </c>
      <c r="AT57" s="53">
        <f t="shared" ref="AT57" si="34">AQ57/AP57*100</f>
        <v>13.375155067263908</v>
      </c>
      <c r="AU57" s="53">
        <f t="shared" ref="AU57" si="35">AS57/AR57*100</f>
        <v>13.322108881875563</v>
      </c>
      <c r="AV57" s="53">
        <f t="shared" ref="AV57" si="36">AQ57/(SUM(AS57,AQ57))*100</f>
        <v>48.773583627917056</v>
      </c>
      <c r="AW57" s="53">
        <f t="shared" ref="AW57" si="37">AS57/(SUM(AS57,AQ57))*100</f>
        <v>51.226416372082937</v>
      </c>
    </row>
    <row r="58" spans="1:49">
      <c r="A58" s="1" t="s">
        <v>55</v>
      </c>
      <c r="B58" s="2" t="s">
        <v>56</v>
      </c>
      <c r="C58" s="1" t="s">
        <v>158</v>
      </c>
      <c r="D58" s="74">
        <v>286906</v>
      </c>
      <c r="E58" s="74">
        <v>31166</v>
      </c>
      <c r="F58" s="74">
        <v>18117</v>
      </c>
      <c r="G58" s="74">
        <v>10347</v>
      </c>
      <c r="H58" s="74">
        <v>185791</v>
      </c>
      <c r="I58" s="74">
        <v>27452</v>
      </c>
      <c r="J58" s="301">
        <f t="shared" ref="J58:J82" si="38">E58/D58*100</f>
        <v>10.862791297498136</v>
      </c>
      <c r="K58" s="301">
        <f t="shared" ref="K58:K82" si="39">F58/H58*100</f>
        <v>9.7512796637081465</v>
      </c>
      <c r="L58" s="303">
        <f t="shared" ref="L58:L82" si="40">G58/I58*100</f>
        <v>37.691242896692408</v>
      </c>
      <c r="M58" s="74">
        <v>31166</v>
      </c>
      <c r="N58" s="74">
        <v>19488</v>
      </c>
      <c r="O58" s="74">
        <v>2014</v>
      </c>
      <c r="P58" s="28">
        <f t="shared" ref="P58:P82" si="41">SUM(Q58:U58)</f>
        <v>9664</v>
      </c>
      <c r="Q58" s="74">
        <v>3312</v>
      </c>
      <c r="R58" s="74">
        <v>2722</v>
      </c>
      <c r="S58" s="74">
        <v>634</v>
      </c>
      <c r="T58" s="74">
        <v>588</v>
      </c>
      <c r="U58" s="74">
        <v>2408</v>
      </c>
      <c r="V58" s="74">
        <v>2410</v>
      </c>
      <c r="W58" s="74">
        <v>18119</v>
      </c>
      <c r="X58" s="195">
        <f t="shared" ref="X58:X74" si="42">N58/M58*100</f>
        <v>62.529679779246614</v>
      </c>
      <c r="Y58" s="195">
        <f t="shared" ref="Y58:Y62" si="43">O58/M58*100</f>
        <v>6.4621703138035045</v>
      </c>
      <c r="Z58" s="195">
        <f t="shared" ref="Z58:Z74" si="44">P58/M58*100</f>
        <v>31.008149906949882</v>
      </c>
      <c r="AA58" s="195">
        <f t="shared" ref="AA58:AA74" si="45">V58/M58*100</f>
        <v>7.732785728036963</v>
      </c>
      <c r="AB58" s="197">
        <f t="shared" ref="AB58:AB74" si="46">W58/M58*100</f>
        <v>58.13707245074761</v>
      </c>
      <c r="AC58" s="74">
        <v>286906</v>
      </c>
      <c r="AD58" s="74">
        <v>10525</v>
      </c>
      <c r="AE58" s="74">
        <v>5772</v>
      </c>
      <c r="AF58" s="74">
        <v>12176</v>
      </c>
      <c r="AG58" s="74">
        <v>14203</v>
      </c>
      <c r="AH58" s="74">
        <v>6251</v>
      </c>
      <c r="AI58" s="74">
        <v>9808</v>
      </c>
      <c r="AJ58" s="53">
        <f t="shared" ref="AJ58:AJ74" si="47">AD58/AC58*100</f>
        <v>3.668448899639603</v>
      </c>
      <c r="AK58" s="53">
        <f t="shared" ref="AK58:AK74" si="48">AE58/AC58*100</f>
        <v>2.0118087457215954</v>
      </c>
      <c r="AL58" s="53">
        <f t="shared" ref="AL58:AL74" si="49">AF58/AC58*100</f>
        <v>4.2438986985284384</v>
      </c>
      <c r="AM58" s="53">
        <f t="shared" si="19"/>
        <v>4.9504018737844451</v>
      </c>
      <c r="AN58" s="53">
        <f t="shared" ref="AN58:AN74" si="50">AH58/AC58*100</f>
        <v>2.1787623821042432</v>
      </c>
      <c r="AO58" s="38">
        <f t="shared" ref="AO58:AO74" si="51">AI58/AC58*100</f>
        <v>3.4185412643862447</v>
      </c>
      <c r="AP58" s="74">
        <v>143303</v>
      </c>
      <c r="AQ58" s="74">
        <v>16370</v>
      </c>
      <c r="AR58" s="74">
        <v>143603</v>
      </c>
      <c r="AS58" s="74">
        <v>14796</v>
      </c>
      <c r="AT58" s="53">
        <f t="shared" ref="AT58:AT74" si="52">AQ58/AP58*100</f>
        <v>11.423347731729274</v>
      </c>
      <c r="AU58" s="53">
        <f t="shared" ref="AU58:AU74" si="53">AS58/AR58*100</f>
        <v>10.303405917703669</v>
      </c>
      <c r="AV58" s="53">
        <f t="shared" ref="AV58:AV74" si="54">AQ58/(SUM(AS58,AQ58))*100</f>
        <v>52.525187704549822</v>
      </c>
      <c r="AW58" s="53">
        <f t="shared" ref="AW58:AW74" si="55">AS58/(SUM(AS58,AQ58))*100</f>
        <v>47.474812295450171</v>
      </c>
    </row>
    <row r="59" spans="1:49">
      <c r="A59" s="1" t="s">
        <v>119</v>
      </c>
      <c r="B59" s="2" t="s">
        <v>120</v>
      </c>
      <c r="C59" s="1" t="s">
        <v>159</v>
      </c>
      <c r="D59" s="74">
        <v>87564</v>
      </c>
      <c r="E59" s="74">
        <v>10836</v>
      </c>
      <c r="F59" s="74">
        <v>5076</v>
      </c>
      <c r="G59" s="74">
        <v>5087</v>
      </c>
      <c r="H59" s="74">
        <v>57136</v>
      </c>
      <c r="I59" s="74">
        <v>14586</v>
      </c>
      <c r="J59" s="301">
        <f t="shared" si="38"/>
        <v>12.374948609017403</v>
      </c>
      <c r="K59" s="301">
        <f t="shared" si="39"/>
        <v>8.8840660879305524</v>
      </c>
      <c r="L59" s="303">
        <f t="shared" si="40"/>
        <v>34.875908405320175</v>
      </c>
      <c r="M59" s="74">
        <v>10836</v>
      </c>
      <c r="N59" s="74">
        <v>8501</v>
      </c>
      <c r="O59" s="74">
        <v>1785</v>
      </c>
      <c r="P59" s="28">
        <f t="shared" si="41"/>
        <v>550</v>
      </c>
      <c r="Q59" s="74">
        <v>100</v>
      </c>
      <c r="R59" s="74">
        <v>90</v>
      </c>
      <c r="S59" s="74">
        <v>0</v>
      </c>
      <c r="T59" s="74">
        <v>46</v>
      </c>
      <c r="U59" s="74">
        <v>314</v>
      </c>
      <c r="V59" s="74">
        <v>184</v>
      </c>
      <c r="W59" s="74">
        <v>8349</v>
      </c>
      <c r="X59" s="195">
        <f t="shared" si="42"/>
        <v>78.45145810262089</v>
      </c>
      <c r="Y59" s="195">
        <f t="shared" si="43"/>
        <v>16.472868217054263</v>
      </c>
      <c r="Z59" s="195">
        <f t="shared" si="44"/>
        <v>5.0756736803248428</v>
      </c>
      <c r="AA59" s="195">
        <f t="shared" si="45"/>
        <v>1.6980435585086748</v>
      </c>
      <c r="AB59" s="197">
        <f t="shared" si="46"/>
        <v>77.048726467331122</v>
      </c>
      <c r="AC59" s="74">
        <v>87564</v>
      </c>
      <c r="AD59" s="74">
        <v>3093</v>
      </c>
      <c r="AE59" s="74">
        <v>2237</v>
      </c>
      <c r="AF59" s="74">
        <v>4722</v>
      </c>
      <c r="AG59" s="74">
        <v>4925</v>
      </c>
      <c r="AH59" s="74">
        <v>2419</v>
      </c>
      <c r="AI59" s="74">
        <v>4454</v>
      </c>
      <c r="AJ59" s="53">
        <f t="shared" si="47"/>
        <v>3.5322735370700289</v>
      </c>
      <c r="AK59" s="53">
        <f t="shared" si="48"/>
        <v>2.5547028459184138</v>
      </c>
      <c r="AL59" s="53">
        <f t="shared" si="49"/>
        <v>5.3926271070302869</v>
      </c>
      <c r="AM59" s="53">
        <f t="shared" si="19"/>
        <v>5.6244575396281578</v>
      </c>
      <c r="AN59" s="53">
        <f t="shared" si="50"/>
        <v>2.7625508199716777</v>
      </c>
      <c r="AO59" s="38">
        <f t="shared" si="51"/>
        <v>5.0865652551276774</v>
      </c>
      <c r="AP59" s="74">
        <v>41442</v>
      </c>
      <c r="AQ59" s="74">
        <v>4822</v>
      </c>
      <c r="AR59" s="74">
        <v>46122</v>
      </c>
      <c r="AS59" s="74">
        <v>6014</v>
      </c>
      <c r="AT59" s="53">
        <f t="shared" si="52"/>
        <v>11.635538825346266</v>
      </c>
      <c r="AU59" s="53">
        <f t="shared" si="53"/>
        <v>13.039330471358571</v>
      </c>
      <c r="AV59" s="53">
        <f t="shared" si="54"/>
        <v>44.499815430047988</v>
      </c>
      <c r="AW59" s="53">
        <f t="shared" si="55"/>
        <v>55.500184569952019</v>
      </c>
    </row>
    <row r="60" spans="1:49">
      <c r="A60" s="1" t="s">
        <v>139</v>
      </c>
      <c r="B60" s="2" t="s">
        <v>140</v>
      </c>
      <c r="C60" s="1" t="s">
        <v>160</v>
      </c>
      <c r="D60" s="74">
        <v>912318</v>
      </c>
      <c r="E60" s="74">
        <v>79049</v>
      </c>
      <c r="F60" s="74">
        <v>46949</v>
      </c>
      <c r="G60" s="74">
        <v>24682</v>
      </c>
      <c r="H60" s="74">
        <v>643210</v>
      </c>
      <c r="I60" s="74">
        <v>74972</v>
      </c>
      <c r="J60" s="301">
        <f t="shared" si="38"/>
        <v>8.6646322883029825</v>
      </c>
      <c r="K60" s="301">
        <f t="shared" si="39"/>
        <v>7.2991713437291095</v>
      </c>
      <c r="L60" s="303">
        <f t="shared" si="40"/>
        <v>32.92162407298725</v>
      </c>
      <c r="M60" s="74">
        <v>79049</v>
      </c>
      <c r="N60" s="74">
        <v>57487</v>
      </c>
      <c r="O60" s="74">
        <v>9912</v>
      </c>
      <c r="P60" s="28">
        <f t="shared" si="41"/>
        <v>11650</v>
      </c>
      <c r="Q60" s="74">
        <v>536</v>
      </c>
      <c r="R60" s="74">
        <v>2316</v>
      </c>
      <c r="S60" s="74">
        <v>35</v>
      </c>
      <c r="T60" s="74">
        <v>5127</v>
      </c>
      <c r="U60" s="74">
        <v>3636</v>
      </c>
      <c r="V60" s="74">
        <v>23938</v>
      </c>
      <c r="W60" s="74">
        <v>39789</v>
      </c>
      <c r="X60" s="195">
        <f t="shared" si="42"/>
        <v>72.723247605915319</v>
      </c>
      <c r="Y60" s="195">
        <f t="shared" si="43"/>
        <v>12.539058052600286</v>
      </c>
      <c r="Z60" s="195">
        <f t="shared" si="44"/>
        <v>14.737694341484394</v>
      </c>
      <c r="AA60" s="195">
        <f t="shared" si="45"/>
        <v>30.282483016862962</v>
      </c>
      <c r="AB60" s="197">
        <f t="shared" si="46"/>
        <v>50.334602588268041</v>
      </c>
      <c r="AC60" s="74">
        <v>912318</v>
      </c>
      <c r="AD60" s="74">
        <v>21214</v>
      </c>
      <c r="AE60" s="74">
        <v>15220</v>
      </c>
      <c r="AF60" s="74">
        <v>33430</v>
      </c>
      <c r="AG60" s="74">
        <v>36559</v>
      </c>
      <c r="AH60" s="74">
        <v>13626</v>
      </c>
      <c r="AI60" s="74">
        <v>24837</v>
      </c>
      <c r="AJ60" s="53">
        <f t="shared" si="47"/>
        <v>2.325285700819232</v>
      </c>
      <c r="AK60" s="53">
        <f t="shared" si="48"/>
        <v>1.6682779469439386</v>
      </c>
      <c r="AL60" s="53">
        <f t="shared" si="49"/>
        <v>3.6642924945030133</v>
      </c>
      <c r="AM60" s="53">
        <f t="shared" si="19"/>
        <v>4.0072650106651411</v>
      </c>
      <c r="AN60" s="53">
        <f t="shared" si="50"/>
        <v>1.4935581672180094</v>
      </c>
      <c r="AO60" s="38">
        <f t="shared" si="51"/>
        <v>2.7224060031699473</v>
      </c>
      <c r="AP60" s="74">
        <v>461006</v>
      </c>
      <c r="AQ60" s="74">
        <v>38262</v>
      </c>
      <c r="AR60" s="74">
        <v>451312</v>
      </c>
      <c r="AS60" s="74">
        <v>40787</v>
      </c>
      <c r="AT60" s="53">
        <f t="shared" si="52"/>
        <v>8.2996750584591084</v>
      </c>
      <c r="AU60" s="53">
        <f t="shared" si="53"/>
        <v>9.0374286524621557</v>
      </c>
      <c r="AV60" s="53">
        <f t="shared" si="54"/>
        <v>48.402889347113813</v>
      </c>
      <c r="AW60" s="53">
        <f t="shared" si="55"/>
        <v>51.59711065288618</v>
      </c>
    </row>
    <row r="61" spans="1:49">
      <c r="A61" s="1" t="s">
        <v>93</v>
      </c>
      <c r="B61" s="2" t="s">
        <v>94</v>
      </c>
      <c r="C61" s="1" t="s">
        <v>161</v>
      </c>
      <c r="D61" s="74">
        <v>610390</v>
      </c>
      <c r="E61" s="74">
        <v>93496</v>
      </c>
      <c r="F61" s="74">
        <v>54529</v>
      </c>
      <c r="G61" s="74">
        <v>30920</v>
      </c>
      <c r="H61" s="74">
        <v>404155</v>
      </c>
      <c r="I61" s="74">
        <v>76536</v>
      </c>
      <c r="J61" s="301">
        <f t="shared" si="38"/>
        <v>15.31742001015744</v>
      </c>
      <c r="K61" s="301">
        <f t="shared" si="39"/>
        <v>13.492100802909777</v>
      </c>
      <c r="L61" s="303">
        <f t="shared" si="40"/>
        <v>40.399289223372008</v>
      </c>
      <c r="M61" s="74">
        <v>93496</v>
      </c>
      <c r="N61" s="74">
        <v>22453</v>
      </c>
      <c r="O61" s="74">
        <v>66291</v>
      </c>
      <c r="P61" s="28">
        <f t="shared" si="41"/>
        <v>4752</v>
      </c>
      <c r="Q61" s="74">
        <v>639</v>
      </c>
      <c r="R61" s="74">
        <v>1020</v>
      </c>
      <c r="S61" s="74">
        <v>81</v>
      </c>
      <c r="T61" s="74">
        <v>935</v>
      </c>
      <c r="U61" s="74">
        <v>2077</v>
      </c>
      <c r="V61" s="74">
        <v>2721</v>
      </c>
      <c r="W61" s="74">
        <v>21418</v>
      </c>
      <c r="X61" s="195">
        <f t="shared" si="42"/>
        <v>24.014931120047915</v>
      </c>
      <c r="Y61" s="195">
        <f t="shared" si="43"/>
        <v>70.902498502609731</v>
      </c>
      <c r="Z61" s="195">
        <f t="shared" si="44"/>
        <v>5.0825703773423463</v>
      </c>
      <c r="AA61" s="195">
        <f t="shared" si="45"/>
        <v>2.9102849319756996</v>
      </c>
      <c r="AB61" s="197">
        <f t="shared" si="46"/>
        <v>22.907931890134336</v>
      </c>
      <c r="AC61" s="74">
        <v>610390</v>
      </c>
      <c r="AD61" s="74">
        <v>15342</v>
      </c>
      <c r="AE61" s="74">
        <v>18454</v>
      </c>
      <c r="AF61" s="74">
        <v>39410</v>
      </c>
      <c r="AG61" s="74">
        <v>54395</v>
      </c>
      <c r="AH61" s="74">
        <v>17912</v>
      </c>
      <c r="AI61" s="74">
        <v>33559</v>
      </c>
      <c r="AJ61" s="53">
        <f t="shared" si="47"/>
        <v>2.5134749913989416</v>
      </c>
      <c r="AK61" s="53">
        <f t="shared" si="48"/>
        <v>3.0233129638427894</v>
      </c>
      <c r="AL61" s="53">
        <f t="shared" si="49"/>
        <v>6.4565277937056633</v>
      </c>
      <c r="AM61" s="53">
        <f t="shared" si="19"/>
        <v>8.9115155883943054</v>
      </c>
      <c r="AN61" s="53">
        <f t="shared" si="50"/>
        <v>2.9345172758400366</v>
      </c>
      <c r="AO61" s="38">
        <f t="shared" si="51"/>
        <v>5.4979603204508596</v>
      </c>
      <c r="AP61" s="74">
        <v>284493</v>
      </c>
      <c r="AQ61" s="74">
        <v>41998</v>
      </c>
      <c r="AR61" s="74">
        <v>325897</v>
      </c>
      <c r="AS61" s="74">
        <v>51498</v>
      </c>
      <c r="AT61" s="53">
        <f t="shared" si="52"/>
        <v>14.762401886865407</v>
      </c>
      <c r="AU61" s="53">
        <f t="shared" si="53"/>
        <v>15.801925148129623</v>
      </c>
      <c r="AV61" s="53">
        <f t="shared" si="54"/>
        <v>44.919568751604345</v>
      </c>
      <c r="AW61" s="53">
        <f t="shared" si="55"/>
        <v>55.080431248395655</v>
      </c>
    </row>
    <row r="62" spans="1:49">
      <c r="A62" s="1" t="s">
        <v>89</v>
      </c>
      <c r="B62" s="2" t="s">
        <v>90</v>
      </c>
      <c r="C62" s="1" t="s">
        <v>162</v>
      </c>
      <c r="D62" s="74">
        <v>225942</v>
      </c>
      <c r="E62" s="74">
        <v>36271</v>
      </c>
      <c r="F62" s="74">
        <v>19677</v>
      </c>
      <c r="G62" s="74">
        <v>12625</v>
      </c>
      <c r="H62" s="74">
        <v>148847</v>
      </c>
      <c r="I62" s="74">
        <v>28736</v>
      </c>
      <c r="J62" s="301">
        <f t="shared" si="38"/>
        <v>16.05323490099229</v>
      </c>
      <c r="K62" s="301">
        <f t="shared" si="39"/>
        <v>13.219614772215765</v>
      </c>
      <c r="L62" s="303">
        <f t="shared" si="40"/>
        <v>43.934437639198222</v>
      </c>
      <c r="M62" s="74">
        <v>36271</v>
      </c>
      <c r="N62" s="74">
        <v>11037</v>
      </c>
      <c r="O62" s="74">
        <v>23807</v>
      </c>
      <c r="P62" s="28">
        <f t="shared" si="41"/>
        <v>1427</v>
      </c>
      <c r="Q62" s="74">
        <v>102</v>
      </c>
      <c r="R62" s="74">
        <v>691</v>
      </c>
      <c r="S62" s="74">
        <v>0</v>
      </c>
      <c r="T62" s="74">
        <v>248</v>
      </c>
      <c r="U62" s="74">
        <v>386</v>
      </c>
      <c r="V62" s="74">
        <v>754</v>
      </c>
      <c r="W62" s="74">
        <v>10538</v>
      </c>
      <c r="X62" s="195">
        <f t="shared" si="42"/>
        <v>30.429268561660834</v>
      </c>
      <c r="Y62" s="195">
        <f t="shared" si="43"/>
        <v>65.636458878994247</v>
      </c>
      <c r="Z62" s="195">
        <f t="shared" si="44"/>
        <v>3.9342725593449313</v>
      </c>
      <c r="AA62" s="195">
        <f t="shared" si="45"/>
        <v>2.0787957321275949</v>
      </c>
      <c r="AB62" s="197">
        <f t="shared" si="46"/>
        <v>29.053513826472937</v>
      </c>
      <c r="AC62" s="74">
        <v>225942</v>
      </c>
      <c r="AD62" s="74">
        <v>7649</v>
      </c>
      <c r="AE62" s="74">
        <v>12067</v>
      </c>
      <c r="AF62" s="74">
        <v>12078</v>
      </c>
      <c r="AG62" s="74">
        <v>17782</v>
      </c>
      <c r="AH62" s="74">
        <v>6287</v>
      </c>
      <c r="AI62" s="74">
        <v>11243</v>
      </c>
      <c r="AJ62" s="53">
        <f t="shared" si="47"/>
        <v>3.385382089208735</v>
      </c>
      <c r="AK62" s="53">
        <f t="shared" si="48"/>
        <v>5.3407511662285012</v>
      </c>
      <c r="AL62" s="53">
        <f t="shared" si="49"/>
        <v>5.3456196723052818</v>
      </c>
      <c r="AM62" s="53">
        <f t="shared" si="19"/>
        <v>7.8701613688468717</v>
      </c>
      <c r="AN62" s="53">
        <f t="shared" si="50"/>
        <v>2.7825725186109711</v>
      </c>
      <c r="AO62" s="38">
        <f t="shared" si="51"/>
        <v>4.9760558019314693</v>
      </c>
      <c r="AP62" s="74">
        <v>107373</v>
      </c>
      <c r="AQ62" s="74">
        <v>15636</v>
      </c>
      <c r="AR62" s="74">
        <v>118569</v>
      </c>
      <c r="AS62" s="74">
        <v>20635</v>
      </c>
      <c r="AT62" s="53">
        <f t="shared" si="52"/>
        <v>14.562320136347125</v>
      </c>
      <c r="AU62" s="53">
        <f t="shared" si="53"/>
        <v>17.40336850272837</v>
      </c>
      <c r="AV62" s="53">
        <f t="shared" si="54"/>
        <v>43.108819718232198</v>
      </c>
      <c r="AW62" s="53">
        <f t="shared" si="55"/>
        <v>56.891180281767802</v>
      </c>
    </row>
    <row r="63" spans="1:49">
      <c r="A63" s="1" t="s">
        <v>53</v>
      </c>
      <c r="B63" s="2" t="s">
        <v>54</v>
      </c>
      <c r="C63" s="1" t="s">
        <v>163</v>
      </c>
      <c r="D63" s="74">
        <v>209121</v>
      </c>
      <c r="E63" s="74">
        <v>37541</v>
      </c>
      <c r="F63" s="74">
        <v>22838</v>
      </c>
      <c r="G63" s="74">
        <v>12193</v>
      </c>
      <c r="H63" s="74">
        <v>138200</v>
      </c>
      <c r="I63" s="74">
        <v>28134</v>
      </c>
      <c r="J63" s="301">
        <f t="shared" si="38"/>
        <v>17.951807805050667</v>
      </c>
      <c r="K63" s="301">
        <f t="shared" si="39"/>
        <v>16.525325615050651</v>
      </c>
      <c r="L63" s="303">
        <f t="shared" si="40"/>
        <v>43.339020402360134</v>
      </c>
      <c r="M63" s="74">
        <v>37541</v>
      </c>
      <c r="N63" s="74">
        <v>7344</v>
      </c>
      <c r="O63" s="74">
        <v>29497</v>
      </c>
      <c r="P63" s="28">
        <f t="shared" si="41"/>
        <v>700</v>
      </c>
      <c r="Q63" s="74">
        <v>131</v>
      </c>
      <c r="R63" s="74">
        <v>77</v>
      </c>
      <c r="S63" s="74">
        <v>0</v>
      </c>
      <c r="T63" s="74">
        <v>164</v>
      </c>
      <c r="U63" s="74">
        <v>328</v>
      </c>
      <c r="V63" s="74">
        <v>432</v>
      </c>
      <c r="W63" s="74">
        <v>7103</v>
      </c>
      <c r="X63" s="195">
        <f t="shared" si="42"/>
        <v>19.562611544711118</v>
      </c>
      <c r="Y63" s="202" t="s">
        <v>164</v>
      </c>
      <c r="Z63" s="195">
        <f t="shared" si="44"/>
        <v>1.8646280067126608</v>
      </c>
      <c r="AA63" s="195">
        <f t="shared" si="45"/>
        <v>1.1507418555712421</v>
      </c>
      <c r="AB63" s="197">
        <f t="shared" si="46"/>
        <v>18.920646759542901</v>
      </c>
      <c r="AC63" s="74">
        <v>209121</v>
      </c>
      <c r="AD63" s="74">
        <v>6184</v>
      </c>
      <c r="AE63" s="74">
        <v>7749</v>
      </c>
      <c r="AF63" s="74">
        <v>13859</v>
      </c>
      <c r="AG63" s="74">
        <v>23283</v>
      </c>
      <c r="AH63" s="74">
        <v>8373</v>
      </c>
      <c r="AI63" s="74">
        <v>13155</v>
      </c>
      <c r="AJ63" s="53">
        <f t="shared" si="47"/>
        <v>2.957139646424797</v>
      </c>
      <c r="AK63" s="53">
        <f t="shared" si="48"/>
        <v>3.7055102070093389</v>
      </c>
      <c r="AL63" s="53">
        <f t="shared" si="49"/>
        <v>6.6272636416237489</v>
      </c>
      <c r="AM63" s="53">
        <f t="shared" si="19"/>
        <v>11.133745534881719</v>
      </c>
      <c r="AN63" s="53">
        <f t="shared" si="50"/>
        <v>4.0039020471401727</v>
      </c>
      <c r="AO63" s="38">
        <f t="shared" si="51"/>
        <v>6.2906164373735782</v>
      </c>
      <c r="AP63" s="74">
        <v>98768</v>
      </c>
      <c r="AQ63" s="74">
        <v>16632</v>
      </c>
      <c r="AR63" s="74">
        <v>110353</v>
      </c>
      <c r="AS63" s="74">
        <v>20909</v>
      </c>
      <c r="AT63" s="53">
        <f t="shared" si="52"/>
        <v>16.839462173983478</v>
      </c>
      <c r="AU63" s="53">
        <f t="shared" si="53"/>
        <v>18.94737795981985</v>
      </c>
      <c r="AV63" s="53">
        <f t="shared" si="54"/>
        <v>44.303561439492825</v>
      </c>
      <c r="AW63" s="53">
        <f t="shared" si="55"/>
        <v>55.696438560507175</v>
      </c>
    </row>
    <row r="64" spans="1:49">
      <c r="A64" s="1" t="s">
        <v>77</v>
      </c>
      <c r="B64" s="2" t="s">
        <v>78</v>
      </c>
      <c r="C64" s="1" t="s">
        <v>165</v>
      </c>
      <c r="D64" s="74">
        <v>219317</v>
      </c>
      <c r="E64" s="74">
        <v>24489</v>
      </c>
      <c r="F64" s="74">
        <v>13404</v>
      </c>
      <c r="G64" s="74">
        <v>9130</v>
      </c>
      <c r="H64" s="74">
        <v>141635</v>
      </c>
      <c r="I64" s="74">
        <v>28255</v>
      </c>
      <c r="J64" s="301">
        <f t="shared" si="38"/>
        <v>11.166029081192978</v>
      </c>
      <c r="K64" s="301">
        <f t="shared" si="39"/>
        <v>9.4637624880855729</v>
      </c>
      <c r="L64" s="303">
        <f t="shared" si="40"/>
        <v>32.312864979649618</v>
      </c>
      <c r="M64" s="74">
        <v>24489</v>
      </c>
      <c r="N64" s="74">
        <v>22156</v>
      </c>
      <c r="O64" s="74">
        <v>367</v>
      </c>
      <c r="P64" s="28">
        <f t="shared" si="41"/>
        <v>1966</v>
      </c>
      <c r="Q64" s="74">
        <v>345</v>
      </c>
      <c r="R64" s="74">
        <v>462</v>
      </c>
      <c r="S64" s="74">
        <v>0</v>
      </c>
      <c r="T64" s="74">
        <v>245</v>
      </c>
      <c r="U64" s="74">
        <v>914</v>
      </c>
      <c r="V64" s="74">
        <v>1419</v>
      </c>
      <c r="W64" s="74">
        <v>21284</v>
      </c>
      <c r="X64" s="195">
        <f t="shared" si="42"/>
        <v>90.473273714729061</v>
      </c>
      <c r="Y64" s="195">
        <f t="shared" ref="Y64:Y68" si="56">O64/M64*100</f>
        <v>1.4986320388745966</v>
      </c>
      <c r="Z64" s="195">
        <f t="shared" si="44"/>
        <v>8.0280942463963409</v>
      </c>
      <c r="AA64" s="195">
        <f t="shared" si="45"/>
        <v>5.7944383192453754</v>
      </c>
      <c r="AB64" s="197">
        <f t="shared" si="46"/>
        <v>86.912491322634651</v>
      </c>
      <c r="AC64" s="74">
        <v>219317</v>
      </c>
      <c r="AD64" s="74">
        <v>7649</v>
      </c>
      <c r="AE64" s="74">
        <v>4630</v>
      </c>
      <c r="AF64" s="74">
        <v>10979</v>
      </c>
      <c r="AG64" s="74">
        <v>10403</v>
      </c>
      <c r="AH64" s="74">
        <v>5115</v>
      </c>
      <c r="AI64" s="74">
        <v>9365</v>
      </c>
      <c r="AJ64" s="53">
        <f t="shared" si="47"/>
        <v>3.4876457365366114</v>
      </c>
      <c r="AK64" s="53">
        <f t="shared" si="48"/>
        <v>2.1110994587742855</v>
      </c>
      <c r="AL64" s="53">
        <f t="shared" si="49"/>
        <v>5.0059958872317241</v>
      </c>
      <c r="AM64" s="53">
        <f t="shared" si="19"/>
        <v>4.7433623476520292</v>
      </c>
      <c r="AN64" s="53">
        <f t="shared" si="50"/>
        <v>2.3322405467884386</v>
      </c>
      <c r="AO64" s="38">
        <f t="shared" si="51"/>
        <v>4.2700748232011199</v>
      </c>
      <c r="AP64" s="74">
        <v>108508</v>
      </c>
      <c r="AQ64" s="74">
        <v>12512</v>
      </c>
      <c r="AR64" s="74">
        <v>110809</v>
      </c>
      <c r="AS64" s="74">
        <v>11977</v>
      </c>
      <c r="AT64" s="53">
        <f t="shared" si="52"/>
        <v>11.530947026947322</v>
      </c>
      <c r="AU64" s="53">
        <f t="shared" si="53"/>
        <v>10.808688824914944</v>
      </c>
      <c r="AV64" s="53">
        <f t="shared" si="54"/>
        <v>51.092327167299601</v>
      </c>
      <c r="AW64" s="53">
        <f t="shared" si="55"/>
        <v>48.907672832700392</v>
      </c>
    </row>
    <row r="65" spans="1:49">
      <c r="A65" s="1" t="s">
        <v>79</v>
      </c>
      <c r="B65" s="2" t="s">
        <v>80</v>
      </c>
      <c r="C65" s="1" t="s">
        <v>166</v>
      </c>
      <c r="D65" s="74">
        <v>2696300</v>
      </c>
      <c r="E65" s="74">
        <v>284914</v>
      </c>
      <c r="F65" s="74">
        <v>150850</v>
      </c>
      <c r="G65" s="74">
        <v>116527</v>
      </c>
      <c r="H65" s="74">
        <v>1802148</v>
      </c>
      <c r="I65" s="74">
        <v>308467</v>
      </c>
      <c r="J65" s="301">
        <f t="shared" si="38"/>
        <v>10.566850869710343</v>
      </c>
      <c r="K65" s="301">
        <f t="shared" si="39"/>
        <v>8.3705666793182356</v>
      </c>
      <c r="L65" s="303">
        <f t="shared" si="40"/>
        <v>37.776164062930555</v>
      </c>
      <c r="M65" s="74">
        <v>284914</v>
      </c>
      <c r="N65" s="74">
        <v>113769</v>
      </c>
      <c r="O65" s="74">
        <v>130850</v>
      </c>
      <c r="P65" s="28">
        <f t="shared" si="41"/>
        <v>40295</v>
      </c>
      <c r="Q65" s="74">
        <v>1137</v>
      </c>
      <c r="R65" s="74">
        <v>12473</v>
      </c>
      <c r="S65" s="74">
        <v>124</v>
      </c>
      <c r="T65" s="74">
        <v>20228</v>
      </c>
      <c r="U65" s="74">
        <v>6333</v>
      </c>
      <c r="V65" s="74">
        <v>59150</v>
      </c>
      <c r="W65" s="74">
        <v>78673</v>
      </c>
      <c r="X65" s="195">
        <f t="shared" si="42"/>
        <v>39.930996721817813</v>
      </c>
      <c r="Y65" s="195">
        <f t="shared" si="56"/>
        <v>45.92613911566297</v>
      </c>
      <c r="Z65" s="195">
        <f t="shared" si="44"/>
        <v>14.142864162519217</v>
      </c>
      <c r="AA65" s="195">
        <f t="shared" si="45"/>
        <v>20.760650582280967</v>
      </c>
      <c r="AB65" s="197">
        <f t="shared" si="46"/>
        <v>27.612893715296543</v>
      </c>
      <c r="AC65" s="74">
        <v>2696300</v>
      </c>
      <c r="AD65" s="74">
        <v>58190</v>
      </c>
      <c r="AE65" s="74">
        <v>61507</v>
      </c>
      <c r="AF65" s="74">
        <v>102035</v>
      </c>
      <c r="AG65" s="74">
        <v>168877</v>
      </c>
      <c r="AH65" s="74">
        <v>63193</v>
      </c>
      <c r="AI65" s="74">
        <v>113544</v>
      </c>
      <c r="AJ65" s="53">
        <f t="shared" si="47"/>
        <v>2.1581426399139563</v>
      </c>
      <c r="AK65" s="53">
        <f t="shared" si="48"/>
        <v>2.2811630753254457</v>
      </c>
      <c r="AL65" s="53">
        <f t="shared" si="49"/>
        <v>3.7842599117308904</v>
      </c>
      <c r="AM65" s="53">
        <f t="shared" ref="AM65:AM74" si="57">AG65/AC65*100</f>
        <v>6.2632867262544965</v>
      </c>
      <c r="AN65" s="53">
        <f t="shared" si="50"/>
        <v>2.343693209212625</v>
      </c>
      <c r="AO65" s="38">
        <f t="shared" si="51"/>
        <v>4.2111041056262284</v>
      </c>
      <c r="AP65" s="74">
        <v>1304227</v>
      </c>
      <c r="AQ65" s="74">
        <v>128674</v>
      </c>
      <c r="AR65" s="74">
        <v>1392073</v>
      </c>
      <c r="AS65" s="74">
        <v>156240</v>
      </c>
      <c r="AT65" s="53">
        <f t="shared" si="52"/>
        <v>9.8659205797763736</v>
      </c>
      <c r="AU65" s="53">
        <f t="shared" si="53"/>
        <v>11.223549339725718</v>
      </c>
      <c r="AV65" s="53">
        <f t="shared" si="54"/>
        <v>45.162399882069678</v>
      </c>
      <c r="AW65" s="53">
        <f t="shared" si="55"/>
        <v>54.837600117930322</v>
      </c>
    </row>
    <row r="66" spans="1:49">
      <c r="A66" s="1" t="s">
        <v>133</v>
      </c>
      <c r="B66" s="2" t="s">
        <v>134</v>
      </c>
      <c r="C66" s="1" t="s">
        <v>167</v>
      </c>
      <c r="D66" s="74">
        <v>112368</v>
      </c>
      <c r="E66" s="74">
        <v>13107</v>
      </c>
      <c r="F66" s="74">
        <v>7970</v>
      </c>
      <c r="G66" s="74">
        <v>4415</v>
      </c>
      <c r="H66" s="74">
        <v>79585</v>
      </c>
      <c r="I66" s="74">
        <v>12054</v>
      </c>
      <c r="J66" s="301">
        <f t="shared" si="38"/>
        <v>11.664352840666382</v>
      </c>
      <c r="K66" s="301">
        <f t="shared" si="39"/>
        <v>10.014449959163159</v>
      </c>
      <c r="L66" s="303">
        <f t="shared" si="40"/>
        <v>36.62684586029534</v>
      </c>
      <c r="M66" s="74">
        <v>13107</v>
      </c>
      <c r="N66" s="74">
        <v>4844</v>
      </c>
      <c r="O66" s="74">
        <v>7827</v>
      </c>
      <c r="P66" s="28">
        <f t="shared" si="41"/>
        <v>436</v>
      </c>
      <c r="Q66" s="74">
        <v>5</v>
      </c>
      <c r="R66" s="74">
        <v>87</v>
      </c>
      <c r="S66" s="74">
        <v>0</v>
      </c>
      <c r="T66" s="74">
        <v>86</v>
      </c>
      <c r="U66" s="74">
        <v>258</v>
      </c>
      <c r="V66" s="74">
        <v>348</v>
      </c>
      <c r="W66" s="74">
        <v>4669</v>
      </c>
      <c r="X66" s="195">
        <f t="shared" si="42"/>
        <v>36.957351033798737</v>
      </c>
      <c r="Y66" s="195">
        <f t="shared" si="56"/>
        <v>59.716182192721448</v>
      </c>
      <c r="Z66" s="195">
        <f t="shared" si="44"/>
        <v>3.3264667734798201</v>
      </c>
      <c r="AA66" s="195">
        <f t="shared" si="45"/>
        <v>2.6550698100251773</v>
      </c>
      <c r="AB66" s="197">
        <f t="shared" si="46"/>
        <v>35.622186617837798</v>
      </c>
      <c r="AC66" s="74">
        <v>112368</v>
      </c>
      <c r="AD66" s="74">
        <v>2422</v>
      </c>
      <c r="AE66" s="74">
        <v>3082</v>
      </c>
      <c r="AF66" s="74">
        <v>5256</v>
      </c>
      <c r="AG66" s="74">
        <v>7103</v>
      </c>
      <c r="AH66" s="74">
        <v>2647</v>
      </c>
      <c r="AI66" s="74">
        <v>4533</v>
      </c>
      <c r="AJ66" s="53">
        <f t="shared" si="47"/>
        <v>2.1554179125729744</v>
      </c>
      <c r="AK66" s="53">
        <f t="shared" si="48"/>
        <v>2.7427737434144954</v>
      </c>
      <c r="AL66" s="53">
        <f t="shared" si="49"/>
        <v>4.6774882528833839</v>
      </c>
      <c r="AM66" s="53">
        <f t="shared" si="57"/>
        <v>6.321194646162609</v>
      </c>
      <c r="AN66" s="53">
        <f t="shared" si="50"/>
        <v>2.3556528549053111</v>
      </c>
      <c r="AO66" s="38">
        <f t="shared" si="51"/>
        <v>4.0340666381888077</v>
      </c>
      <c r="AP66" s="74">
        <v>53501</v>
      </c>
      <c r="AQ66" s="74">
        <v>5703</v>
      </c>
      <c r="AR66" s="74">
        <v>58867</v>
      </c>
      <c r="AS66" s="74">
        <v>7404</v>
      </c>
      <c r="AT66" s="53">
        <f t="shared" si="52"/>
        <v>10.659613838993662</v>
      </c>
      <c r="AU66" s="53">
        <f t="shared" si="53"/>
        <v>12.577505223639729</v>
      </c>
      <c r="AV66" s="53">
        <f t="shared" si="54"/>
        <v>43.511100938429848</v>
      </c>
      <c r="AW66" s="53">
        <f t="shared" si="55"/>
        <v>56.488899061570152</v>
      </c>
    </row>
    <row r="67" spans="1:49">
      <c r="A67" s="1" t="s">
        <v>123</v>
      </c>
      <c r="B67" s="2" t="s">
        <v>124</v>
      </c>
      <c r="C67" s="1" t="s">
        <v>168</v>
      </c>
      <c r="D67" s="74">
        <v>845998</v>
      </c>
      <c r="E67" s="74">
        <v>100860</v>
      </c>
      <c r="F67" s="74">
        <v>61729</v>
      </c>
      <c r="G67" s="74">
        <v>29710</v>
      </c>
      <c r="H67" s="74">
        <v>572579</v>
      </c>
      <c r="I67" s="74">
        <v>80504</v>
      </c>
      <c r="J67" s="301">
        <f t="shared" si="38"/>
        <v>11.922014000033098</v>
      </c>
      <c r="K67" s="301">
        <f t="shared" si="39"/>
        <v>10.780870412641749</v>
      </c>
      <c r="L67" s="303">
        <f t="shared" si="40"/>
        <v>36.904998509390836</v>
      </c>
      <c r="M67" s="74">
        <v>100860</v>
      </c>
      <c r="N67" s="74">
        <v>61805</v>
      </c>
      <c r="O67" s="74">
        <v>30475</v>
      </c>
      <c r="P67" s="28">
        <f t="shared" si="41"/>
        <v>8580</v>
      </c>
      <c r="Q67" s="74">
        <v>390</v>
      </c>
      <c r="R67" s="74">
        <v>2863</v>
      </c>
      <c r="S67" s="74">
        <v>58</v>
      </c>
      <c r="T67" s="74">
        <v>918</v>
      </c>
      <c r="U67" s="74">
        <v>4351</v>
      </c>
      <c r="V67" s="74">
        <v>3952</v>
      </c>
      <c r="W67" s="74">
        <v>59258</v>
      </c>
      <c r="X67" s="195">
        <f t="shared" si="42"/>
        <v>61.278009121554632</v>
      </c>
      <c r="Y67" s="195">
        <f t="shared" si="56"/>
        <v>30.215149712472734</v>
      </c>
      <c r="Z67" s="195">
        <f t="shared" si="44"/>
        <v>8.5068411659726362</v>
      </c>
      <c r="AA67" s="195">
        <f t="shared" si="45"/>
        <v>3.9183025976601229</v>
      </c>
      <c r="AB67" s="197">
        <f t="shared" si="46"/>
        <v>58.752726551655762</v>
      </c>
      <c r="AC67" s="74">
        <v>845998</v>
      </c>
      <c r="AD67" s="74">
        <v>23406</v>
      </c>
      <c r="AE67" s="74">
        <v>17484</v>
      </c>
      <c r="AF67" s="74">
        <v>45194</v>
      </c>
      <c r="AG67" s="74">
        <v>50191</v>
      </c>
      <c r="AH67" s="74">
        <v>20562</v>
      </c>
      <c r="AI67" s="74">
        <v>35232</v>
      </c>
      <c r="AJ67" s="53">
        <f t="shared" si="47"/>
        <v>2.7666732072652653</v>
      </c>
      <c r="AK67" s="53">
        <f t="shared" si="48"/>
        <v>2.0666715524150177</v>
      </c>
      <c r="AL67" s="53">
        <f t="shared" si="49"/>
        <v>5.3420930073120738</v>
      </c>
      <c r="AM67" s="53">
        <f t="shared" si="57"/>
        <v>5.9327563422135752</v>
      </c>
      <c r="AN67" s="53">
        <f t="shared" si="50"/>
        <v>2.4305021997687937</v>
      </c>
      <c r="AO67" s="38">
        <f t="shared" si="51"/>
        <v>4.164548852361353</v>
      </c>
      <c r="AP67" s="74">
        <v>412084</v>
      </c>
      <c r="AQ67" s="74">
        <v>46780</v>
      </c>
      <c r="AR67" s="74">
        <v>433914</v>
      </c>
      <c r="AS67" s="74">
        <v>54080</v>
      </c>
      <c r="AT67" s="53">
        <f t="shared" si="52"/>
        <v>11.35205443550344</v>
      </c>
      <c r="AU67" s="53">
        <f t="shared" si="53"/>
        <v>12.463299179100005</v>
      </c>
      <c r="AV67" s="53">
        <f t="shared" si="54"/>
        <v>46.381122347808848</v>
      </c>
      <c r="AW67" s="53">
        <f t="shared" si="55"/>
        <v>53.618877652191152</v>
      </c>
    </row>
    <row r="68" spans="1:49">
      <c r="A68" s="1" t="s">
        <v>63</v>
      </c>
      <c r="B68" s="2" t="s">
        <v>64</v>
      </c>
      <c r="C68" s="1" t="s">
        <v>169</v>
      </c>
      <c r="D68" s="74">
        <v>672437</v>
      </c>
      <c r="E68" s="74">
        <v>64433</v>
      </c>
      <c r="F68" s="74">
        <v>34799</v>
      </c>
      <c r="G68" s="74">
        <v>25663</v>
      </c>
      <c r="H68" s="74">
        <v>459656</v>
      </c>
      <c r="I68" s="74">
        <v>74349</v>
      </c>
      <c r="J68" s="301">
        <f t="shared" si="38"/>
        <v>9.5820128874526542</v>
      </c>
      <c r="K68" s="301">
        <f t="shared" si="39"/>
        <v>7.5706615381937787</v>
      </c>
      <c r="L68" s="303">
        <f t="shared" si="40"/>
        <v>34.516940375795237</v>
      </c>
      <c r="M68" s="74">
        <v>64433</v>
      </c>
      <c r="N68" s="74">
        <v>47635</v>
      </c>
      <c r="O68" s="74">
        <v>7964</v>
      </c>
      <c r="P68" s="28">
        <f t="shared" si="41"/>
        <v>8834</v>
      </c>
      <c r="Q68" s="74">
        <v>1092</v>
      </c>
      <c r="R68" s="74">
        <v>1963</v>
      </c>
      <c r="S68" s="74">
        <v>233</v>
      </c>
      <c r="T68" s="74">
        <v>3412</v>
      </c>
      <c r="U68" s="74">
        <v>2134</v>
      </c>
      <c r="V68" s="74">
        <v>17047</v>
      </c>
      <c r="W68" s="74">
        <v>35377</v>
      </c>
      <c r="X68" s="195">
        <f t="shared" si="42"/>
        <v>73.929508171278684</v>
      </c>
      <c r="Y68" s="202">
        <f t="shared" si="56"/>
        <v>12.360126022379836</v>
      </c>
      <c r="Z68" s="195">
        <f t="shared" si="44"/>
        <v>13.710365806341471</v>
      </c>
      <c r="AA68" s="195">
        <f t="shared" si="45"/>
        <v>26.456939766889636</v>
      </c>
      <c r="AB68" s="197">
        <f t="shared" si="46"/>
        <v>54.905095215184765</v>
      </c>
      <c r="AC68" s="74">
        <v>672437</v>
      </c>
      <c r="AD68" s="74">
        <v>18172</v>
      </c>
      <c r="AE68" s="74">
        <v>13929</v>
      </c>
      <c r="AF68" s="74">
        <v>24735</v>
      </c>
      <c r="AG68" s="74">
        <v>31163</v>
      </c>
      <c r="AH68" s="74">
        <v>12061</v>
      </c>
      <c r="AI68" s="74">
        <v>22709</v>
      </c>
      <c r="AJ68" s="53">
        <f t="shared" si="47"/>
        <v>2.7024092963355675</v>
      </c>
      <c r="AK68" s="53">
        <f t="shared" si="48"/>
        <v>2.0714208171174397</v>
      </c>
      <c r="AL68" s="53">
        <f t="shared" si="49"/>
        <v>3.6784115091822729</v>
      </c>
      <c r="AM68" s="53">
        <f t="shared" si="57"/>
        <v>4.6343374918393838</v>
      </c>
      <c r="AN68" s="53">
        <f t="shared" si="50"/>
        <v>1.7936252764199472</v>
      </c>
      <c r="AO68" s="38">
        <f t="shared" si="51"/>
        <v>3.377119343522144</v>
      </c>
      <c r="AP68" s="74">
        <v>336396</v>
      </c>
      <c r="AQ68" s="74">
        <v>30866</v>
      </c>
      <c r="AR68" s="74">
        <v>336041</v>
      </c>
      <c r="AS68" s="74">
        <v>33567</v>
      </c>
      <c r="AT68" s="53">
        <f t="shared" si="52"/>
        <v>9.1754955469149451</v>
      </c>
      <c r="AU68" s="53">
        <f t="shared" si="53"/>
        <v>9.9889596805151744</v>
      </c>
      <c r="AV68" s="53">
        <f t="shared" si="54"/>
        <v>47.904024335356105</v>
      </c>
      <c r="AW68" s="53">
        <f t="shared" si="55"/>
        <v>52.095975664643888</v>
      </c>
    </row>
    <row r="69" spans="1:49">
      <c r="A69" s="1" t="s">
        <v>97</v>
      </c>
      <c r="B69" s="2" t="s">
        <v>98</v>
      </c>
      <c r="C69" s="1" t="s">
        <v>170</v>
      </c>
      <c r="D69" s="74">
        <v>673910</v>
      </c>
      <c r="E69" s="74">
        <v>134730</v>
      </c>
      <c r="F69" s="74">
        <v>84416</v>
      </c>
      <c r="G69" s="74">
        <v>39757</v>
      </c>
      <c r="H69" s="74">
        <v>416456</v>
      </c>
      <c r="I69" s="74">
        <v>86798</v>
      </c>
      <c r="J69" s="301">
        <f t="shared" si="38"/>
        <v>19.992283836120549</v>
      </c>
      <c r="K69" s="301">
        <f t="shared" si="39"/>
        <v>20.270088556774304</v>
      </c>
      <c r="L69" s="303">
        <f t="shared" si="40"/>
        <v>45.804050784580291</v>
      </c>
      <c r="M69" s="74">
        <v>134730</v>
      </c>
      <c r="N69" s="74">
        <v>15904</v>
      </c>
      <c r="O69" s="74">
        <v>112913</v>
      </c>
      <c r="P69" s="28">
        <f t="shared" si="41"/>
        <v>5913</v>
      </c>
      <c r="Q69" s="74">
        <v>729</v>
      </c>
      <c r="R69" s="74">
        <v>793</v>
      </c>
      <c r="S69" s="74">
        <v>5</v>
      </c>
      <c r="T69" s="74">
        <v>1671</v>
      </c>
      <c r="U69" s="74">
        <v>2715</v>
      </c>
      <c r="V69" s="74">
        <v>4807</v>
      </c>
      <c r="W69" s="74">
        <v>13263</v>
      </c>
      <c r="X69" s="195">
        <f t="shared" si="42"/>
        <v>11.804349439619982</v>
      </c>
      <c r="Y69" s="195" t="s">
        <v>164</v>
      </c>
      <c r="Z69" s="195">
        <f t="shared" si="44"/>
        <v>4.3887775551102202</v>
      </c>
      <c r="AA69" s="195">
        <f t="shared" si="45"/>
        <v>3.567876493728197</v>
      </c>
      <c r="AB69" s="197">
        <f t="shared" si="46"/>
        <v>9.8441327098641729</v>
      </c>
      <c r="AC69" s="74">
        <v>673910</v>
      </c>
      <c r="AD69" s="74">
        <v>21918</v>
      </c>
      <c r="AE69" s="74">
        <v>27772</v>
      </c>
      <c r="AF69" s="74">
        <v>58226</v>
      </c>
      <c r="AG69" s="74">
        <v>80135</v>
      </c>
      <c r="AH69" s="74">
        <v>38830</v>
      </c>
      <c r="AI69" s="74">
        <v>59640</v>
      </c>
      <c r="AJ69" s="53">
        <f t="shared" si="47"/>
        <v>3.2523630751880814</v>
      </c>
      <c r="AK69" s="53">
        <f t="shared" si="48"/>
        <v>4.1210250626938318</v>
      </c>
      <c r="AL69" s="53">
        <f t="shared" si="49"/>
        <v>8.6400261162469771</v>
      </c>
      <c r="AM69" s="53">
        <f t="shared" si="57"/>
        <v>11.891053701532845</v>
      </c>
      <c r="AN69" s="53">
        <f t="shared" si="50"/>
        <v>5.7618969892122092</v>
      </c>
      <c r="AO69" s="38">
        <f t="shared" si="51"/>
        <v>8.8498464186612456</v>
      </c>
      <c r="AP69" s="74">
        <v>317272</v>
      </c>
      <c r="AQ69" s="74">
        <v>62166</v>
      </c>
      <c r="AR69" s="74">
        <v>356638</v>
      </c>
      <c r="AS69" s="74">
        <v>72564</v>
      </c>
      <c r="AT69" s="53">
        <f t="shared" si="52"/>
        <v>19.593913109256412</v>
      </c>
      <c r="AU69" s="53">
        <f t="shared" si="53"/>
        <v>20.346682069773834</v>
      </c>
      <c r="AV69" s="53">
        <f t="shared" si="54"/>
        <v>46.141171231351592</v>
      </c>
      <c r="AW69" s="53">
        <f t="shared" si="55"/>
        <v>53.858828768648401</v>
      </c>
    </row>
    <row r="70" spans="1:49">
      <c r="A70" s="1" t="s">
        <v>61</v>
      </c>
      <c r="B70" s="2" t="s">
        <v>62</v>
      </c>
      <c r="C70" s="1" t="s">
        <v>171</v>
      </c>
      <c r="D70" s="74">
        <v>514182</v>
      </c>
      <c r="E70" s="74">
        <v>71663</v>
      </c>
      <c r="F70" s="74">
        <v>40984</v>
      </c>
      <c r="G70" s="74">
        <v>23783</v>
      </c>
      <c r="H70" s="74">
        <v>310885</v>
      </c>
      <c r="I70" s="74">
        <v>52774</v>
      </c>
      <c r="J70" s="301">
        <f t="shared" si="38"/>
        <v>13.937282907608589</v>
      </c>
      <c r="K70" s="301">
        <f t="shared" si="39"/>
        <v>13.183009794618588</v>
      </c>
      <c r="L70" s="303">
        <f t="shared" si="40"/>
        <v>45.06575207488536</v>
      </c>
      <c r="M70" s="74">
        <v>71663</v>
      </c>
      <c r="N70" s="74">
        <v>41834</v>
      </c>
      <c r="O70" s="74">
        <v>7701</v>
      </c>
      <c r="P70" s="28">
        <f t="shared" si="41"/>
        <v>22128</v>
      </c>
      <c r="Q70" s="74">
        <v>1030</v>
      </c>
      <c r="R70" s="74">
        <v>7896</v>
      </c>
      <c r="S70" s="74">
        <v>53</v>
      </c>
      <c r="T70" s="74">
        <v>9949</v>
      </c>
      <c r="U70" s="74">
        <v>3200</v>
      </c>
      <c r="V70" s="74">
        <v>29358</v>
      </c>
      <c r="W70" s="74">
        <v>25032</v>
      </c>
      <c r="X70" s="195">
        <f t="shared" si="42"/>
        <v>58.376009935392048</v>
      </c>
      <c r="Y70" s="195">
        <f t="shared" ref="Y70:Y74" si="58">O70/M70*100</f>
        <v>10.746131197410099</v>
      </c>
      <c r="Z70" s="195">
        <f t="shared" si="44"/>
        <v>30.877858867197855</v>
      </c>
      <c r="AA70" s="195">
        <f t="shared" si="45"/>
        <v>40.966747135899979</v>
      </c>
      <c r="AB70" s="197">
        <f t="shared" si="46"/>
        <v>34.930159217448335</v>
      </c>
      <c r="AC70" s="74">
        <v>514182</v>
      </c>
      <c r="AD70" s="74">
        <v>19666</v>
      </c>
      <c r="AE70" s="74">
        <v>17836</v>
      </c>
      <c r="AF70" s="74">
        <v>30328</v>
      </c>
      <c r="AG70" s="74">
        <v>36917</v>
      </c>
      <c r="AH70" s="74">
        <v>16305</v>
      </c>
      <c r="AI70" s="74">
        <v>27820</v>
      </c>
      <c r="AJ70" s="53">
        <f t="shared" si="47"/>
        <v>3.8247157621231391</v>
      </c>
      <c r="AK70" s="53">
        <f t="shared" si="48"/>
        <v>3.4688106545931205</v>
      </c>
      <c r="AL70" s="53">
        <f t="shared" si="49"/>
        <v>5.8983006017324602</v>
      </c>
      <c r="AM70" s="53">
        <f t="shared" si="57"/>
        <v>7.1797534725058441</v>
      </c>
      <c r="AN70" s="53">
        <f t="shared" si="50"/>
        <v>3.1710561629928704</v>
      </c>
      <c r="AO70" s="38">
        <f t="shared" si="51"/>
        <v>5.4105355691175498</v>
      </c>
      <c r="AP70" s="74">
        <v>251005</v>
      </c>
      <c r="AQ70" s="74">
        <v>34617</v>
      </c>
      <c r="AR70" s="74">
        <v>263177</v>
      </c>
      <c r="AS70" s="74">
        <v>37046</v>
      </c>
      <c r="AT70" s="53">
        <f t="shared" si="52"/>
        <v>13.791358737873747</v>
      </c>
      <c r="AU70" s="53">
        <f t="shared" si="53"/>
        <v>14.076458049145632</v>
      </c>
      <c r="AV70" s="53">
        <f t="shared" si="54"/>
        <v>48.305262129690355</v>
      </c>
      <c r="AW70" s="53">
        <f t="shared" si="55"/>
        <v>51.694737870309652</v>
      </c>
    </row>
    <row r="71" spans="1:49">
      <c r="A71" s="1" t="s">
        <v>119</v>
      </c>
      <c r="B71" s="2" t="s">
        <v>120</v>
      </c>
      <c r="C71" s="1" t="s">
        <v>172</v>
      </c>
      <c r="D71" s="74">
        <v>73204</v>
      </c>
      <c r="E71" s="74">
        <v>10799</v>
      </c>
      <c r="F71" s="74">
        <v>5862</v>
      </c>
      <c r="G71" s="74">
        <v>4090</v>
      </c>
      <c r="H71" s="74">
        <v>44126</v>
      </c>
      <c r="I71" s="74">
        <v>10619</v>
      </c>
      <c r="J71" s="301">
        <f t="shared" si="38"/>
        <v>14.751926124255505</v>
      </c>
      <c r="K71" s="301">
        <f t="shared" si="39"/>
        <v>13.284684766350905</v>
      </c>
      <c r="L71" s="303">
        <f t="shared" si="40"/>
        <v>38.51586778416047</v>
      </c>
      <c r="M71" s="74">
        <v>10799</v>
      </c>
      <c r="N71" s="74">
        <v>7406</v>
      </c>
      <c r="O71" s="74">
        <v>2796</v>
      </c>
      <c r="P71" s="28">
        <f t="shared" si="41"/>
        <v>597</v>
      </c>
      <c r="Q71" s="74">
        <v>34</v>
      </c>
      <c r="R71" s="74">
        <v>82</v>
      </c>
      <c r="S71" s="74">
        <v>0</v>
      </c>
      <c r="T71" s="74">
        <v>262</v>
      </c>
      <c r="U71" s="74">
        <v>219</v>
      </c>
      <c r="V71" s="74">
        <v>529</v>
      </c>
      <c r="W71" s="74">
        <v>7112</v>
      </c>
      <c r="X71" s="195">
        <f t="shared" si="42"/>
        <v>68.580424113343824</v>
      </c>
      <c r="Y71" s="195">
        <f t="shared" si="58"/>
        <v>25.8912862302065</v>
      </c>
      <c r="Z71" s="195">
        <f t="shared" si="44"/>
        <v>5.5282896564496715</v>
      </c>
      <c r="AA71" s="195">
        <f t="shared" si="45"/>
        <v>4.8986017223817022</v>
      </c>
      <c r="AB71" s="197">
        <f t="shared" si="46"/>
        <v>65.857949810167611</v>
      </c>
      <c r="AC71" s="74">
        <v>73204</v>
      </c>
      <c r="AD71" s="74">
        <v>2732</v>
      </c>
      <c r="AE71" s="74">
        <v>2121</v>
      </c>
      <c r="AF71" s="74">
        <v>4199</v>
      </c>
      <c r="AG71" s="74">
        <v>6325</v>
      </c>
      <c r="AH71" s="74">
        <v>1834</v>
      </c>
      <c r="AI71" s="74">
        <v>3737</v>
      </c>
      <c r="AJ71" s="53">
        <f t="shared" si="47"/>
        <v>3.732036500737665</v>
      </c>
      <c r="AK71" s="53">
        <f t="shared" si="48"/>
        <v>2.8973826566854268</v>
      </c>
      <c r="AL71" s="53">
        <f t="shared" si="49"/>
        <v>5.736025353805803</v>
      </c>
      <c r="AM71" s="53">
        <f t="shared" si="57"/>
        <v>8.6402382383476315</v>
      </c>
      <c r="AN71" s="53">
        <f t="shared" si="50"/>
        <v>2.5053275777279933</v>
      </c>
      <c r="AO71" s="38">
        <f t="shared" si="51"/>
        <v>5.1049122998743233</v>
      </c>
      <c r="AP71" s="74">
        <v>34184</v>
      </c>
      <c r="AQ71" s="74">
        <v>4623</v>
      </c>
      <c r="AR71" s="74">
        <v>39020</v>
      </c>
      <c r="AS71" s="74">
        <v>6176</v>
      </c>
      <c r="AT71" s="53">
        <f t="shared" si="52"/>
        <v>13.523870816756379</v>
      </c>
      <c r="AU71" s="53">
        <f t="shared" si="53"/>
        <v>15.827780625320347</v>
      </c>
      <c r="AV71" s="53">
        <f t="shared" si="54"/>
        <v>42.809519399944442</v>
      </c>
      <c r="AW71" s="53">
        <f t="shared" si="55"/>
        <v>57.190480600055558</v>
      </c>
    </row>
    <row r="72" spans="1:49">
      <c r="A72" s="1" t="s">
        <v>119</v>
      </c>
      <c r="B72" s="2" t="s">
        <v>120</v>
      </c>
      <c r="C72" s="1" t="s">
        <v>173</v>
      </c>
      <c r="D72" s="74">
        <v>282097</v>
      </c>
      <c r="E72" s="74">
        <v>28127</v>
      </c>
      <c r="F72" s="74">
        <v>14171</v>
      </c>
      <c r="G72" s="74">
        <v>11717</v>
      </c>
      <c r="H72" s="74">
        <v>183379</v>
      </c>
      <c r="I72" s="74">
        <v>36460</v>
      </c>
      <c r="J72" s="301">
        <f t="shared" si="38"/>
        <v>9.9706838427916633</v>
      </c>
      <c r="K72" s="301">
        <f t="shared" si="39"/>
        <v>7.7277114609633601</v>
      </c>
      <c r="L72" s="303">
        <f t="shared" si="40"/>
        <v>32.136588041689521</v>
      </c>
      <c r="M72" s="74">
        <v>28127</v>
      </c>
      <c r="N72" s="74">
        <v>14647</v>
      </c>
      <c r="O72" s="74">
        <v>11638</v>
      </c>
      <c r="P72" s="28">
        <f t="shared" si="41"/>
        <v>1842</v>
      </c>
      <c r="Q72" s="74">
        <v>215</v>
      </c>
      <c r="R72" s="74">
        <v>661</v>
      </c>
      <c r="S72" s="74">
        <v>32</v>
      </c>
      <c r="T72" s="74">
        <v>148</v>
      </c>
      <c r="U72" s="74">
        <v>786</v>
      </c>
      <c r="V72" s="74">
        <v>830</v>
      </c>
      <c r="W72" s="74">
        <v>14238</v>
      </c>
      <c r="X72" s="195">
        <f t="shared" si="42"/>
        <v>52.074519145305217</v>
      </c>
      <c r="Y72" s="195">
        <f t="shared" si="58"/>
        <v>41.376613218615567</v>
      </c>
      <c r="Z72" s="195">
        <f t="shared" si="44"/>
        <v>6.5488676360792129</v>
      </c>
      <c r="AA72" s="195">
        <f t="shared" si="45"/>
        <v>2.9509012692430758</v>
      </c>
      <c r="AB72" s="197">
        <f t="shared" si="46"/>
        <v>50.620400327087857</v>
      </c>
      <c r="AC72" s="74">
        <v>282097</v>
      </c>
      <c r="AD72" s="74">
        <v>6633</v>
      </c>
      <c r="AE72" s="74">
        <v>4280</v>
      </c>
      <c r="AF72" s="74">
        <v>10321</v>
      </c>
      <c r="AG72" s="74">
        <v>14917</v>
      </c>
      <c r="AH72" s="74">
        <v>6185</v>
      </c>
      <c r="AI72" s="74">
        <v>10817</v>
      </c>
      <c r="AJ72" s="53">
        <f t="shared" si="47"/>
        <v>2.3513188725863796</v>
      </c>
      <c r="AK72" s="53">
        <f t="shared" si="48"/>
        <v>1.5172086197300929</v>
      </c>
      <c r="AL72" s="53">
        <f t="shared" si="49"/>
        <v>3.6586705991201609</v>
      </c>
      <c r="AM72" s="53">
        <f t="shared" si="57"/>
        <v>5.2878974253536901</v>
      </c>
      <c r="AN72" s="53">
        <f t="shared" si="50"/>
        <v>2.1925082507080895</v>
      </c>
      <c r="AO72" s="38">
        <f t="shared" si="51"/>
        <v>3.8344966447711251</v>
      </c>
      <c r="AP72" s="74">
        <v>131211</v>
      </c>
      <c r="AQ72" s="74">
        <v>12490</v>
      </c>
      <c r="AR72" s="74">
        <v>150886</v>
      </c>
      <c r="AS72" s="74">
        <v>15637</v>
      </c>
      <c r="AT72" s="53">
        <f t="shared" si="52"/>
        <v>9.5190189846887829</v>
      </c>
      <c r="AU72" s="53">
        <f t="shared" si="53"/>
        <v>10.363453203080471</v>
      </c>
      <c r="AV72" s="53">
        <f t="shared" si="54"/>
        <v>44.405731148007256</v>
      </c>
      <c r="AW72" s="53">
        <f t="shared" si="55"/>
        <v>55.594268851992744</v>
      </c>
    </row>
    <row r="73" spans="1:49" ht="15" customHeight="1">
      <c r="A73" s="1" t="s">
        <v>139</v>
      </c>
      <c r="B73" s="2" t="s">
        <v>140</v>
      </c>
      <c r="C73" s="1" t="s">
        <v>174</v>
      </c>
      <c r="D73" s="74">
        <v>2252775</v>
      </c>
      <c r="E73" s="74">
        <v>215898</v>
      </c>
      <c r="F73" s="74">
        <v>114385</v>
      </c>
      <c r="G73" s="74">
        <v>82738</v>
      </c>
      <c r="H73" s="74">
        <v>1458965</v>
      </c>
      <c r="I73" s="74">
        <v>224574</v>
      </c>
      <c r="J73" s="301">
        <f t="shared" si="38"/>
        <v>9.5836468355694642</v>
      </c>
      <c r="K73" s="301">
        <f t="shared" si="39"/>
        <v>7.8401469534910024</v>
      </c>
      <c r="L73" s="303">
        <f t="shared" si="40"/>
        <v>36.842199007899403</v>
      </c>
      <c r="M73" s="74">
        <v>215898</v>
      </c>
      <c r="N73" s="74">
        <v>112220</v>
      </c>
      <c r="O73" s="74">
        <v>75040</v>
      </c>
      <c r="P73" s="28">
        <f t="shared" si="41"/>
        <v>28638</v>
      </c>
      <c r="Q73" s="74">
        <v>913</v>
      </c>
      <c r="R73" s="74">
        <v>9962</v>
      </c>
      <c r="S73" s="74">
        <v>117</v>
      </c>
      <c r="T73" s="74">
        <v>13428</v>
      </c>
      <c r="U73" s="74">
        <v>4218</v>
      </c>
      <c r="V73" s="74">
        <v>64663</v>
      </c>
      <c r="W73" s="74">
        <v>63629</v>
      </c>
      <c r="X73" s="195">
        <f t="shared" si="42"/>
        <v>51.978248987948014</v>
      </c>
      <c r="Y73" s="195">
        <f t="shared" si="58"/>
        <v>34.757153841165731</v>
      </c>
      <c r="Z73" s="195">
        <f t="shared" si="44"/>
        <v>13.264597170886253</v>
      </c>
      <c r="AA73" s="195">
        <f t="shared" si="45"/>
        <v>29.950717468434167</v>
      </c>
      <c r="AB73" s="197">
        <f t="shared" si="46"/>
        <v>29.471787603405314</v>
      </c>
      <c r="AC73" s="74">
        <v>2252775</v>
      </c>
      <c r="AD73" s="74">
        <v>53479</v>
      </c>
      <c r="AE73" s="74">
        <v>46865</v>
      </c>
      <c r="AF73" s="74">
        <v>82201</v>
      </c>
      <c r="AG73" s="74">
        <v>116946</v>
      </c>
      <c r="AH73" s="74">
        <v>47703</v>
      </c>
      <c r="AI73" s="74">
        <v>77131</v>
      </c>
      <c r="AJ73" s="53">
        <f t="shared" si="47"/>
        <v>2.373916613953901</v>
      </c>
      <c r="AK73" s="53">
        <f t="shared" si="48"/>
        <v>2.0803231569952616</v>
      </c>
      <c r="AL73" s="53">
        <f t="shared" si="49"/>
        <v>3.648877495533287</v>
      </c>
      <c r="AM73" s="53">
        <f t="shared" si="57"/>
        <v>5.1911975230548988</v>
      </c>
      <c r="AN73" s="53">
        <f t="shared" si="50"/>
        <v>2.1175217232080437</v>
      </c>
      <c r="AO73" s="38">
        <f t="shared" si="51"/>
        <v>3.4238217309762407</v>
      </c>
      <c r="AP73" s="74">
        <v>1124677</v>
      </c>
      <c r="AQ73" s="74">
        <v>102818</v>
      </c>
      <c r="AR73" s="74">
        <v>1128098</v>
      </c>
      <c r="AS73" s="74">
        <v>113080</v>
      </c>
      <c r="AT73" s="53">
        <f t="shared" si="52"/>
        <v>9.1420025482871967</v>
      </c>
      <c r="AU73" s="53">
        <f t="shared" si="53"/>
        <v>10.023951819788707</v>
      </c>
      <c r="AV73" s="53">
        <f t="shared" si="54"/>
        <v>47.623414760674024</v>
      </c>
      <c r="AW73" s="53">
        <f t="shared" si="55"/>
        <v>52.376585239325976</v>
      </c>
    </row>
    <row r="74" spans="1:49" s="1" customFormat="1">
      <c r="A74" s="1" t="s">
        <v>81</v>
      </c>
      <c r="B74" s="2" t="s">
        <v>82</v>
      </c>
      <c r="C74" s="1" t="s">
        <v>175</v>
      </c>
      <c r="D74" s="74">
        <v>843688</v>
      </c>
      <c r="E74" s="74">
        <v>115868</v>
      </c>
      <c r="F74" s="300">
        <v>66849</v>
      </c>
      <c r="G74" s="300">
        <v>37278</v>
      </c>
      <c r="H74" s="300">
        <v>538859</v>
      </c>
      <c r="I74" s="300">
        <v>94865</v>
      </c>
      <c r="J74" s="307">
        <f t="shared" si="38"/>
        <v>13.73351286257479</v>
      </c>
      <c r="K74" s="307">
        <f t="shared" si="39"/>
        <v>12.405657138509332</v>
      </c>
      <c r="L74" s="307">
        <f t="shared" si="40"/>
        <v>39.295841458915298</v>
      </c>
      <c r="M74" s="74">
        <v>115868</v>
      </c>
      <c r="N74" s="74">
        <v>73550</v>
      </c>
      <c r="O74" s="74">
        <v>35765</v>
      </c>
      <c r="P74" s="4">
        <f t="shared" si="41"/>
        <v>6553</v>
      </c>
      <c r="Q74" s="74">
        <v>389</v>
      </c>
      <c r="R74" s="74">
        <v>1157</v>
      </c>
      <c r="S74" s="74">
        <v>76</v>
      </c>
      <c r="T74" s="74">
        <v>1998</v>
      </c>
      <c r="U74" s="74">
        <v>2933</v>
      </c>
      <c r="V74" s="74">
        <v>4978</v>
      </c>
      <c r="W74" s="74">
        <v>70769</v>
      </c>
      <c r="X74" s="201">
        <f t="shared" si="42"/>
        <v>63.477405323298932</v>
      </c>
      <c r="Y74" s="201">
        <f t="shared" si="58"/>
        <v>30.86702109296786</v>
      </c>
      <c r="Z74" s="201">
        <f t="shared" si="44"/>
        <v>5.6555735837332133</v>
      </c>
      <c r="AA74" s="201">
        <f t="shared" si="45"/>
        <v>4.2962681672247731</v>
      </c>
      <c r="AB74" s="201">
        <f t="shared" si="46"/>
        <v>61.07726033072116</v>
      </c>
      <c r="AC74" s="74">
        <v>843688</v>
      </c>
      <c r="AD74" s="74">
        <v>28227</v>
      </c>
      <c r="AE74" s="74">
        <v>23827</v>
      </c>
      <c r="AF74" s="74">
        <v>46300</v>
      </c>
      <c r="AG74" s="74">
        <v>60803</v>
      </c>
      <c r="AH74" s="74">
        <v>23039</v>
      </c>
      <c r="AI74" s="74">
        <v>38989</v>
      </c>
      <c r="AJ74" s="20">
        <f t="shared" si="47"/>
        <v>3.345668066868321</v>
      </c>
      <c r="AK74" s="20">
        <f t="shared" si="48"/>
        <v>2.8241482633390542</v>
      </c>
      <c r="AL74" s="20">
        <f t="shared" si="49"/>
        <v>5.4878106598647847</v>
      </c>
      <c r="AM74" s="20">
        <f t="shared" si="57"/>
        <v>7.2068110486340915</v>
      </c>
      <c r="AN74" s="20">
        <f t="shared" si="50"/>
        <v>2.7307488076160857</v>
      </c>
      <c r="AO74" s="20">
        <f t="shared" si="51"/>
        <v>4.6212580954096776</v>
      </c>
      <c r="AP74" s="74">
        <v>406251</v>
      </c>
      <c r="AQ74" s="74">
        <v>53993</v>
      </c>
      <c r="AR74" s="74">
        <v>437437</v>
      </c>
      <c r="AS74" s="74">
        <v>61875</v>
      </c>
      <c r="AT74" s="20">
        <f t="shared" si="52"/>
        <v>13.29055190017994</v>
      </c>
      <c r="AU74" s="20">
        <f t="shared" si="53"/>
        <v>14.144894007594235</v>
      </c>
      <c r="AV74" s="20">
        <f t="shared" si="54"/>
        <v>46.598715780025543</v>
      </c>
      <c r="AW74" s="20">
        <f t="shared" si="55"/>
        <v>53.401284219974457</v>
      </c>
    </row>
    <row r="75" spans="1:49">
      <c r="A75" s="1" t="s">
        <v>97</v>
      </c>
      <c r="B75" s="2" t="s">
        <v>98</v>
      </c>
      <c r="C75" s="1" t="s">
        <v>176</v>
      </c>
      <c r="D75" s="74">
        <v>114890</v>
      </c>
      <c r="E75" s="74">
        <v>19114</v>
      </c>
      <c r="F75" s="74">
        <v>12304</v>
      </c>
      <c r="G75" s="74">
        <v>4979</v>
      </c>
      <c r="H75" s="74">
        <v>74930</v>
      </c>
      <c r="I75" s="74">
        <v>12646</v>
      </c>
      <c r="J75" s="301">
        <f t="shared" si="38"/>
        <v>16.636783009835497</v>
      </c>
      <c r="K75" s="301">
        <f t="shared" si="39"/>
        <v>16.420659281996532</v>
      </c>
      <c r="L75" s="303">
        <f t="shared" si="40"/>
        <v>39.372133480942587</v>
      </c>
      <c r="M75" s="74">
        <v>19114</v>
      </c>
      <c r="N75" s="74">
        <v>11899</v>
      </c>
      <c r="O75" s="74">
        <v>4238</v>
      </c>
      <c r="P75" s="97">
        <f t="shared" si="41"/>
        <v>2977</v>
      </c>
      <c r="Q75" s="74">
        <v>167</v>
      </c>
      <c r="R75" s="74">
        <v>349</v>
      </c>
      <c r="S75" s="74">
        <v>7</v>
      </c>
      <c r="T75" s="74">
        <v>578</v>
      </c>
      <c r="U75" s="74">
        <v>1876</v>
      </c>
      <c r="V75" s="74">
        <v>1978</v>
      </c>
      <c r="W75" s="74">
        <v>10958</v>
      </c>
      <c r="X75" s="195">
        <f t="shared" ref="X75:X98" si="59">N75/M75*100</f>
        <v>62.252798995500683</v>
      </c>
      <c r="Y75" s="195">
        <f t="shared" ref="Y75:Y98" si="60">O75/M75*100</f>
        <v>22.172229779219421</v>
      </c>
      <c r="Z75" s="195">
        <f t="shared" ref="Z75:Z98" si="61">P75/M75*100</f>
        <v>15.574971225279899</v>
      </c>
      <c r="AA75" s="195">
        <f t="shared" ref="AA75:AA98" si="62">V75/M75*100</f>
        <v>10.348435701579994</v>
      </c>
      <c r="AB75" s="197">
        <f t="shared" ref="AB75:AB98" si="63">W75/M75*100</f>
        <v>57.329705974678248</v>
      </c>
      <c r="AC75" s="74">
        <v>114890</v>
      </c>
      <c r="AD75" s="74">
        <v>3928</v>
      </c>
      <c r="AE75" s="74">
        <v>3365</v>
      </c>
      <c r="AF75" s="74">
        <v>9318</v>
      </c>
      <c r="AG75" s="74">
        <v>9198</v>
      </c>
      <c r="AH75" s="74">
        <v>3884</v>
      </c>
      <c r="AI75" s="74">
        <v>6504</v>
      </c>
      <c r="AJ75" s="53">
        <f t="shared" ref="AJ75:AJ98" si="64">AD75/AC75*100</f>
        <v>3.418922447558534</v>
      </c>
      <c r="AK75" s="53">
        <f t="shared" ref="AK75:AK98" si="65">AE75/AC75*100</f>
        <v>2.9288885020454347</v>
      </c>
      <c r="AL75" s="53">
        <f t="shared" ref="AL75:AL98" si="66">AF75/AC75*100</f>
        <v>8.11036643746192</v>
      </c>
      <c r="AM75" s="53">
        <f t="shared" ref="AM75:AM98" si="67">AG75/AC75*100</f>
        <v>8.0059187048481153</v>
      </c>
      <c r="AN75" s="53">
        <f t="shared" ref="AN75:AN98" si="68">AH75/AC75*100</f>
        <v>3.3806249456001392</v>
      </c>
      <c r="AO75" s="38">
        <f t="shared" ref="AO75:AO98" si="69">AI75/AC75*100</f>
        <v>5.6610671076682042</v>
      </c>
      <c r="AP75" s="74">
        <v>55341</v>
      </c>
      <c r="AQ75" s="74">
        <v>8599</v>
      </c>
      <c r="AR75" s="74">
        <v>59549</v>
      </c>
      <c r="AS75" s="74">
        <v>10515</v>
      </c>
      <c r="AT75" s="53">
        <f t="shared" ref="AT75:AT98" si="70">AQ75/AP75*100</f>
        <v>15.538208561464376</v>
      </c>
      <c r="AU75" s="53">
        <f t="shared" ref="AU75:AU98" si="71">AS75/AR75*100</f>
        <v>17.657727249827872</v>
      </c>
      <c r="AV75" s="53">
        <f t="shared" ref="AV75:AV98" si="72">AQ75/(SUM(AS75,AQ75))*100</f>
        <v>44.987966935230723</v>
      </c>
      <c r="AW75" s="53">
        <f t="shared" ref="AW75:AW98" si="73">AS75/(SUM(AS75,AQ75))*100</f>
        <v>55.012033064769284</v>
      </c>
    </row>
    <row r="76" spans="1:49">
      <c r="A76" s="1" t="s">
        <v>109</v>
      </c>
      <c r="B76" s="2" t="s">
        <v>110</v>
      </c>
      <c r="C76" s="1" t="s">
        <v>177</v>
      </c>
      <c r="D76" s="74">
        <v>613444</v>
      </c>
      <c r="E76" s="74">
        <v>80162</v>
      </c>
      <c r="F76" s="74">
        <v>42850</v>
      </c>
      <c r="G76" s="74">
        <v>31544</v>
      </c>
      <c r="H76" s="74">
        <v>377610</v>
      </c>
      <c r="I76" s="74">
        <v>86304</v>
      </c>
      <c r="J76" s="301">
        <f t="shared" si="38"/>
        <v>13.067533466787514</v>
      </c>
      <c r="K76" s="301">
        <f t="shared" si="39"/>
        <v>11.347686766769947</v>
      </c>
      <c r="L76" s="303">
        <f t="shared" si="40"/>
        <v>36.549870226177234</v>
      </c>
      <c r="M76" s="74">
        <v>80162</v>
      </c>
      <c r="N76" s="74">
        <v>52461</v>
      </c>
      <c r="O76" s="74">
        <v>11812</v>
      </c>
      <c r="P76" s="97">
        <f t="shared" si="41"/>
        <v>15889</v>
      </c>
      <c r="Q76" s="74">
        <v>830</v>
      </c>
      <c r="R76" s="74">
        <v>4726</v>
      </c>
      <c r="S76" s="74">
        <v>578</v>
      </c>
      <c r="T76" s="74">
        <v>7265</v>
      </c>
      <c r="U76" s="74">
        <v>2490</v>
      </c>
      <c r="V76" s="74">
        <v>16783</v>
      </c>
      <c r="W76" s="74">
        <v>44016</v>
      </c>
      <c r="X76" s="195">
        <f t="shared" si="59"/>
        <v>65.443726453930793</v>
      </c>
      <c r="Y76" s="195">
        <f t="shared" si="60"/>
        <v>14.7351612983708</v>
      </c>
      <c r="Z76" s="195">
        <f t="shared" si="61"/>
        <v>19.821112247698412</v>
      </c>
      <c r="AA76" s="195">
        <f t="shared" si="62"/>
        <v>20.936353883386143</v>
      </c>
      <c r="AB76" s="197">
        <f t="shared" si="63"/>
        <v>54.908809660437619</v>
      </c>
      <c r="AC76" s="74">
        <v>613444</v>
      </c>
      <c r="AD76" s="74">
        <v>22225</v>
      </c>
      <c r="AE76" s="74">
        <v>18845</v>
      </c>
      <c r="AF76" s="74">
        <v>28482</v>
      </c>
      <c r="AG76" s="74">
        <v>42513</v>
      </c>
      <c r="AH76" s="74">
        <v>14908</v>
      </c>
      <c r="AI76" s="74">
        <v>26361</v>
      </c>
      <c r="AJ76" s="53">
        <f t="shared" si="64"/>
        <v>3.622987591369383</v>
      </c>
      <c r="AK76" s="53">
        <f t="shared" si="65"/>
        <v>3.0720000521645008</v>
      </c>
      <c r="AL76" s="53">
        <f t="shared" si="66"/>
        <v>4.6429665951578301</v>
      </c>
      <c r="AM76" s="53">
        <f t="shared" si="67"/>
        <v>6.9302169391175079</v>
      </c>
      <c r="AN76" s="53">
        <f t="shared" si="68"/>
        <v>2.4302136788362101</v>
      </c>
      <c r="AO76" s="38">
        <f t="shared" si="69"/>
        <v>4.2972137636035237</v>
      </c>
      <c r="AP76" s="74">
        <v>304437</v>
      </c>
      <c r="AQ76" s="74">
        <v>39516</v>
      </c>
      <c r="AR76" s="74">
        <v>309007</v>
      </c>
      <c r="AS76" s="74">
        <v>40646</v>
      </c>
      <c r="AT76" s="53">
        <f t="shared" si="70"/>
        <v>12.980025423979347</v>
      </c>
      <c r="AU76" s="53">
        <f t="shared" si="71"/>
        <v>13.153747326112352</v>
      </c>
      <c r="AV76" s="53">
        <f t="shared" si="72"/>
        <v>49.295177266036276</v>
      </c>
      <c r="AW76" s="53">
        <f t="shared" si="73"/>
        <v>50.704822733963731</v>
      </c>
    </row>
    <row r="77" spans="1:49">
      <c r="A77" s="1" t="s">
        <v>59</v>
      </c>
      <c r="B77" s="2" t="s">
        <v>60</v>
      </c>
      <c r="C77" s="1" t="s">
        <v>178</v>
      </c>
      <c r="D77" s="74">
        <v>195980</v>
      </c>
      <c r="E77" s="74">
        <v>25832</v>
      </c>
      <c r="F77" s="74">
        <v>13802</v>
      </c>
      <c r="G77" s="74">
        <v>8995</v>
      </c>
      <c r="H77" s="74">
        <v>123460</v>
      </c>
      <c r="I77" s="74">
        <v>25287</v>
      </c>
      <c r="J77" s="301">
        <f t="shared" si="38"/>
        <v>13.180936830288806</v>
      </c>
      <c r="K77" s="301">
        <f t="shared" si="39"/>
        <v>11.179329337437228</v>
      </c>
      <c r="L77" s="303">
        <f t="shared" si="40"/>
        <v>35.571637600348005</v>
      </c>
      <c r="M77" s="74">
        <v>25832</v>
      </c>
      <c r="N77" s="74">
        <v>10977</v>
      </c>
      <c r="O77" s="74">
        <v>13634</v>
      </c>
      <c r="P77" s="97">
        <f t="shared" si="41"/>
        <v>1221</v>
      </c>
      <c r="Q77" s="74">
        <v>51</v>
      </c>
      <c r="R77" s="74">
        <v>211</v>
      </c>
      <c r="S77" s="74">
        <v>40</v>
      </c>
      <c r="T77" s="74">
        <v>158</v>
      </c>
      <c r="U77" s="74">
        <v>761</v>
      </c>
      <c r="V77" s="74">
        <v>786</v>
      </c>
      <c r="W77" s="74">
        <v>10604</v>
      </c>
      <c r="X77" s="195">
        <f t="shared" si="59"/>
        <v>42.493806131929389</v>
      </c>
      <c r="Y77" s="195">
        <f t="shared" si="60"/>
        <v>52.779498296686278</v>
      </c>
      <c r="Z77" s="195">
        <f t="shared" si="61"/>
        <v>4.7266955713843295</v>
      </c>
      <c r="AA77" s="195">
        <f t="shared" si="62"/>
        <v>3.0427376896872098</v>
      </c>
      <c r="AB77" s="197">
        <f t="shared" si="63"/>
        <v>41.049860637968408</v>
      </c>
      <c r="AC77" s="74">
        <v>195980</v>
      </c>
      <c r="AD77" s="74">
        <v>5845</v>
      </c>
      <c r="AE77" s="74">
        <v>5034</v>
      </c>
      <c r="AF77" s="74">
        <v>10665</v>
      </c>
      <c r="AG77" s="74">
        <v>13253</v>
      </c>
      <c r="AH77" s="74">
        <v>5529</v>
      </c>
      <c r="AI77" s="74">
        <v>8553</v>
      </c>
      <c r="AJ77" s="53">
        <f t="shared" si="64"/>
        <v>2.9824471884886212</v>
      </c>
      <c r="AK77" s="53">
        <f t="shared" si="65"/>
        <v>2.5686294519848962</v>
      </c>
      <c r="AL77" s="53">
        <f t="shared" si="66"/>
        <v>5.4418818246759866</v>
      </c>
      <c r="AM77" s="53">
        <f t="shared" si="67"/>
        <v>6.7624247372180841</v>
      </c>
      <c r="AN77" s="53">
        <f t="shared" si="68"/>
        <v>2.8212062455352589</v>
      </c>
      <c r="AO77" s="38">
        <f t="shared" si="69"/>
        <v>4.3642208388611081</v>
      </c>
      <c r="AP77" s="74">
        <v>94159</v>
      </c>
      <c r="AQ77" s="74">
        <v>12298</v>
      </c>
      <c r="AR77" s="74">
        <v>101821</v>
      </c>
      <c r="AS77" s="74">
        <v>13534</v>
      </c>
      <c r="AT77" s="53">
        <f t="shared" si="70"/>
        <v>13.06088637304984</v>
      </c>
      <c r="AU77" s="53">
        <f t="shared" si="71"/>
        <v>13.291953526286326</v>
      </c>
      <c r="AV77" s="53">
        <f t="shared" si="72"/>
        <v>47.607618457726851</v>
      </c>
      <c r="AW77" s="53">
        <f t="shared" si="73"/>
        <v>52.392381542273149</v>
      </c>
    </row>
    <row r="78" spans="1:49">
      <c r="A78" s="1" t="s">
        <v>137</v>
      </c>
      <c r="B78" s="2" t="s">
        <v>138</v>
      </c>
      <c r="C78" s="1" t="s">
        <v>179</v>
      </c>
      <c r="D78" s="74">
        <v>644467</v>
      </c>
      <c r="E78" s="74">
        <v>89034</v>
      </c>
      <c r="F78" s="74">
        <v>51119</v>
      </c>
      <c r="G78" s="74">
        <v>29611</v>
      </c>
      <c r="H78" s="74">
        <v>404577</v>
      </c>
      <c r="I78" s="74">
        <v>75032</v>
      </c>
      <c r="J78" s="301">
        <f t="shared" si="38"/>
        <v>13.815137159854576</v>
      </c>
      <c r="K78" s="301">
        <f t="shared" si="39"/>
        <v>12.635172043887813</v>
      </c>
      <c r="L78" s="303">
        <f t="shared" si="40"/>
        <v>39.464495148736539</v>
      </c>
      <c r="M78" s="74">
        <v>89034</v>
      </c>
      <c r="N78" s="74">
        <v>26105</v>
      </c>
      <c r="O78" s="74">
        <v>59712</v>
      </c>
      <c r="P78" s="97">
        <f t="shared" si="41"/>
        <v>3217</v>
      </c>
      <c r="Q78" s="74">
        <v>264</v>
      </c>
      <c r="R78" s="74">
        <v>820</v>
      </c>
      <c r="S78" s="74">
        <v>15</v>
      </c>
      <c r="T78" s="74">
        <v>814</v>
      </c>
      <c r="U78" s="74">
        <v>1304</v>
      </c>
      <c r="V78" s="74">
        <v>2155</v>
      </c>
      <c r="W78" s="74">
        <v>25063</v>
      </c>
      <c r="X78" s="195">
        <f t="shared" si="59"/>
        <v>29.320259676078802</v>
      </c>
      <c r="Y78" s="195">
        <f t="shared" si="60"/>
        <v>67.066513916032079</v>
      </c>
      <c r="Z78" s="195">
        <f t="shared" si="61"/>
        <v>3.6132264078891212</v>
      </c>
      <c r="AA78" s="195">
        <f t="shared" si="62"/>
        <v>2.4204236583776986</v>
      </c>
      <c r="AB78" s="197">
        <f t="shared" si="63"/>
        <v>28.149920255183414</v>
      </c>
      <c r="AC78" s="74">
        <v>644467</v>
      </c>
      <c r="AD78" s="74">
        <v>16385</v>
      </c>
      <c r="AE78" s="74">
        <v>18405</v>
      </c>
      <c r="AF78" s="74">
        <v>37108</v>
      </c>
      <c r="AG78" s="74">
        <v>48601</v>
      </c>
      <c r="AH78" s="74">
        <v>18541</v>
      </c>
      <c r="AI78" s="74">
        <v>33519</v>
      </c>
      <c r="AJ78" s="53">
        <f t="shared" si="64"/>
        <v>2.5424110156144533</v>
      </c>
      <c r="AK78" s="53">
        <f t="shared" si="65"/>
        <v>2.8558483211708277</v>
      </c>
      <c r="AL78" s="53">
        <f t="shared" si="66"/>
        <v>5.7579364032603682</v>
      </c>
      <c r="AM78" s="53">
        <f t="shared" si="67"/>
        <v>7.5412705382897807</v>
      </c>
      <c r="AN78" s="53">
        <f t="shared" si="68"/>
        <v>2.8769510308518509</v>
      </c>
      <c r="AO78" s="38">
        <f t="shared" si="69"/>
        <v>5.2010421014574835</v>
      </c>
      <c r="AP78" s="74">
        <v>303170</v>
      </c>
      <c r="AQ78" s="74">
        <v>39622</v>
      </c>
      <c r="AR78" s="74">
        <v>341297</v>
      </c>
      <c r="AS78" s="74">
        <v>49412</v>
      </c>
      <c r="AT78" s="53">
        <f t="shared" si="70"/>
        <v>13.069235082626909</v>
      </c>
      <c r="AU78" s="53">
        <f t="shared" si="71"/>
        <v>14.477712959680279</v>
      </c>
      <c r="AV78" s="53">
        <f t="shared" si="72"/>
        <v>44.502100321225605</v>
      </c>
      <c r="AW78" s="53">
        <f t="shared" si="73"/>
        <v>55.497899678774395</v>
      </c>
    </row>
    <row r="79" spans="1:49">
      <c r="A79" s="1" t="s">
        <v>180</v>
      </c>
      <c r="B79" s="2" t="s">
        <v>152</v>
      </c>
      <c r="C79" s="1" t="s">
        <v>181</v>
      </c>
      <c r="D79" s="74">
        <v>594432</v>
      </c>
      <c r="E79" s="74">
        <v>80929</v>
      </c>
      <c r="F79" s="74">
        <v>48093</v>
      </c>
      <c r="G79" s="74">
        <v>23271</v>
      </c>
      <c r="H79" s="74">
        <v>379803</v>
      </c>
      <c r="I79" s="74">
        <v>57984</v>
      </c>
      <c r="J79" s="301">
        <f t="shared" si="38"/>
        <v>13.614509313092164</v>
      </c>
      <c r="K79" s="301">
        <f t="shared" si="39"/>
        <v>12.662617198916278</v>
      </c>
      <c r="L79" s="303">
        <f t="shared" si="40"/>
        <v>40.133485099337747</v>
      </c>
      <c r="M79" s="74">
        <v>80929</v>
      </c>
      <c r="N79" s="74">
        <v>35773</v>
      </c>
      <c r="O79" s="74">
        <v>35297</v>
      </c>
      <c r="P79" s="97">
        <f t="shared" si="41"/>
        <v>9859</v>
      </c>
      <c r="Q79" s="74">
        <v>642</v>
      </c>
      <c r="R79" s="74">
        <v>1811</v>
      </c>
      <c r="S79" s="74">
        <v>22</v>
      </c>
      <c r="T79" s="74">
        <v>4782</v>
      </c>
      <c r="U79" s="74">
        <v>2602</v>
      </c>
      <c r="V79" s="74">
        <v>12137</v>
      </c>
      <c r="W79" s="74">
        <v>29633</v>
      </c>
      <c r="X79" s="195">
        <f t="shared" si="59"/>
        <v>44.202943320688505</v>
      </c>
      <c r="Y79" s="195">
        <f t="shared" si="60"/>
        <v>43.61477344338865</v>
      </c>
      <c r="Z79" s="195">
        <f t="shared" si="61"/>
        <v>12.182283235922846</v>
      </c>
      <c r="AA79" s="195">
        <f t="shared" si="62"/>
        <v>14.997096220143582</v>
      </c>
      <c r="AB79" s="197">
        <f t="shared" si="63"/>
        <v>36.61604616392146</v>
      </c>
      <c r="AC79" s="74">
        <v>594432</v>
      </c>
      <c r="AD79" s="74">
        <v>14899</v>
      </c>
      <c r="AE79" s="74">
        <v>15971</v>
      </c>
      <c r="AF79" s="74">
        <v>35395</v>
      </c>
      <c r="AG79" s="74">
        <v>41430</v>
      </c>
      <c r="AH79" s="74">
        <v>20071</v>
      </c>
      <c r="AI79" s="74">
        <v>32265</v>
      </c>
      <c r="AJ79" s="53">
        <f t="shared" si="64"/>
        <v>2.5064263027562443</v>
      </c>
      <c r="AK79" s="53">
        <f t="shared" si="65"/>
        <v>2.6867665267011196</v>
      </c>
      <c r="AL79" s="53">
        <f t="shared" si="66"/>
        <v>5.9544237187769165</v>
      </c>
      <c r="AM79" s="53">
        <f t="shared" si="67"/>
        <v>6.9696786175710592</v>
      </c>
      <c r="AN79" s="53">
        <f t="shared" si="68"/>
        <v>3.3765005921619293</v>
      </c>
      <c r="AO79" s="38">
        <f t="shared" si="69"/>
        <v>5.4278706395348841</v>
      </c>
      <c r="AP79" s="74">
        <v>285155</v>
      </c>
      <c r="AQ79" s="74">
        <v>37153</v>
      </c>
      <c r="AR79" s="74">
        <v>309277</v>
      </c>
      <c r="AS79" s="74">
        <v>43776</v>
      </c>
      <c r="AT79" s="53">
        <f t="shared" si="70"/>
        <v>13.029054373936983</v>
      </c>
      <c r="AU79" s="53">
        <f t="shared" si="71"/>
        <v>14.154301807117891</v>
      </c>
      <c r="AV79" s="53">
        <f t="shared" si="72"/>
        <v>45.908141704456995</v>
      </c>
      <c r="AW79" s="53">
        <f t="shared" si="73"/>
        <v>54.091858295543005</v>
      </c>
    </row>
    <row r="80" spans="1:49">
      <c r="A80" s="1" t="s">
        <v>99</v>
      </c>
      <c r="B80" s="2" t="s">
        <v>100</v>
      </c>
      <c r="C80" s="1" t="s">
        <v>182</v>
      </c>
      <c r="D80" s="74">
        <v>407350</v>
      </c>
      <c r="E80" s="74">
        <v>45535</v>
      </c>
      <c r="F80" s="74">
        <v>29695</v>
      </c>
      <c r="G80" s="74">
        <v>12142</v>
      </c>
      <c r="H80" s="74">
        <v>289907</v>
      </c>
      <c r="I80" s="74">
        <v>35675</v>
      </c>
      <c r="J80" s="301">
        <f t="shared" si="38"/>
        <v>11.17834785810728</v>
      </c>
      <c r="K80" s="301">
        <f t="shared" si="39"/>
        <v>10.242939977303065</v>
      </c>
      <c r="L80" s="303">
        <f t="shared" si="40"/>
        <v>34.035038542396634</v>
      </c>
      <c r="M80" s="74">
        <v>45535</v>
      </c>
      <c r="N80" s="74">
        <v>25648</v>
      </c>
      <c r="O80" s="74">
        <v>13395</v>
      </c>
      <c r="P80" s="97">
        <f t="shared" si="41"/>
        <v>6492</v>
      </c>
      <c r="Q80" s="74">
        <v>1212</v>
      </c>
      <c r="R80" s="74">
        <v>1853</v>
      </c>
      <c r="S80" s="74">
        <v>6</v>
      </c>
      <c r="T80" s="74">
        <v>1393</v>
      </c>
      <c r="U80" s="74">
        <v>2028</v>
      </c>
      <c r="V80" s="74">
        <v>3249</v>
      </c>
      <c r="W80" s="74">
        <v>24153</v>
      </c>
      <c r="X80" s="195">
        <f t="shared" si="59"/>
        <v>56.325903151421983</v>
      </c>
      <c r="Y80" s="195">
        <f t="shared" si="60"/>
        <v>29.416932030306359</v>
      </c>
      <c r="Z80" s="195">
        <f t="shared" si="61"/>
        <v>14.257164818271658</v>
      </c>
      <c r="AA80" s="195">
        <f t="shared" si="62"/>
        <v>7.1351707477764359</v>
      </c>
      <c r="AB80" s="197">
        <f t="shared" si="63"/>
        <v>53.04271439551993</v>
      </c>
      <c r="AC80" s="74">
        <v>407350</v>
      </c>
      <c r="AD80" s="74">
        <v>10690</v>
      </c>
      <c r="AE80" s="74">
        <v>7338</v>
      </c>
      <c r="AF80" s="74">
        <v>22024</v>
      </c>
      <c r="AG80" s="74">
        <v>20185</v>
      </c>
      <c r="AH80" s="74">
        <v>8480</v>
      </c>
      <c r="AI80" s="74">
        <v>15251</v>
      </c>
      <c r="AJ80" s="53">
        <f t="shared" si="64"/>
        <v>2.6242788756597522</v>
      </c>
      <c r="AK80" s="53">
        <f t="shared" si="65"/>
        <v>1.8013992880815024</v>
      </c>
      <c r="AL80" s="53">
        <f t="shared" si="66"/>
        <v>5.4066527556155641</v>
      </c>
      <c r="AM80" s="53">
        <f t="shared" si="67"/>
        <v>4.9551982324782129</v>
      </c>
      <c r="AN80" s="53">
        <f t="shared" si="68"/>
        <v>2.0817478826561922</v>
      </c>
      <c r="AO80" s="38">
        <f t="shared" si="69"/>
        <v>3.7439548299987724</v>
      </c>
      <c r="AP80" s="74">
        <v>205817</v>
      </c>
      <c r="AQ80" s="74">
        <v>22694</v>
      </c>
      <c r="AR80" s="74">
        <v>201533</v>
      </c>
      <c r="AS80" s="74">
        <v>22841</v>
      </c>
      <c r="AT80" s="53">
        <f t="shared" si="70"/>
        <v>11.026300062677038</v>
      </c>
      <c r="AU80" s="53">
        <f t="shared" si="71"/>
        <v>11.333627743347243</v>
      </c>
      <c r="AV80" s="53">
        <f t="shared" si="72"/>
        <v>49.838585703305149</v>
      </c>
      <c r="AW80" s="53">
        <f t="shared" si="73"/>
        <v>50.161414296694851</v>
      </c>
    </row>
    <row r="81" spans="1:49">
      <c r="A81" s="1" t="s">
        <v>105</v>
      </c>
      <c r="B81" s="2" t="s">
        <v>106</v>
      </c>
      <c r="C81" s="1" t="s">
        <v>183</v>
      </c>
      <c r="D81" s="74">
        <v>70260</v>
      </c>
      <c r="E81" s="74">
        <v>8884</v>
      </c>
      <c r="F81" s="74">
        <v>5260</v>
      </c>
      <c r="G81" s="74">
        <v>3226</v>
      </c>
      <c r="H81" s="74">
        <v>49354</v>
      </c>
      <c r="I81" s="74">
        <v>8576</v>
      </c>
      <c r="J81" s="301">
        <f t="shared" si="38"/>
        <v>12.644463421576999</v>
      </c>
      <c r="K81" s="301">
        <f t="shared" si="39"/>
        <v>10.657697451067797</v>
      </c>
      <c r="L81" s="303">
        <f t="shared" si="40"/>
        <v>37.616604477611943</v>
      </c>
      <c r="M81" s="74">
        <v>8884</v>
      </c>
      <c r="N81" s="74">
        <v>8440</v>
      </c>
      <c r="O81" s="74">
        <v>13</v>
      </c>
      <c r="P81" s="97">
        <f t="shared" si="41"/>
        <v>431</v>
      </c>
      <c r="Q81" s="74">
        <v>98</v>
      </c>
      <c r="R81" s="74">
        <v>153</v>
      </c>
      <c r="S81" s="74">
        <v>0</v>
      </c>
      <c r="T81" s="74">
        <v>0</v>
      </c>
      <c r="U81" s="74">
        <v>180</v>
      </c>
      <c r="V81" s="74">
        <v>215</v>
      </c>
      <c r="W81" s="74">
        <v>8258</v>
      </c>
      <c r="X81" s="195">
        <f t="shared" si="59"/>
        <v>95.002251238181003</v>
      </c>
      <c r="Y81" s="195">
        <f t="shared" si="60"/>
        <v>0.14633048176497074</v>
      </c>
      <c r="Z81" s="195">
        <f t="shared" si="61"/>
        <v>4.8514182800540295</v>
      </c>
      <c r="AA81" s="195">
        <f t="shared" si="62"/>
        <v>2.4200810445745158</v>
      </c>
      <c r="AB81" s="197">
        <f t="shared" si="63"/>
        <v>92.953624493471409</v>
      </c>
      <c r="AC81" s="74">
        <v>70260</v>
      </c>
      <c r="AD81" s="74">
        <v>2717</v>
      </c>
      <c r="AE81" s="74">
        <v>1410</v>
      </c>
      <c r="AF81" s="74">
        <v>4089</v>
      </c>
      <c r="AG81" s="74">
        <v>3691</v>
      </c>
      <c r="AH81" s="74">
        <v>1252</v>
      </c>
      <c r="AI81" s="74">
        <v>2777</v>
      </c>
      <c r="AJ81" s="53">
        <f t="shared" si="64"/>
        <v>3.8670651864503274</v>
      </c>
      <c r="AK81" s="53">
        <f t="shared" si="65"/>
        <v>2.0068317677198975</v>
      </c>
      <c r="AL81" s="53">
        <f t="shared" si="66"/>
        <v>5.8198121263877027</v>
      </c>
      <c r="AM81" s="53">
        <f t="shared" si="67"/>
        <v>5.2533447196128664</v>
      </c>
      <c r="AN81" s="53">
        <f t="shared" si="68"/>
        <v>1.7819527469399374</v>
      </c>
      <c r="AO81" s="38">
        <f t="shared" si="69"/>
        <v>3.9524622829490466</v>
      </c>
      <c r="AP81" s="74">
        <v>35229</v>
      </c>
      <c r="AQ81" s="74">
        <v>4349</v>
      </c>
      <c r="AR81" s="74">
        <v>35031</v>
      </c>
      <c r="AS81" s="74">
        <v>4535</v>
      </c>
      <c r="AT81" s="53">
        <f t="shared" si="70"/>
        <v>12.344943086661557</v>
      </c>
      <c r="AU81" s="53">
        <f t="shared" si="71"/>
        <v>12.945676686363505</v>
      </c>
      <c r="AV81" s="53">
        <f t="shared" si="72"/>
        <v>48.953174245835207</v>
      </c>
      <c r="AW81" s="53">
        <f t="shared" si="73"/>
        <v>51.046825754164793</v>
      </c>
    </row>
    <row r="82" spans="1:49">
      <c r="A82" s="1" t="s">
        <v>53</v>
      </c>
      <c r="B82" s="2" t="s">
        <v>54</v>
      </c>
      <c r="C82" s="1" t="s">
        <v>184</v>
      </c>
      <c r="D82" s="74">
        <v>196582</v>
      </c>
      <c r="E82" s="74">
        <v>31911</v>
      </c>
      <c r="F82" s="74">
        <v>18016</v>
      </c>
      <c r="G82" s="74">
        <v>10839</v>
      </c>
      <c r="H82" s="74">
        <v>121990</v>
      </c>
      <c r="I82" s="74">
        <v>26054</v>
      </c>
      <c r="J82" s="301">
        <f t="shared" si="38"/>
        <v>16.232920613280971</v>
      </c>
      <c r="K82" s="301">
        <f t="shared" si="39"/>
        <v>14.768423641282071</v>
      </c>
      <c r="L82" s="303">
        <f t="shared" si="40"/>
        <v>41.60205726567898</v>
      </c>
      <c r="M82" s="74">
        <v>31911</v>
      </c>
      <c r="N82" s="74">
        <v>10885</v>
      </c>
      <c r="O82" s="74">
        <v>20114</v>
      </c>
      <c r="P82" s="97">
        <f t="shared" si="41"/>
        <v>912</v>
      </c>
      <c r="Q82" s="74">
        <v>34</v>
      </c>
      <c r="R82" s="74">
        <v>311</v>
      </c>
      <c r="S82" s="74">
        <v>0</v>
      </c>
      <c r="T82" s="74">
        <v>181</v>
      </c>
      <c r="U82" s="74">
        <v>386</v>
      </c>
      <c r="V82" s="74">
        <v>480</v>
      </c>
      <c r="W82" s="74">
        <v>10632</v>
      </c>
      <c r="X82" s="195">
        <f t="shared" si="59"/>
        <v>34.110494813700605</v>
      </c>
      <c r="Y82" s="195">
        <f t="shared" si="60"/>
        <v>63.031556516561679</v>
      </c>
      <c r="Z82" s="195">
        <f t="shared" si="61"/>
        <v>2.8579486697377079</v>
      </c>
      <c r="AA82" s="195">
        <f t="shared" si="62"/>
        <v>1.5041835103882673</v>
      </c>
      <c r="AB82" s="197">
        <f t="shared" si="63"/>
        <v>33.317664755100125</v>
      </c>
      <c r="AC82" s="74">
        <v>196582</v>
      </c>
      <c r="AD82" s="74">
        <v>6660</v>
      </c>
      <c r="AE82" s="74">
        <v>5804</v>
      </c>
      <c r="AF82" s="74">
        <v>13180</v>
      </c>
      <c r="AG82" s="74">
        <v>17864</v>
      </c>
      <c r="AH82" s="74">
        <v>6739</v>
      </c>
      <c r="AI82" s="74">
        <v>10476</v>
      </c>
      <c r="AJ82" s="53">
        <f t="shared" si="64"/>
        <v>3.3878991972815418</v>
      </c>
      <c r="AK82" s="53">
        <f t="shared" si="65"/>
        <v>2.9524574986519623</v>
      </c>
      <c r="AL82" s="53">
        <f t="shared" si="66"/>
        <v>6.7045812943199277</v>
      </c>
      <c r="AM82" s="53">
        <f t="shared" si="67"/>
        <v>9.0873019910266457</v>
      </c>
      <c r="AN82" s="53">
        <f t="shared" si="68"/>
        <v>3.428085989561608</v>
      </c>
      <c r="AO82" s="38">
        <f t="shared" si="69"/>
        <v>5.329073872480695</v>
      </c>
      <c r="AP82" s="74">
        <v>91296</v>
      </c>
      <c r="AQ82" s="74">
        <v>14782</v>
      </c>
      <c r="AR82" s="74">
        <v>105286</v>
      </c>
      <c r="AS82" s="74">
        <v>17129</v>
      </c>
      <c r="AT82" s="53">
        <f t="shared" si="70"/>
        <v>16.191289870311955</v>
      </c>
      <c r="AU82" s="53">
        <f t="shared" si="71"/>
        <v>16.269019622741865</v>
      </c>
      <c r="AV82" s="53">
        <f t="shared" si="72"/>
        <v>46.322584688665351</v>
      </c>
      <c r="AW82" s="53">
        <f t="shared" si="73"/>
        <v>53.677415311334656</v>
      </c>
    </row>
    <row r="83" spans="1:49">
      <c r="A83" s="1" t="s">
        <v>137</v>
      </c>
      <c r="B83" s="2" t="s">
        <v>138</v>
      </c>
      <c r="C83" s="1" t="s">
        <v>185</v>
      </c>
      <c r="D83" s="74">
        <v>647540</v>
      </c>
      <c r="E83" s="74">
        <v>76512</v>
      </c>
      <c r="F83" s="74">
        <v>44749</v>
      </c>
      <c r="G83" s="74">
        <v>26488</v>
      </c>
      <c r="H83" s="74">
        <v>436228</v>
      </c>
      <c r="I83" s="74">
        <v>71568</v>
      </c>
      <c r="J83" s="301">
        <f t="shared" ref="J83:J106" si="74">E83/D83*100</f>
        <v>11.815795163233158</v>
      </c>
      <c r="K83" s="301">
        <f t="shared" ref="K83:L106" si="75">F83/H83*100</f>
        <v>10.258167747141403</v>
      </c>
      <c r="L83" s="303">
        <f t="shared" si="75"/>
        <v>37.010954616588421</v>
      </c>
      <c r="M83" s="74">
        <v>76512</v>
      </c>
      <c r="N83" s="74">
        <v>48463</v>
      </c>
      <c r="O83" s="74">
        <v>23509</v>
      </c>
      <c r="P83" s="97">
        <f t="shared" ref="P83:P106" si="76">SUM(Q83:U83)</f>
        <v>4540</v>
      </c>
      <c r="Q83" s="74">
        <v>400</v>
      </c>
      <c r="R83" s="74">
        <v>1455</v>
      </c>
      <c r="S83" s="74">
        <v>17</v>
      </c>
      <c r="T83" s="74">
        <v>1010</v>
      </c>
      <c r="U83" s="74">
        <v>1658</v>
      </c>
      <c r="V83" s="74">
        <v>4391</v>
      </c>
      <c r="W83" s="74">
        <v>45386</v>
      </c>
      <c r="X83" s="195">
        <f t="shared" si="59"/>
        <v>63.34039104976997</v>
      </c>
      <c r="Y83" s="195">
        <f t="shared" si="60"/>
        <v>30.725899205353407</v>
      </c>
      <c r="Z83" s="195">
        <f t="shared" si="61"/>
        <v>5.9337097448766212</v>
      </c>
      <c r="AA83" s="195">
        <f t="shared" si="62"/>
        <v>5.7389690506064408</v>
      </c>
      <c r="AB83" s="197">
        <f t="shared" si="63"/>
        <v>59.318799665411959</v>
      </c>
      <c r="AC83" s="74">
        <v>647540</v>
      </c>
      <c r="AD83" s="74">
        <v>18857</v>
      </c>
      <c r="AE83" s="74">
        <v>17190</v>
      </c>
      <c r="AF83" s="74">
        <v>29397</v>
      </c>
      <c r="AG83" s="74">
        <v>39863</v>
      </c>
      <c r="AH83" s="74">
        <v>15176</v>
      </c>
      <c r="AI83" s="74">
        <v>25549</v>
      </c>
      <c r="AJ83" s="53">
        <f t="shared" si="64"/>
        <v>2.9120980943262191</v>
      </c>
      <c r="AK83" s="53">
        <f t="shared" si="65"/>
        <v>2.6546622602464711</v>
      </c>
      <c r="AL83" s="53">
        <f t="shared" si="66"/>
        <v>4.5397967693115486</v>
      </c>
      <c r="AM83" s="53">
        <f t="shared" si="67"/>
        <v>6.1560675788368293</v>
      </c>
      <c r="AN83" s="53">
        <f t="shared" si="68"/>
        <v>2.3436390029959542</v>
      </c>
      <c r="AO83" s="38">
        <f t="shared" si="69"/>
        <v>3.9455477653890103</v>
      </c>
      <c r="AP83" s="74">
        <v>310720</v>
      </c>
      <c r="AQ83" s="74">
        <v>34896</v>
      </c>
      <c r="AR83" s="74">
        <v>336820</v>
      </c>
      <c r="AS83" s="74">
        <v>41616</v>
      </c>
      <c r="AT83" s="53">
        <f t="shared" si="70"/>
        <v>11.230690010298661</v>
      </c>
      <c r="AU83" s="53">
        <f t="shared" si="71"/>
        <v>12.355560833679711</v>
      </c>
      <c r="AV83" s="53">
        <f t="shared" si="72"/>
        <v>45.608531994981178</v>
      </c>
      <c r="AW83" s="53">
        <f t="shared" si="73"/>
        <v>54.391468005018815</v>
      </c>
    </row>
    <row r="84" spans="1:49">
      <c r="A84" s="1" t="s">
        <v>89</v>
      </c>
      <c r="B84" s="2" t="s">
        <v>90</v>
      </c>
      <c r="C84" s="1" t="s">
        <v>186</v>
      </c>
      <c r="D84" s="74">
        <v>382251</v>
      </c>
      <c r="E84" s="74">
        <v>52922</v>
      </c>
      <c r="F84" s="74">
        <v>30847</v>
      </c>
      <c r="G84" s="74">
        <v>18596</v>
      </c>
      <c r="H84" s="74">
        <v>254663</v>
      </c>
      <c r="I84" s="74">
        <v>48813</v>
      </c>
      <c r="J84" s="301">
        <f t="shared" si="74"/>
        <v>13.844829706135497</v>
      </c>
      <c r="K84" s="301">
        <f t="shared" si="75"/>
        <v>12.112870735049851</v>
      </c>
      <c r="L84" s="303">
        <f t="shared" si="75"/>
        <v>38.096408743572411</v>
      </c>
      <c r="M84" s="74">
        <v>52922</v>
      </c>
      <c r="N84" s="74">
        <v>13224</v>
      </c>
      <c r="O84" s="74">
        <v>37341</v>
      </c>
      <c r="P84" s="97">
        <f t="shared" si="76"/>
        <v>2357</v>
      </c>
      <c r="Q84" s="74">
        <v>163</v>
      </c>
      <c r="R84" s="74">
        <v>765</v>
      </c>
      <c r="S84" s="74">
        <v>12</v>
      </c>
      <c r="T84" s="74">
        <v>405</v>
      </c>
      <c r="U84" s="74">
        <v>1012</v>
      </c>
      <c r="V84" s="74">
        <v>1918</v>
      </c>
      <c r="W84" s="74">
        <v>11966</v>
      </c>
      <c r="X84" s="195">
        <f t="shared" si="59"/>
        <v>24.987717773326786</v>
      </c>
      <c r="Y84" s="195">
        <f t="shared" si="60"/>
        <v>70.55855787763123</v>
      </c>
      <c r="Z84" s="195">
        <f t="shared" si="61"/>
        <v>4.4537243490419858</v>
      </c>
      <c r="AA84" s="195">
        <f t="shared" si="62"/>
        <v>3.6242016552662411</v>
      </c>
      <c r="AB84" s="197">
        <f t="shared" si="63"/>
        <v>22.610634518725671</v>
      </c>
      <c r="AC84" s="74">
        <v>382251</v>
      </c>
      <c r="AD84" s="74">
        <v>10461</v>
      </c>
      <c r="AE84" s="74">
        <v>12448</v>
      </c>
      <c r="AF84" s="74">
        <v>21502</v>
      </c>
      <c r="AG84" s="74">
        <v>29184</v>
      </c>
      <c r="AH84" s="74">
        <v>11247</v>
      </c>
      <c r="AI84" s="74">
        <v>19402</v>
      </c>
      <c r="AJ84" s="53">
        <f t="shared" si="64"/>
        <v>2.7366834880745894</v>
      </c>
      <c r="AK84" s="53">
        <f t="shared" si="65"/>
        <v>3.256499001964678</v>
      </c>
      <c r="AL84" s="53">
        <f t="shared" si="66"/>
        <v>5.6250997381301815</v>
      </c>
      <c r="AM84" s="53">
        <f t="shared" si="67"/>
        <v>7.6347740097475221</v>
      </c>
      <c r="AN84" s="53">
        <f t="shared" si="68"/>
        <v>2.9423075413798787</v>
      </c>
      <c r="AO84" s="38">
        <f t="shared" si="69"/>
        <v>5.0757224964748291</v>
      </c>
      <c r="AP84" s="74">
        <v>180659</v>
      </c>
      <c r="AQ84" s="74">
        <v>24092</v>
      </c>
      <c r="AR84" s="74">
        <v>201592</v>
      </c>
      <c r="AS84" s="74">
        <v>28830</v>
      </c>
      <c r="AT84" s="53">
        <f t="shared" si="70"/>
        <v>13.335621253300417</v>
      </c>
      <c r="AU84" s="53">
        <f t="shared" si="71"/>
        <v>14.301162744553356</v>
      </c>
      <c r="AV84" s="53">
        <f t="shared" si="72"/>
        <v>45.523600770945919</v>
      </c>
      <c r="AW84" s="53">
        <f t="shared" si="73"/>
        <v>54.476399229054081</v>
      </c>
    </row>
    <row r="85" spans="1:49">
      <c r="A85" s="1" t="s">
        <v>61</v>
      </c>
      <c r="B85" s="2" t="s">
        <v>62</v>
      </c>
      <c r="C85" s="1" t="s">
        <v>187</v>
      </c>
      <c r="D85" s="74">
        <v>415445</v>
      </c>
      <c r="E85" s="74">
        <v>52175</v>
      </c>
      <c r="F85" s="74">
        <v>28743</v>
      </c>
      <c r="G85" s="74">
        <v>20195</v>
      </c>
      <c r="H85" s="74">
        <v>280778</v>
      </c>
      <c r="I85" s="74">
        <v>51448</v>
      </c>
      <c r="J85" s="301">
        <f t="shared" si="74"/>
        <v>12.558822467474636</v>
      </c>
      <c r="K85" s="301">
        <f t="shared" si="75"/>
        <v>10.236913148466048</v>
      </c>
      <c r="L85" s="303">
        <f t="shared" si="75"/>
        <v>39.253226558855545</v>
      </c>
      <c r="M85" s="74">
        <v>52175</v>
      </c>
      <c r="N85" s="74">
        <v>14284</v>
      </c>
      <c r="O85" s="74">
        <v>20131</v>
      </c>
      <c r="P85" s="97">
        <f t="shared" si="76"/>
        <v>17760</v>
      </c>
      <c r="Q85" s="74">
        <v>695</v>
      </c>
      <c r="R85" s="74">
        <v>9429</v>
      </c>
      <c r="S85" s="74">
        <v>185</v>
      </c>
      <c r="T85" s="74">
        <v>4560</v>
      </c>
      <c r="U85" s="74">
        <v>2891</v>
      </c>
      <c r="V85" s="74">
        <v>9054</v>
      </c>
      <c r="W85" s="74">
        <v>11075</v>
      </c>
      <c r="X85" s="195">
        <f t="shared" si="59"/>
        <v>27.377096310493531</v>
      </c>
      <c r="Y85" s="195">
        <f t="shared" si="60"/>
        <v>38.583612841399137</v>
      </c>
      <c r="Z85" s="195">
        <f t="shared" si="61"/>
        <v>34.039290848107328</v>
      </c>
      <c r="AA85" s="195">
        <f t="shared" si="62"/>
        <v>17.353138476281742</v>
      </c>
      <c r="AB85" s="197">
        <f t="shared" si="63"/>
        <v>21.226641111643506</v>
      </c>
      <c r="AC85" s="74">
        <v>415445</v>
      </c>
      <c r="AD85" s="74">
        <v>11989</v>
      </c>
      <c r="AE85" s="74">
        <v>9624</v>
      </c>
      <c r="AF85" s="74">
        <v>21613</v>
      </c>
      <c r="AG85" s="74">
        <v>27736</v>
      </c>
      <c r="AH85" s="74">
        <v>12391</v>
      </c>
      <c r="AI85" s="74">
        <v>21362</v>
      </c>
      <c r="AJ85" s="53">
        <f t="shared" si="64"/>
        <v>2.8858212278400268</v>
      </c>
      <c r="AK85" s="53">
        <f t="shared" si="65"/>
        <v>2.3165521308476453</v>
      </c>
      <c r="AL85" s="53">
        <f t="shared" si="66"/>
        <v>5.2023733586876721</v>
      </c>
      <c r="AM85" s="53">
        <f t="shared" si="67"/>
        <v>6.6762146613871876</v>
      </c>
      <c r="AN85" s="53">
        <f t="shared" si="68"/>
        <v>2.9825849390412689</v>
      </c>
      <c r="AO85" s="38">
        <f t="shared" si="69"/>
        <v>5.1419562156242105</v>
      </c>
      <c r="AP85" s="74">
        <v>202581</v>
      </c>
      <c r="AQ85" s="74">
        <v>23926</v>
      </c>
      <c r="AR85" s="74">
        <v>212864</v>
      </c>
      <c r="AS85" s="74">
        <v>28249</v>
      </c>
      <c r="AT85" s="53">
        <f t="shared" si="70"/>
        <v>11.810584408212025</v>
      </c>
      <c r="AU85" s="53">
        <f t="shared" si="71"/>
        <v>13.270914762477451</v>
      </c>
      <c r="AV85" s="53">
        <f t="shared" si="72"/>
        <v>45.857211308097753</v>
      </c>
      <c r="AW85" s="53">
        <f t="shared" si="73"/>
        <v>54.142788691902254</v>
      </c>
    </row>
    <row r="86" spans="1:49">
      <c r="A86" s="1" t="s">
        <v>57</v>
      </c>
      <c r="B86" s="2" t="s">
        <v>58</v>
      </c>
      <c r="C86" s="1" t="s">
        <v>188</v>
      </c>
      <c r="D86" s="74">
        <v>1563500</v>
      </c>
      <c r="E86" s="74">
        <v>161585</v>
      </c>
      <c r="F86" s="74">
        <v>90688</v>
      </c>
      <c r="G86" s="74">
        <v>55031</v>
      </c>
      <c r="H86" s="74">
        <v>987258</v>
      </c>
      <c r="I86" s="74">
        <v>155169</v>
      </c>
      <c r="J86" s="301">
        <f t="shared" si="74"/>
        <v>10.33482571154461</v>
      </c>
      <c r="K86" s="301">
        <f t="shared" si="75"/>
        <v>9.185846050373863</v>
      </c>
      <c r="L86" s="303">
        <f t="shared" si="75"/>
        <v>35.465202456676273</v>
      </c>
      <c r="M86" s="74">
        <v>161585</v>
      </c>
      <c r="N86" s="74">
        <v>119051</v>
      </c>
      <c r="O86" s="74">
        <v>14020</v>
      </c>
      <c r="P86" s="97">
        <f t="shared" si="76"/>
        <v>28514</v>
      </c>
      <c r="Q86" s="74">
        <v>3822</v>
      </c>
      <c r="R86" s="74">
        <v>4082</v>
      </c>
      <c r="S86" s="74">
        <v>249</v>
      </c>
      <c r="T86" s="74">
        <v>14847</v>
      </c>
      <c r="U86" s="74">
        <v>5514</v>
      </c>
      <c r="V86" s="74">
        <v>49756</v>
      </c>
      <c r="W86" s="74">
        <v>87869</v>
      </c>
      <c r="X86" s="195">
        <f t="shared" si="59"/>
        <v>73.677012098895318</v>
      </c>
      <c r="Y86" s="195">
        <f t="shared" si="60"/>
        <v>8.6765479469010121</v>
      </c>
      <c r="Z86" s="195">
        <f t="shared" si="61"/>
        <v>17.646439954203668</v>
      </c>
      <c r="AA86" s="195">
        <f t="shared" si="62"/>
        <v>30.79246217161246</v>
      </c>
      <c r="AB86" s="197">
        <f t="shared" si="63"/>
        <v>54.37942878361234</v>
      </c>
      <c r="AC86" s="74">
        <v>1563500</v>
      </c>
      <c r="AD86" s="74">
        <v>43625</v>
      </c>
      <c r="AE86" s="74">
        <v>34714</v>
      </c>
      <c r="AF86" s="74">
        <v>62219</v>
      </c>
      <c r="AG86" s="74">
        <v>81272</v>
      </c>
      <c r="AH86" s="74">
        <v>31496</v>
      </c>
      <c r="AI86" s="74">
        <v>55169</v>
      </c>
      <c r="AJ86" s="53">
        <f t="shared" si="64"/>
        <v>2.7902142628717619</v>
      </c>
      <c r="AK86" s="53">
        <f t="shared" si="65"/>
        <v>2.2202750239846498</v>
      </c>
      <c r="AL86" s="53">
        <f t="shared" si="66"/>
        <v>3.9794691397505599</v>
      </c>
      <c r="AM86" s="53">
        <f t="shared" si="67"/>
        <v>5.1980812280140709</v>
      </c>
      <c r="AN86" s="53">
        <f t="shared" si="68"/>
        <v>2.0144547489606652</v>
      </c>
      <c r="AO86" s="38">
        <f t="shared" si="69"/>
        <v>3.5285577230572436</v>
      </c>
      <c r="AP86" s="74">
        <v>776068</v>
      </c>
      <c r="AQ86" s="74">
        <v>79760</v>
      </c>
      <c r="AR86" s="74">
        <v>787432</v>
      </c>
      <c r="AS86" s="74">
        <v>81825</v>
      </c>
      <c r="AT86" s="53">
        <f t="shared" si="70"/>
        <v>10.277449914182778</v>
      </c>
      <c r="AU86" s="53">
        <f t="shared" si="71"/>
        <v>10.391373477328836</v>
      </c>
      <c r="AV86" s="53">
        <f t="shared" si="72"/>
        <v>49.361017421171525</v>
      </c>
      <c r="AW86" s="53">
        <f t="shared" si="73"/>
        <v>50.638982578828482</v>
      </c>
    </row>
    <row r="87" spans="1:49">
      <c r="A87" s="1" t="s">
        <v>189</v>
      </c>
      <c r="B87" s="2" t="s">
        <v>130</v>
      </c>
      <c r="C87" s="1" t="s">
        <v>190</v>
      </c>
      <c r="D87" s="74">
        <v>297683</v>
      </c>
      <c r="E87" s="74">
        <v>41004</v>
      </c>
      <c r="F87" s="74">
        <v>22681</v>
      </c>
      <c r="G87" s="74">
        <v>15537</v>
      </c>
      <c r="H87" s="74">
        <v>209451</v>
      </c>
      <c r="I87" s="74">
        <v>41306</v>
      </c>
      <c r="J87" s="301">
        <f t="shared" si="74"/>
        <v>13.774384160331628</v>
      </c>
      <c r="K87" s="301">
        <f t="shared" si="75"/>
        <v>10.828785730314012</v>
      </c>
      <c r="L87" s="303">
        <f t="shared" si="75"/>
        <v>37.614390161235654</v>
      </c>
      <c r="M87" s="74">
        <v>41004</v>
      </c>
      <c r="N87" s="74">
        <v>26067</v>
      </c>
      <c r="O87" s="74">
        <v>12761</v>
      </c>
      <c r="P87" s="97">
        <f t="shared" si="76"/>
        <v>2176</v>
      </c>
      <c r="Q87" s="74">
        <v>149</v>
      </c>
      <c r="R87" s="74">
        <v>548</v>
      </c>
      <c r="S87" s="74">
        <v>10</v>
      </c>
      <c r="T87" s="74">
        <v>319</v>
      </c>
      <c r="U87" s="74">
        <v>1150</v>
      </c>
      <c r="V87" s="74">
        <v>874</v>
      </c>
      <c r="W87" s="74">
        <v>25660</v>
      </c>
      <c r="X87" s="195">
        <f t="shared" si="59"/>
        <v>63.5718466491074</v>
      </c>
      <c r="Y87" s="195">
        <f t="shared" si="60"/>
        <v>31.121354014242513</v>
      </c>
      <c r="Z87" s="195">
        <f t="shared" si="61"/>
        <v>5.3067993366500827</v>
      </c>
      <c r="AA87" s="195">
        <f t="shared" si="62"/>
        <v>2.1314993659155204</v>
      </c>
      <c r="AB87" s="197">
        <f t="shared" si="63"/>
        <v>62.579260559945368</v>
      </c>
      <c r="AC87" s="74">
        <v>297683</v>
      </c>
      <c r="AD87" s="74">
        <v>8819</v>
      </c>
      <c r="AE87" s="74">
        <v>6857</v>
      </c>
      <c r="AF87" s="74">
        <v>16387</v>
      </c>
      <c r="AG87" s="74">
        <v>21159</v>
      </c>
      <c r="AH87" s="74">
        <v>7262</v>
      </c>
      <c r="AI87" s="74">
        <v>15327</v>
      </c>
      <c r="AJ87" s="53">
        <f t="shared" si="64"/>
        <v>2.962547407813009</v>
      </c>
      <c r="AK87" s="53">
        <f t="shared" si="65"/>
        <v>2.303457033152716</v>
      </c>
      <c r="AL87" s="53">
        <f t="shared" si="66"/>
        <v>5.5048491180215198</v>
      </c>
      <c r="AM87" s="53">
        <f t="shared" si="67"/>
        <v>7.1078966551667371</v>
      </c>
      <c r="AN87" s="53">
        <f t="shared" si="68"/>
        <v>2.4395077985642444</v>
      </c>
      <c r="AO87" s="38">
        <f t="shared" si="69"/>
        <v>5.1487656332407292</v>
      </c>
      <c r="AP87" s="74">
        <v>143856</v>
      </c>
      <c r="AQ87" s="74">
        <v>19047</v>
      </c>
      <c r="AR87" s="74">
        <v>153827</v>
      </c>
      <c r="AS87" s="74">
        <v>21957</v>
      </c>
      <c r="AT87" s="53">
        <f t="shared" si="70"/>
        <v>13.240323656990324</v>
      </c>
      <c r="AU87" s="53">
        <f t="shared" si="71"/>
        <v>14.273827091472887</v>
      </c>
      <c r="AV87" s="53">
        <f t="shared" si="72"/>
        <v>46.451565700907224</v>
      </c>
      <c r="AW87" s="53">
        <f t="shared" si="73"/>
        <v>53.548434299092776</v>
      </c>
    </row>
    <row r="88" spans="1:49">
      <c r="A88" s="1" t="s">
        <v>127</v>
      </c>
      <c r="B88" s="2" t="s">
        <v>128</v>
      </c>
      <c r="C88" s="1" t="s">
        <v>191</v>
      </c>
      <c r="D88" s="74">
        <v>625845</v>
      </c>
      <c r="E88" s="74">
        <v>79653</v>
      </c>
      <c r="F88" s="74">
        <v>47034</v>
      </c>
      <c r="G88" s="74">
        <v>27541</v>
      </c>
      <c r="H88" s="74">
        <v>437039</v>
      </c>
      <c r="I88" s="74">
        <v>73816</v>
      </c>
      <c r="J88" s="301">
        <f t="shared" si="74"/>
        <v>12.727272727272727</v>
      </c>
      <c r="K88" s="301">
        <f t="shared" si="75"/>
        <v>10.761968611496915</v>
      </c>
      <c r="L88" s="303">
        <f t="shared" si="75"/>
        <v>37.31033922184892</v>
      </c>
      <c r="M88" s="74">
        <v>79653</v>
      </c>
      <c r="N88" s="74">
        <v>61573</v>
      </c>
      <c r="O88" s="74">
        <v>5847</v>
      </c>
      <c r="P88" s="97">
        <f t="shared" si="76"/>
        <v>12233</v>
      </c>
      <c r="Q88" s="74">
        <v>1062</v>
      </c>
      <c r="R88" s="74">
        <v>4938</v>
      </c>
      <c r="S88" s="74">
        <v>727</v>
      </c>
      <c r="T88" s="74">
        <v>1349</v>
      </c>
      <c r="U88" s="74">
        <v>4157</v>
      </c>
      <c r="V88" s="74">
        <v>5590</v>
      </c>
      <c r="W88" s="74">
        <v>57998</v>
      </c>
      <c r="X88" s="195">
        <f t="shared" si="59"/>
        <v>77.301545453404145</v>
      </c>
      <c r="Y88" s="195">
        <f t="shared" si="60"/>
        <v>7.3405898082934726</v>
      </c>
      <c r="Z88" s="195">
        <f t="shared" si="61"/>
        <v>15.357864738302387</v>
      </c>
      <c r="AA88" s="195">
        <f t="shared" si="62"/>
        <v>7.0179403161211757</v>
      </c>
      <c r="AB88" s="197">
        <f t="shared" si="63"/>
        <v>72.813327809373149</v>
      </c>
      <c r="AC88" s="74">
        <v>625845</v>
      </c>
      <c r="AD88" s="74">
        <v>21134</v>
      </c>
      <c r="AE88" s="74">
        <v>14882</v>
      </c>
      <c r="AF88" s="74">
        <v>35747</v>
      </c>
      <c r="AG88" s="74">
        <v>37232</v>
      </c>
      <c r="AH88" s="74">
        <v>15806</v>
      </c>
      <c r="AI88" s="74">
        <v>29491</v>
      </c>
      <c r="AJ88" s="53">
        <f t="shared" si="64"/>
        <v>3.3768744657223433</v>
      </c>
      <c r="AK88" s="53">
        <f t="shared" si="65"/>
        <v>2.3779050723421933</v>
      </c>
      <c r="AL88" s="53">
        <f t="shared" si="66"/>
        <v>5.7117976495777709</v>
      </c>
      <c r="AM88" s="53">
        <f t="shared" si="67"/>
        <v>5.9490768481013676</v>
      </c>
      <c r="AN88" s="53">
        <f t="shared" si="68"/>
        <v>2.525545462534653</v>
      </c>
      <c r="AO88" s="38">
        <f t="shared" si="69"/>
        <v>4.7121891203093416</v>
      </c>
      <c r="AP88" s="74">
        <v>309163</v>
      </c>
      <c r="AQ88" s="74">
        <v>38118</v>
      </c>
      <c r="AR88" s="74">
        <v>316682</v>
      </c>
      <c r="AS88" s="74">
        <v>41535</v>
      </c>
      <c r="AT88" s="53">
        <f t="shared" si="70"/>
        <v>12.32941846210575</v>
      </c>
      <c r="AU88" s="53">
        <f t="shared" si="71"/>
        <v>13.115680714407512</v>
      </c>
      <c r="AV88" s="53">
        <f t="shared" si="72"/>
        <v>47.855071372076381</v>
      </c>
      <c r="AW88" s="53">
        <f t="shared" si="73"/>
        <v>52.144928627923612</v>
      </c>
    </row>
    <row r="89" spans="1:49">
      <c r="A89" s="1" t="s">
        <v>119</v>
      </c>
      <c r="B89" s="2" t="s">
        <v>120</v>
      </c>
      <c r="C89" s="1" t="s">
        <v>192</v>
      </c>
      <c r="D89" s="74">
        <v>442529</v>
      </c>
      <c r="E89" s="74">
        <v>38200</v>
      </c>
      <c r="F89" s="74">
        <v>20297</v>
      </c>
      <c r="G89" s="74">
        <v>13590</v>
      </c>
      <c r="H89" s="74">
        <v>303226</v>
      </c>
      <c r="I89" s="74">
        <v>41988</v>
      </c>
      <c r="J89" s="301">
        <f t="shared" si="74"/>
        <v>8.6322026353075163</v>
      </c>
      <c r="K89" s="301">
        <f t="shared" si="75"/>
        <v>6.6936872167953938</v>
      </c>
      <c r="L89" s="303">
        <f t="shared" si="75"/>
        <v>32.36639039725636</v>
      </c>
      <c r="M89" s="74">
        <v>38200</v>
      </c>
      <c r="N89" s="74">
        <v>20512</v>
      </c>
      <c r="O89" s="74">
        <v>14478</v>
      </c>
      <c r="P89" s="97">
        <f t="shared" si="76"/>
        <v>3210</v>
      </c>
      <c r="Q89" s="74">
        <v>303</v>
      </c>
      <c r="R89" s="74">
        <v>904</v>
      </c>
      <c r="S89" s="74">
        <v>24</v>
      </c>
      <c r="T89" s="74">
        <v>878</v>
      </c>
      <c r="U89" s="74">
        <v>1101</v>
      </c>
      <c r="V89" s="74">
        <v>2615</v>
      </c>
      <c r="W89" s="74">
        <v>19011</v>
      </c>
      <c r="X89" s="195">
        <f t="shared" si="59"/>
        <v>53.696335078534027</v>
      </c>
      <c r="Y89" s="195">
        <f t="shared" si="60"/>
        <v>37.900523560209429</v>
      </c>
      <c r="Z89" s="195">
        <f t="shared" si="61"/>
        <v>8.4031413612565444</v>
      </c>
      <c r="AA89" s="195">
        <f t="shared" si="62"/>
        <v>6.845549738219896</v>
      </c>
      <c r="AB89" s="197">
        <f t="shared" si="63"/>
        <v>49.767015706806284</v>
      </c>
      <c r="AC89" s="74">
        <v>442529</v>
      </c>
      <c r="AD89" s="74">
        <v>9029</v>
      </c>
      <c r="AE89" s="74">
        <v>7558</v>
      </c>
      <c r="AF89" s="74">
        <v>16357</v>
      </c>
      <c r="AG89" s="74">
        <v>17801</v>
      </c>
      <c r="AH89" s="74">
        <v>6642</v>
      </c>
      <c r="AI89" s="74">
        <v>12508</v>
      </c>
      <c r="AJ89" s="53">
        <f t="shared" si="64"/>
        <v>2.0403182616280513</v>
      </c>
      <c r="AK89" s="53">
        <f t="shared" si="65"/>
        <v>1.7079106680014191</v>
      </c>
      <c r="AL89" s="53">
        <f t="shared" si="66"/>
        <v>3.6962549347048443</v>
      </c>
      <c r="AM89" s="53">
        <f t="shared" si="67"/>
        <v>4.0225612332751073</v>
      </c>
      <c r="AN89" s="53">
        <f t="shared" si="68"/>
        <v>1.50091858386682</v>
      </c>
      <c r="AO89" s="38">
        <f t="shared" si="69"/>
        <v>2.8264814283357702</v>
      </c>
      <c r="AP89" s="74">
        <v>213244</v>
      </c>
      <c r="AQ89" s="74">
        <v>16655</v>
      </c>
      <c r="AR89" s="74">
        <v>229285</v>
      </c>
      <c r="AS89" s="74">
        <v>21545</v>
      </c>
      <c r="AT89" s="53">
        <f t="shared" si="70"/>
        <v>7.8103018138845641</v>
      </c>
      <c r="AU89" s="53">
        <f t="shared" si="71"/>
        <v>9.3966024816276672</v>
      </c>
      <c r="AV89" s="53">
        <f t="shared" si="72"/>
        <v>43.599476439790571</v>
      </c>
      <c r="AW89" s="53">
        <f t="shared" si="73"/>
        <v>56.400523560209429</v>
      </c>
    </row>
    <row r="90" spans="1:49">
      <c r="A90" s="1" t="s">
        <v>145</v>
      </c>
      <c r="B90" s="2" t="s">
        <v>146</v>
      </c>
      <c r="C90" s="1" t="s">
        <v>193</v>
      </c>
      <c r="D90" s="74">
        <v>218218</v>
      </c>
      <c r="E90" s="74">
        <v>33923</v>
      </c>
      <c r="F90" s="74">
        <v>21176</v>
      </c>
      <c r="G90" s="74">
        <v>9617</v>
      </c>
      <c r="H90" s="74">
        <v>152559</v>
      </c>
      <c r="I90" s="74">
        <v>25939</v>
      </c>
      <c r="J90" s="301">
        <f t="shared" si="74"/>
        <v>15.545463710601325</v>
      </c>
      <c r="K90" s="301">
        <f t="shared" si="75"/>
        <v>13.880531466514595</v>
      </c>
      <c r="L90" s="303">
        <f t="shared" si="75"/>
        <v>37.075446239253637</v>
      </c>
      <c r="M90" s="74">
        <v>33923</v>
      </c>
      <c r="N90" s="74">
        <v>10389</v>
      </c>
      <c r="O90" s="74">
        <v>21584</v>
      </c>
      <c r="P90" s="97">
        <f t="shared" si="76"/>
        <v>1950</v>
      </c>
      <c r="Q90" s="74">
        <v>102</v>
      </c>
      <c r="R90" s="74">
        <v>201</v>
      </c>
      <c r="S90" s="74">
        <v>12</v>
      </c>
      <c r="T90" s="74">
        <v>334</v>
      </c>
      <c r="U90" s="74">
        <v>1301</v>
      </c>
      <c r="V90" s="74">
        <v>1172</v>
      </c>
      <c r="W90" s="74">
        <v>9683</v>
      </c>
      <c r="X90" s="195">
        <f t="shared" si="59"/>
        <v>30.625239513014769</v>
      </c>
      <c r="Y90" s="195">
        <f t="shared" si="60"/>
        <v>63.626448132535451</v>
      </c>
      <c r="Z90" s="195">
        <f t="shared" si="61"/>
        <v>5.7483123544497836</v>
      </c>
      <c r="AA90" s="195">
        <f t="shared" si="62"/>
        <v>3.4548831176487931</v>
      </c>
      <c r="AB90" s="197">
        <f t="shared" si="63"/>
        <v>28.544055655455004</v>
      </c>
      <c r="AC90" s="74">
        <v>218218</v>
      </c>
      <c r="AD90" s="74">
        <v>5925</v>
      </c>
      <c r="AE90" s="74">
        <v>6144</v>
      </c>
      <c r="AF90" s="74">
        <v>15323</v>
      </c>
      <c r="AG90" s="74">
        <v>17428</v>
      </c>
      <c r="AH90" s="74">
        <v>6046</v>
      </c>
      <c r="AI90" s="74">
        <v>10915</v>
      </c>
      <c r="AJ90" s="53">
        <f t="shared" si="64"/>
        <v>2.7151747335233574</v>
      </c>
      <c r="AK90" s="53">
        <f t="shared" si="65"/>
        <v>2.8155330907624485</v>
      </c>
      <c r="AL90" s="53">
        <f t="shared" si="66"/>
        <v>7.0218772053634444</v>
      </c>
      <c r="AM90" s="53">
        <f t="shared" si="67"/>
        <v>7.9865089039400967</v>
      </c>
      <c r="AN90" s="53">
        <f t="shared" si="68"/>
        <v>2.7706238715413027</v>
      </c>
      <c r="AO90" s="38">
        <f t="shared" si="69"/>
        <v>5.0018788550898643</v>
      </c>
      <c r="AP90" s="74">
        <v>102772</v>
      </c>
      <c r="AQ90" s="74">
        <v>14809</v>
      </c>
      <c r="AR90" s="74">
        <v>115446</v>
      </c>
      <c r="AS90" s="74">
        <v>19114</v>
      </c>
      <c r="AT90" s="53">
        <f t="shared" si="70"/>
        <v>14.409566808080021</v>
      </c>
      <c r="AU90" s="53">
        <f t="shared" si="71"/>
        <v>16.55665852433172</v>
      </c>
      <c r="AV90" s="53">
        <f t="shared" si="72"/>
        <v>43.654747516434277</v>
      </c>
      <c r="AW90" s="53">
        <f t="shared" si="73"/>
        <v>56.345252483565723</v>
      </c>
    </row>
    <row r="91" spans="1:49">
      <c r="A91" s="1" t="s">
        <v>61</v>
      </c>
      <c r="B91" s="2" t="s">
        <v>62</v>
      </c>
      <c r="C91" s="1" t="s">
        <v>194</v>
      </c>
      <c r="D91" s="74">
        <v>319141</v>
      </c>
      <c r="E91" s="74">
        <v>33014</v>
      </c>
      <c r="F91" s="74">
        <v>18349</v>
      </c>
      <c r="G91" s="74">
        <v>12214</v>
      </c>
      <c r="H91" s="74">
        <v>209241</v>
      </c>
      <c r="I91" s="74">
        <v>31318</v>
      </c>
      <c r="J91" s="301">
        <f t="shared" si="74"/>
        <v>10.344643903478399</v>
      </c>
      <c r="K91" s="301">
        <f t="shared" si="75"/>
        <v>8.7693138534034922</v>
      </c>
      <c r="L91" s="303">
        <f t="shared" si="75"/>
        <v>38.999936138961623</v>
      </c>
      <c r="M91" s="74">
        <v>33014</v>
      </c>
      <c r="N91" s="74">
        <v>21432</v>
      </c>
      <c r="O91" s="74">
        <v>2819</v>
      </c>
      <c r="P91" s="97">
        <f t="shared" si="76"/>
        <v>8763</v>
      </c>
      <c r="Q91" s="74">
        <v>307</v>
      </c>
      <c r="R91" s="74">
        <v>2024</v>
      </c>
      <c r="S91" s="74">
        <v>64</v>
      </c>
      <c r="T91" s="74">
        <v>5139</v>
      </c>
      <c r="U91" s="74">
        <v>1229</v>
      </c>
      <c r="V91" s="74">
        <v>13074</v>
      </c>
      <c r="W91" s="74">
        <v>14351</v>
      </c>
      <c r="X91" s="195">
        <f t="shared" si="59"/>
        <v>64.917913612406849</v>
      </c>
      <c r="Y91" s="195">
        <f t="shared" si="60"/>
        <v>8.5388017204822191</v>
      </c>
      <c r="Z91" s="195">
        <f t="shared" si="61"/>
        <v>26.543284667110921</v>
      </c>
      <c r="AA91" s="195">
        <f t="shared" si="62"/>
        <v>39.601381232204517</v>
      </c>
      <c r="AB91" s="197">
        <f t="shared" si="63"/>
        <v>43.469437208457016</v>
      </c>
      <c r="AC91" s="74">
        <v>319141</v>
      </c>
      <c r="AD91" s="74">
        <v>8164</v>
      </c>
      <c r="AE91" s="74">
        <v>6216</v>
      </c>
      <c r="AF91" s="74">
        <v>13003</v>
      </c>
      <c r="AG91" s="74">
        <v>16952</v>
      </c>
      <c r="AH91" s="74">
        <v>7333</v>
      </c>
      <c r="AI91" s="74">
        <v>12936</v>
      </c>
      <c r="AJ91" s="53">
        <f t="shared" si="64"/>
        <v>2.5581169451747034</v>
      </c>
      <c r="AK91" s="53">
        <f t="shared" si="65"/>
        <v>1.9477284335137135</v>
      </c>
      <c r="AL91" s="53">
        <f t="shared" si="66"/>
        <v>4.0743746494496165</v>
      </c>
      <c r="AM91" s="53">
        <f t="shared" si="67"/>
        <v>5.3117587524009764</v>
      </c>
      <c r="AN91" s="53">
        <f t="shared" si="68"/>
        <v>2.2977304702310262</v>
      </c>
      <c r="AO91" s="38">
        <f t="shared" si="69"/>
        <v>4.0533807940690796</v>
      </c>
      <c r="AP91" s="74">
        <v>157818</v>
      </c>
      <c r="AQ91" s="74">
        <v>15629</v>
      </c>
      <c r="AR91" s="74">
        <v>161323</v>
      </c>
      <c r="AS91" s="74">
        <v>17385</v>
      </c>
      <c r="AT91" s="53">
        <f t="shared" si="70"/>
        <v>9.9031796119580786</v>
      </c>
      <c r="AU91" s="53">
        <f t="shared" si="71"/>
        <v>10.776516677721094</v>
      </c>
      <c r="AV91" s="53">
        <f t="shared" si="72"/>
        <v>47.340522202701884</v>
      </c>
      <c r="AW91" s="53">
        <f t="shared" si="73"/>
        <v>52.659477797298116</v>
      </c>
    </row>
    <row r="92" spans="1:49">
      <c r="A92" s="1" t="s">
        <v>61</v>
      </c>
      <c r="B92" s="2" t="s">
        <v>62</v>
      </c>
      <c r="C92" s="1" t="s">
        <v>195</v>
      </c>
      <c r="D92" s="74">
        <v>485567</v>
      </c>
      <c r="E92" s="74">
        <v>60729</v>
      </c>
      <c r="F92" s="74">
        <v>33597</v>
      </c>
      <c r="G92" s="74">
        <v>23030</v>
      </c>
      <c r="H92" s="74">
        <v>311594</v>
      </c>
      <c r="I92" s="74">
        <v>58663</v>
      </c>
      <c r="J92" s="301">
        <f t="shared" si="74"/>
        <v>12.506821921588577</v>
      </c>
      <c r="K92" s="301">
        <f t="shared" si="75"/>
        <v>10.782300044288402</v>
      </c>
      <c r="L92" s="303">
        <f t="shared" si="75"/>
        <v>39.258135451647547</v>
      </c>
      <c r="M92" s="74">
        <v>60729</v>
      </c>
      <c r="N92" s="74">
        <v>30720</v>
      </c>
      <c r="O92" s="74">
        <v>11878</v>
      </c>
      <c r="P92" s="97">
        <f t="shared" si="76"/>
        <v>18131</v>
      </c>
      <c r="Q92" s="74">
        <v>734</v>
      </c>
      <c r="R92" s="74">
        <v>9780</v>
      </c>
      <c r="S92" s="74">
        <v>736</v>
      </c>
      <c r="T92" s="74">
        <v>3519</v>
      </c>
      <c r="U92" s="74">
        <v>3362</v>
      </c>
      <c r="V92" s="74">
        <v>11629</v>
      </c>
      <c r="W92" s="74">
        <v>23929</v>
      </c>
      <c r="X92" s="195">
        <f t="shared" si="59"/>
        <v>50.585387541372327</v>
      </c>
      <c r="Y92" s="195">
        <f t="shared" si="60"/>
        <v>19.559024518763689</v>
      </c>
      <c r="Z92" s="195">
        <f t="shared" si="61"/>
        <v>29.855587939863987</v>
      </c>
      <c r="AA92" s="195">
        <f t="shared" si="62"/>
        <v>19.149006240840453</v>
      </c>
      <c r="AB92" s="197">
        <f t="shared" si="63"/>
        <v>39.402921174397733</v>
      </c>
      <c r="AC92" s="74">
        <v>485567</v>
      </c>
      <c r="AD92" s="74">
        <v>15618</v>
      </c>
      <c r="AE92" s="74">
        <v>11704</v>
      </c>
      <c r="AF92" s="74">
        <v>25295</v>
      </c>
      <c r="AG92" s="74">
        <v>31326</v>
      </c>
      <c r="AH92" s="74">
        <v>15163</v>
      </c>
      <c r="AI92" s="74">
        <v>25713</v>
      </c>
      <c r="AJ92" s="53">
        <f t="shared" si="64"/>
        <v>3.2164459281623343</v>
      </c>
      <c r="AK92" s="53">
        <f t="shared" si="65"/>
        <v>2.4103779704963477</v>
      </c>
      <c r="AL92" s="53">
        <f t="shared" si="66"/>
        <v>5.209373783638509</v>
      </c>
      <c r="AM92" s="53">
        <f t="shared" si="67"/>
        <v>6.4514268885653276</v>
      </c>
      <c r="AN92" s="53">
        <f t="shared" si="68"/>
        <v>3.1227410429456697</v>
      </c>
      <c r="AO92" s="38">
        <f t="shared" si="69"/>
        <v>5.2954587111562361</v>
      </c>
      <c r="AP92" s="74">
        <v>236105</v>
      </c>
      <c r="AQ92" s="74">
        <v>28649</v>
      </c>
      <c r="AR92" s="74">
        <v>249462</v>
      </c>
      <c r="AS92" s="74">
        <v>32080</v>
      </c>
      <c r="AT92" s="53">
        <f t="shared" si="70"/>
        <v>12.134008174329217</v>
      </c>
      <c r="AU92" s="53">
        <f t="shared" si="71"/>
        <v>12.859674018487786</v>
      </c>
      <c r="AV92" s="53">
        <f t="shared" si="72"/>
        <v>47.175155197681498</v>
      </c>
      <c r="AW92" s="53">
        <f t="shared" si="73"/>
        <v>52.824844802318495</v>
      </c>
    </row>
    <row r="93" spans="1:49">
      <c r="A93" s="1" t="s">
        <v>141</v>
      </c>
      <c r="B93" s="2" t="s">
        <v>142</v>
      </c>
      <c r="C93" s="1" t="s">
        <v>196</v>
      </c>
      <c r="D93" s="74">
        <v>193136</v>
      </c>
      <c r="E93" s="74">
        <v>20449</v>
      </c>
      <c r="F93" s="74">
        <v>11801</v>
      </c>
      <c r="G93" s="74">
        <v>7358</v>
      </c>
      <c r="H93" s="74">
        <v>132357</v>
      </c>
      <c r="I93" s="74">
        <v>20155</v>
      </c>
      <c r="J93" s="301">
        <f t="shared" si="74"/>
        <v>10.58787590091956</v>
      </c>
      <c r="K93" s="301">
        <f t="shared" si="75"/>
        <v>8.9160376859554074</v>
      </c>
      <c r="L93" s="303">
        <f t="shared" si="75"/>
        <v>36.507070205904242</v>
      </c>
      <c r="M93" s="74">
        <v>20449</v>
      </c>
      <c r="N93" s="74">
        <v>17166</v>
      </c>
      <c r="O93" s="74">
        <v>495</v>
      </c>
      <c r="P93" s="97">
        <f t="shared" si="76"/>
        <v>2788</v>
      </c>
      <c r="Q93" s="74">
        <v>241</v>
      </c>
      <c r="R93" s="74">
        <v>497</v>
      </c>
      <c r="S93" s="74">
        <v>240</v>
      </c>
      <c r="T93" s="74">
        <v>1165</v>
      </c>
      <c r="U93" s="74">
        <v>645</v>
      </c>
      <c r="V93" s="74">
        <v>2814</v>
      </c>
      <c r="W93" s="74">
        <v>15696</v>
      </c>
      <c r="X93" s="195">
        <f t="shared" si="59"/>
        <v>83.945425204166469</v>
      </c>
      <c r="Y93" s="195">
        <f t="shared" si="60"/>
        <v>2.4206562668101133</v>
      </c>
      <c r="Z93" s="195">
        <f t="shared" si="61"/>
        <v>13.633918529023425</v>
      </c>
      <c r="AA93" s="195">
        <f t="shared" si="62"/>
        <v>13.761064110714461</v>
      </c>
      <c r="AB93" s="197">
        <f t="shared" si="63"/>
        <v>76.756809623942488</v>
      </c>
      <c r="AC93" s="74">
        <v>193136</v>
      </c>
      <c r="AD93" s="74">
        <v>5717</v>
      </c>
      <c r="AE93" s="74">
        <v>4560</v>
      </c>
      <c r="AF93" s="74">
        <v>8522</v>
      </c>
      <c r="AG93" s="74">
        <v>8981</v>
      </c>
      <c r="AH93" s="74">
        <v>3298</v>
      </c>
      <c r="AI93" s="74">
        <v>6787</v>
      </c>
      <c r="AJ93" s="53">
        <f t="shared" si="64"/>
        <v>2.9600902990638724</v>
      </c>
      <c r="AK93" s="53">
        <f t="shared" si="65"/>
        <v>2.3610305691326321</v>
      </c>
      <c r="AL93" s="53">
        <f t="shared" si="66"/>
        <v>4.4124347609974315</v>
      </c>
      <c r="AM93" s="53">
        <f t="shared" si="67"/>
        <v>4.6500911274956511</v>
      </c>
      <c r="AN93" s="53">
        <f t="shared" si="68"/>
        <v>1.7076050037279429</v>
      </c>
      <c r="AO93" s="38">
        <f t="shared" si="69"/>
        <v>3.5141040510313979</v>
      </c>
      <c r="AP93" s="74">
        <v>99410</v>
      </c>
      <c r="AQ93" s="74">
        <v>10485</v>
      </c>
      <c r="AR93" s="74">
        <v>93726</v>
      </c>
      <c r="AS93" s="74">
        <v>9964</v>
      </c>
      <c r="AT93" s="53">
        <f t="shared" si="70"/>
        <v>10.547228649029272</v>
      </c>
      <c r="AU93" s="53">
        <f t="shared" si="71"/>
        <v>10.630988199645776</v>
      </c>
      <c r="AV93" s="53">
        <f t="shared" si="72"/>
        <v>51.273900924250569</v>
      </c>
      <c r="AW93" s="53">
        <f t="shared" si="73"/>
        <v>48.726099075749424</v>
      </c>
    </row>
    <row r="94" spans="1:49">
      <c r="A94" s="1" t="s">
        <v>61</v>
      </c>
      <c r="B94" s="2" t="s">
        <v>62</v>
      </c>
      <c r="C94" s="1" t="s">
        <v>197</v>
      </c>
      <c r="D94" s="74">
        <v>859959</v>
      </c>
      <c r="E94" s="74">
        <v>90976</v>
      </c>
      <c r="F94" s="74">
        <v>42089</v>
      </c>
      <c r="G94" s="74">
        <v>46270</v>
      </c>
      <c r="H94" s="74">
        <v>618162</v>
      </c>
      <c r="I94" s="74">
        <v>126081</v>
      </c>
      <c r="J94" s="301">
        <f t="shared" si="74"/>
        <v>10.579109004033914</v>
      </c>
      <c r="K94" s="301">
        <f t="shared" si="75"/>
        <v>6.8087329858516048</v>
      </c>
      <c r="L94" s="303">
        <f t="shared" si="75"/>
        <v>36.698630245635741</v>
      </c>
      <c r="M94" s="74">
        <v>90976</v>
      </c>
      <c r="N94" s="74">
        <v>39781</v>
      </c>
      <c r="O94" s="74">
        <v>9619</v>
      </c>
      <c r="P94" s="97">
        <f t="shared" si="76"/>
        <v>41576</v>
      </c>
      <c r="Q94" s="74">
        <v>523</v>
      </c>
      <c r="R94" s="74">
        <v>30699</v>
      </c>
      <c r="S94" s="74">
        <v>403</v>
      </c>
      <c r="T94" s="74">
        <v>6557</v>
      </c>
      <c r="U94" s="74">
        <v>3394</v>
      </c>
      <c r="V94" s="74">
        <v>13283</v>
      </c>
      <c r="W94" s="74">
        <v>34134</v>
      </c>
      <c r="X94" s="195">
        <f t="shared" si="59"/>
        <v>43.726916989096026</v>
      </c>
      <c r="Y94" s="195">
        <f t="shared" si="60"/>
        <v>10.573118185015829</v>
      </c>
      <c r="Z94" s="195">
        <f t="shared" si="61"/>
        <v>45.699964825888145</v>
      </c>
      <c r="AA94" s="195">
        <f t="shared" si="62"/>
        <v>14.600553992261695</v>
      </c>
      <c r="AB94" s="197">
        <f t="shared" si="63"/>
        <v>37.51978543791769</v>
      </c>
      <c r="AC94" s="74">
        <v>859959</v>
      </c>
      <c r="AD94" s="74">
        <v>23145</v>
      </c>
      <c r="AE94" s="74">
        <v>16918</v>
      </c>
      <c r="AF94" s="74">
        <v>36718</v>
      </c>
      <c r="AG94" s="74">
        <v>49035</v>
      </c>
      <c r="AH94" s="74">
        <v>22855</v>
      </c>
      <c r="AI94" s="74">
        <v>40402</v>
      </c>
      <c r="AJ94" s="53">
        <f t="shared" si="64"/>
        <v>2.6914073810495616</v>
      </c>
      <c r="AK94" s="53">
        <f t="shared" si="65"/>
        <v>1.9673030923567287</v>
      </c>
      <c r="AL94" s="53">
        <f t="shared" si="66"/>
        <v>4.2697384410187</v>
      </c>
      <c r="AM94" s="53">
        <f t="shared" si="67"/>
        <v>5.7020160263454418</v>
      </c>
      <c r="AN94" s="53">
        <f t="shared" si="68"/>
        <v>2.6576848431146138</v>
      </c>
      <c r="AO94" s="38">
        <f t="shared" si="69"/>
        <v>4.698130957406109</v>
      </c>
      <c r="AP94" s="74">
        <v>438227</v>
      </c>
      <c r="AQ94" s="74">
        <v>44121</v>
      </c>
      <c r="AR94" s="74">
        <v>421732</v>
      </c>
      <c r="AS94" s="74">
        <v>46855</v>
      </c>
      <c r="AT94" s="53">
        <f t="shared" si="70"/>
        <v>10.068069744675705</v>
      </c>
      <c r="AU94" s="53">
        <f t="shared" si="71"/>
        <v>11.110136295087877</v>
      </c>
      <c r="AV94" s="53">
        <f t="shared" si="72"/>
        <v>48.497405909250787</v>
      </c>
      <c r="AW94" s="53">
        <f t="shared" si="73"/>
        <v>51.502594090749213</v>
      </c>
    </row>
    <row r="95" spans="1:49">
      <c r="A95" s="1" t="s">
        <v>61</v>
      </c>
      <c r="B95" s="2" t="s">
        <v>62</v>
      </c>
      <c r="C95" s="1" t="s">
        <v>198</v>
      </c>
      <c r="D95" s="74">
        <v>90969</v>
      </c>
      <c r="E95" s="74">
        <v>9055</v>
      </c>
      <c r="F95" s="74">
        <v>4072</v>
      </c>
      <c r="G95" s="74">
        <v>4664</v>
      </c>
      <c r="H95" s="74">
        <v>59479</v>
      </c>
      <c r="I95" s="74">
        <v>15751</v>
      </c>
      <c r="J95" s="301">
        <f t="shared" si="74"/>
        <v>9.9539403533071713</v>
      </c>
      <c r="K95" s="301">
        <f t="shared" si="75"/>
        <v>6.846113754434338</v>
      </c>
      <c r="L95" s="303">
        <f t="shared" si="75"/>
        <v>29.610818360739</v>
      </c>
      <c r="M95" s="74">
        <v>9055</v>
      </c>
      <c r="N95" s="74">
        <v>7059</v>
      </c>
      <c r="O95" s="74">
        <v>341</v>
      </c>
      <c r="P95" s="97">
        <f t="shared" si="76"/>
        <v>1655</v>
      </c>
      <c r="Q95" s="74">
        <v>208</v>
      </c>
      <c r="R95" s="74">
        <v>218</v>
      </c>
      <c r="S95" s="74">
        <v>23</v>
      </c>
      <c r="T95" s="74">
        <v>861</v>
      </c>
      <c r="U95" s="74">
        <v>345</v>
      </c>
      <c r="V95" s="74">
        <v>2982</v>
      </c>
      <c r="W95" s="74">
        <v>5226</v>
      </c>
      <c r="X95" s="195">
        <f t="shared" si="59"/>
        <v>77.956929872998344</v>
      </c>
      <c r="Y95" s="195">
        <f t="shared" si="60"/>
        <v>3.7658752070679182</v>
      </c>
      <c r="Z95" s="195">
        <f t="shared" si="61"/>
        <v>18.277194919933738</v>
      </c>
      <c r="AA95" s="195">
        <f t="shared" si="62"/>
        <v>32.93208172280508</v>
      </c>
      <c r="AB95" s="197">
        <f t="shared" si="63"/>
        <v>57.713970182219768</v>
      </c>
      <c r="AC95" s="74">
        <v>90969</v>
      </c>
      <c r="AD95" s="74">
        <v>3125</v>
      </c>
      <c r="AE95" s="74">
        <v>1442</v>
      </c>
      <c r="AF95" s="74">
        <v>3454</v>
      </c>
      <c r="AG95" s="74">
        <v>3822</v>
      </c>
      <c r="AH95" s="74">
        <v>1662</v>
      </c>
      <c r="AI95" s="74">
        <v>3158</v>
      </c>
      <c r="AJ95" s="53">
        <f t="shared" si="64"/>
        <v>3.4352361793578035</v>
      </c>
      <c r="AK95" s="53">
        <f t="shared" si="65"/>
        <v>1.5851553826028646</v>
      </c>
      <c r="AL95" s="53">
        <f t="shared" si="66"/>
        <v>3.796897844320593</v>
      </c>
      <c r="AM95" s="53">
        <f t="shared" si="67"/>
        <v>4.2014312568017678</v>
      </c>
      <c r="AN95" s="53">
        <f t="shared" si="68"/>
        <v>1.8269960096296542</v>
      </c>
      <c r="AO95" s="38">
        <f t="shared" si="69"/>
        <v>3.4715122734118218</v>
      </c>
      <c r="AP95" s="74">
        <v>45614</v>
      </c>
      <c r="AQ95" s="74">
        <v>4317</v>
      </c>
      <c r="AR95" s="74">
        <v>45355</v>
      </c>
      <c r="AS95" s="74">
        <v>4738</v>
      </c>
      <c r="AT95" s="53">
        <f t="shared" si="70"/>
        <v>9.4641995878458367</v>
      </c>
      <c r="AU95" s="53">
        <f t="shared" si="71"/>
        <v>10.44647778635211</v>
      </c>
      <c r="AV95" s="53">
        <f t="shared" si="72"/>
        <v>47.675317504141354</v>
      </c>
      <c r="AW95" s="53">
        <f t="shared" si="73"/>
        <v>52.324682495858646</v>
      </c>
    </row>
    <row r="96" spans="1:49">
      <c r="A96" s="1" t="s">
        <v>147</v>
      </c>
      <c r="B96" s="2" t="s">
        <v>148</v>
      </c>
      <c r="C96" s="1" t="s">
        <v>199</v>
      </c>
      <c r="D96" s="74">
        <v>682467</v>
      </c>
      <c r="E96" s="74">
        <v>64072</v>
      </c>
      <c r="F96" s="74">
        <v>34608</v>
      </c>
      <c r="G96" s="74">
        <v>26698</v>
      </c>
      <c r="H96" s="74">
        <v>496612</v>
      </c>
      <c r="I96" s="74">
        <v>80851</v>
      </c>
      <c r="J96" s="301">
        <f t="shared" si="74"/>
        <v>9.3882927672693341</v>
      </c>
      <c r="K96" s="301">
        <f t="shared" si="75"/>
        <v>6.9688207292614752</v>
      </c>
      <c r="L96" s="303">
        <f t="shared" si="75"/>
        <v>33.021236595713098</v>
      </c>
      <c r="M96" s="74">
        <v>64072</v>
      </c>
      <c r="N96" s="74">
        <v>42005</v>
      </c>
      <c r="O96" s="74">
        <v>7457</v>
      </c>
      <c r="P96" s="97">
        <f t="shared" si="76"/>
        <v>14610</v>
      </c>
      <c r="Q96" s="74">
        <v>738</v>
      </c>
      <c r="R96" s="74">
        <v>8105</v>
      </c>
      <c r="S96" s="74">
        <v>207</v>
      </c>
      <c r="T96" s="74">
        <v>1191</v>
      </c>
      <c r="U96" s="74">
        <v>4369</v>
      </c>
      <c r="V96" s="74">
        <v>3688</v>
      </c>
      <c r="W96" s="74">
        <v>40205</v>
      </c>
      <c r="X96" s="195">
        <f t="shared" si="59"/>
        <v>65.559058559120984</v>
      </c>
      <c r="Y96" s="195">
        <f t="shared" si="60"/>
        <v>11.63846922212511</v>
      </c>
      <c r="Z96" s="195">
        <f t="shared" si="61"/>
        <v>22.802472218753902</v>
      </c>
      <c r="AA96" s="195">
        <f t="shared" si="62"/>
        <v>5.7560244724684733</v>
      </c>
      <c r="AB96" s="197">
        <f t="shared" si="63"/>
        <v>62.749719066050687</v>
      </c>
      <c r="AC96" s="74">
        <v>682467</v>
      </c>
      <c r="AD96" s="74">
        <v>18015</v>
      </c>
      <c r="AE96" s="74">
        <v>10611</v>
      </c>
      <c r="AF96" s="74">
        <v>27987</v>
      </c>
      <c r="AG96" s="74">
        <v>29334</v>
      </c>
      <c r="AH96" s="74">
        <v>11606</v>
      </c>
      <c r="AI96" s="74">
        <v>22550</v>
      </c>
      <c r="AJ96" s="53">
        <f t="shared" si="64"/>
        <v>2.639688072829895</v>
      </c>
      <c r="AK96" s="53">
        <f t="shared" si="65"/>
        <v>1.5548004518899814</v>
      </c>
      <c r="AL96" s="53">
        <f t="shared" si="66"/>
        <v>4.1008576238851111</v>
      </c>
      <c r="AM96" s="53">
        <f t="shared" si="67"/>
        <v>4.2982298045180212</v>
      </c>
      <c r="AN96" s="53">
        <f t="shared" si="68"/>
        <v>1.7005950470865259</v>
      </c>
      <c r="AO96" s="38">
        <f t="shared" si="69"/>
        <v>3.3041890670171594</v>
      </c>
      <c r="AP96" s="74">
        <v>342018</v>
      </c>
      <c r="AQ96" s="74">
        <v>30400</v>
      </c>
      <c r="AR96" s="74">
        <v>340449</v>
      </c>
      <c r="AS96" s="74">
        <v>33672</v>
      </c>
      <c r="AT96" s="53">
        <f t="shared" si="70"/>
        <v>8.8884210772532448</v>
      </c>
      <c r="AU96" s="53">
        <f t="shared" si="71"/>
        <v>9.8904681758501276</v>
      </c>
      <c r="AV96" s="53">
        <f t="shared" si="72"/>
        <v>47.446622549631662</v>
      </c>
      <c r="AW96" s="53">
        <f t="shared" si="73"/>
        <v>52.55337745036833</v>
      </c>
    </row>
    <row r="97" spans="1:49">
      <c r="A97" s="1" t="s">
        <v>147</v>
      </c>
      <c r="B97" s="2" t="s">
        <v>148</v>
      </c>
      <c r="C97" s="1" t="s">
        <v>200</v>
      </c>
      <c r="D97" s="74">
        <v>209786</v>
      </c>
      <c r="E97" s="74">
        <v>34071</v>
      </c>
      <c r="F97" s="74">
        <v>19561</v>
      </c>
      <c r="G97" s="74">
        <v>11828</v>
      </c>
      <c r="H97" s="74">
        <v>133543</v>
      </c>
      <c r="I97" s="74">
        <v>29811</v>
      </c>
      <c r="J97" s="301">
        <f t="shared" si="74"/>
        <v>16.240835899440381</v>
      </c>
      <c r="K97" s="301">
        <f t="shared" si="75"/>
        <v>14.647716465857439</v>
      </c>
      <c r="L97" s="303">
        <f t="shared" si="75"/>
        <v>39.676629432088831</v>
      </c>
      <c r="M97" s="74">
        <v>34071</v>
      </c>
      <c r="N97" s="74">
        <v>29658</v>
      </c>
      <c r="O97" s="74">
        <v>675</v>
      </c>
      <c r="P97" s="97">
        <f t="shared" si="76"/>
        <v>3738</v>
      </c>
      <c r="Q97" s="74">
        <v>694</v>
      </c>
      <c r="R97" s="74">
        <v>599</v>
      </c>
      <c r="S97" s="74">
        <v>137</v>
      </c>
      <c r="T97" s="74">
        <v>226</v>
      </c>
      <c r="U97" s="74">
        <v>2082</v>
      </c>
      <c r="V97" s="74">
        <v>1780</v>
      </c>
      <c r="W97" s="74">
        <v>28531</v>
      </c>
      <c r="X97" s="195">
        <f t="shared" si="59"/>
        <v>87.047635819318486</v>
      </c>
      <c r="Y97" s="195">
        <f t="shared" si="60"/>
        <v>1.9811569956854804</v>
      </c>
      <c r="Z97" s="195">
        <f t="shared" si="61"/>
        <v>10.971207184996038</v>
      </c>
      <c r="AA97" s="195">
        <f t="shared" si="62"/>
        <v>5.224384373807637</v>
      </c>
      <c r="AB97" s="197">
        <f t="shared" si="63"/>
        <v>83.739837398373979</v>
      </c>
      <c r="AC97" s="74">
        <v>209786</v>
      </c>
      <c r="AD97" s="74">
        <v>8936</v>
      </c>
      <c r="AE97" s="74">
        <v>5122</v>
      </c>
      <c r="AF97" s="74">
        <v>15024</v>
      </c>
      <c r="AG97" s="74">
        <v>16973</v>
      </c>
      <c r="AH97" s="74">
        <v>6104</v>
      </c>
      <c r="AI97" s="74">
        <v>11598</v>
      </c>
      <c r="AJ97" s="53">
        <f t="shared" si="64"/>
        <v>4.2595788088814315</v>
      </c>
      <c r="AK97" s="53">
        <f t="shared" si="65"/>
        <v>2.4415356601489133</v>
      </c>
      <c r="AL97" s="53">
        <f t="shared" si="66"/>
        <v>7.1615837091130965</v>
      </c>
      <c r="AM97" s="53">
        <f t="shared" si="67"/>
        <v>8.0906256852220828</v>
      </c>
      <c r="AN97" s="53">
        <f t="shared" si="68"/>
        <v>2.9096317199431803</v>
      </c>
      <c r="AO97" s="38">
        <f t="shared" si="69"/>
        <v>5.52849093838483</v>
      </c>
      <c r="AP97" s="74">
        <v>101597</v>
      </c>
      <c r="AQ97" s="74">
        <v>15751</v>
      </c>
      <c r="AR97" s="74">
        <v>108189</v>
      </c>
      <c r="AS97" s="74">
        <v>18320</v>
      </c>
      <c r="AT97" s="53">
        <f t="shared" si="70"/>
        <v>15.503410533775602</v>
      </c>
      <c r="AU97" s="53">
        <f t="shared" si="71"/>
        <v>16.933329636099788</v>
      </c>
      <c r="AV97" s="53">
        <f t="shared" si="72"/>
        <v>46.229931613395557</v>
      </c>
      <c r="AW97" s="53">
        <f t="shared" si="73"/>
        <v>53.770068386604443</v>
      </c>
    </row>
    <row r="98" spans="1:49">
      <c r="A98" s="1" t="s">
        <v>71</v>
      </c>
      <c r="B98" s="2" t="s">
        <v>72</v>
      </c>
      <c r="C98" s="1" t="s">
        <v>201</v>
      </c>
      <c r="D98" s="74">
        <v>252947</v>
      </c>
      <c r="E98" s="74">
        <v>35009</v>
      </c>
      <c r="F98" s="74">
        <v>18360</v>
      </c>
      <c r="G98" s="74">
        <v>14791</v>
      </c>
      <c r="H98" s="74">
        <v>163354</v>
      </c>
      <c r="I98" s="74">
        <v>43436</v>
      </c>
      <c r="J98" s="301">
        <f t="shared" si="74"/>
        <v>13.8404487896674</v>
      </c>
      <c r="K98" s="301">
        <f t="shared" si="75"/>
        <v>11.239394199101337</v>
      </c>
      <c r="L98" s="303">
        <f t="shared" si="75"/>
        <v>34.052398931761672</v>
      </c>
      <c r="M98" s="74">
        <v>35009</v>
      </c>
      <c r="N98" s="74">
        <v>25100</v>
      </c>
      <c r="O98" s="74">
        <v>7865</v>
      </c>
      <c r="P98" s="97">
        <f t="shared" si="76"/>
        <v>2044</v>
      </c>
      <c r="Q98" s="74">
        <v>143</v>
      </c>
      <c r="R98" s="74">
        <v>740</v>
      </c>
      <c r="S98" s="74">
        <v>18</v>
      </c>
      <c r="T98" s="74">
        <v>259</v>
      </c>
      <c r="U98" s="74">
        <v>884</v>
      </c>
      <c r="V98" s="74">
        <v>2360</v>
      </c>
      <c r="W98" s="74">
        <v>23128</v>
      </c>
      <c r="X98" s="195">
        <f t="shared" si="59"/>
        <v>71.695849638664342</v>
      </c>
      <c r="Y98" s="195">
        <f t="shared" si="60"/>
        <v>22.46565168956554</v>
      </c>
      <c r="Z98" s="195">
        <f t="shared" si="61"/>
        <v>5.8384986717701164</v>
      </c>
      <c r="AA98" s="195">
        <f t="shared" si="62"/>
        <v>6.7411237110457307</v>
      </c>
      <c r="AB98" s="197">
        <f t="shared" si="63"/>
        <v>66.063012368248167</v>
      </c>
      <c r="AC98" s="74">
        <v>252947</v>
      </c>
      <c r="AD98" s="74">
        <v>8666</v>
      </c>
      <c r="AE98" s="74">
        <v>6181</v>
      </c>
      <c r="AF98" s="74">
        <v>13275</v>
      </c>
      <c r="AG98" s="74">
        <v>19120</v>
      </c>
      <c r="AH98" s="74">
        <v>6702</v>
      </c>
      <c r="AI98" s="74">
        <v>13464</v>
      </c>
      <c r="AJ98" s="53">
        <f t="shared" si="64"/>
        <v>3.4260141452557256</v>
      </c>
      <c r="AK98" s="53">
        <f t="shared" si="65"/>
        <v>2.4435949032801338</v>
      </c>
      <c r="AL98" s="53">
        <f t="shared" si="66"/>
        <v>5.2481349847991874</v>
      </c>
      <c r="AM98" s="53">
        <f t="shared" si="67"/>
        <v>7.5588957370516354</v>
      </c>
      <c r="AN98" s="53">
        <f t="shared" si="68"/>
        <v>2.6495669053200865</v>
      </c>
      <c r="AO98" s="38">
        <f t="shared" si="69"/>
        <v>5.322854194752261</v>
      </c>
      <c r="AP98" s="74">
        <v>121501</v>
      </c>
      <c r="AQ98" s="74">
        <v>17240</v>
      </c>
      <c r="AR98" s="74">
        <v>131446</v>
      </c>
      <c r="AS98" s="74">
        <v>17769</v>
      </c>
      <c r="AT98" s="53">
        <f t="shared" si="70"/>
        <v>14.189183628118288</v>
      </c>
      <c r="AU98" s="53">
        <f t="shared" si="71"/>
        <v>13.518098686913257</v>
      </c>
      <c r="AV98" s="53">
        <f t="shared" si="72"/>
        <v>49.244479990859489</v>
      </c>
      <c r="AW98" s="53">
        <f t="shared" si="73"/>
        <v>50.755520009140511</v>
      </c>
    </row>
    <row r="99" spans="1:49">
      <c r="A99" s="1" t="s">
        <v>147</v>
      </c>
      <c r="B99" s="2" t="s">
        <v>148</v>
      </c>
      <c r="C99" s="1" t="s">
        <v>202</v>
      </c>
      <c r="D99" s="74">
        <v>203059</v>
      </c>
      <c r="E99" s="74">
        <v>31447</v>
      </c>
      <c r="F99" s="74">
        <v>18853</v>
      </c>
      <c r="G99" s="74">
        <v>10862</v>
      </c>
      <c r="H99" s="74">
        <v>133031</v>
      </c>
      <c r="I99" s="74">
        <v>25886</v>
      </c>
      <c r="J99" s="301">
        <f t="shared" si="74"/>
        <v>15.486631964108955</v>
      </c>
      <c r="K99" s="301">
        <f t="shared" si="75"/>
        <v>14.171884748667605</v>
      </c>
      <c r="L99" s="303">
        <f t="shared" si="75"/>
        <v>41.960905508769223</v>
      </c>
      <c r="M99" s="74">
        <v>31447</v>
      </c>
      <c r="N99" s="74">
        <v>21892</v>
      </c>
      <c r="O99" s="74">
        <v>3552</v>
      </c>
      <c r="P99" s="97">
        <f t="shared" si="76"/>
        <v>6003</v>
      </c>
      <c r="Q99" s="74">
        <v>509</v>
      </c>
      <c r="R99" s="74">
        <v>2450</v>
      </c>
      <c r="S99" s="74">
        <v>324</v>
      </c>
      <c r="T99" s="74">
        <v>529</v>
      </c>
      <c r="U99" s="74">
        <v>2191</v>
      </c>
      <c r="V99" s="74">
        <v>2638</v>
      </c>
      <c r="W99" s="74">
        <v>20232</v>
      </c>
      <c r="X99" s="195">
        <f t="shared" ref="X99:X106" si="77">N99/M99*100</f>
        <v>69.615543613063252</v>
      </c>
      <c r="Y99" s="195">
        <f t="shared" ref="Y99:Y106" si="78">O99/M99*100</f>
        <v>11.295195090151685</v>
      </c>
      <c r="Z99" s="195">
        <f t="shared" ref="Z99:Z106" si="79">P99/M99*100</f>
        <v>19.089261296785068</v>
      </c>
      <c r="AA99" s="195">
        <f t="shared" ref="AA99:AA106" si="80">V99/M99*100</f>
        <v>8.3887175247241395</v>
      </c>
      <c r="AB99" s="197">
        <f t="shared" ref="AB99:AB106" si="81">W99/M99*100</f>
        <v>64.336820682418036</v>
      </c>
      <c r="AC99" s="74">
        <v>203059</v>
      </c>
      <c r="AD99" s="74">
        <v>9007</v>
      </c>
      <c r="AE99" s="74">
        <v>5875</v>
      </c>
      <c r="AF99" s="74">
        <v>12144</v>
      </c>
      <c r="AG99" s="74">
        <v>15775</v>
      </c>
      <c r="AH99" s="74">
        <v>5820</v>
      </c>
      <c r="AI99" s="74">
        <v>11351</v>
      </c>
      <c r="AJ99" s="53">
        <f t="shared" ref="AJ99:AJ106" si="82">AD99/AC99*100</f>
        <v>4.4356566318163679</v>
      </c>
      <c r="AK99" s="53">
        <f t="shared" ref="AK99:AK106" si="83">AE99/AC99*100</f>
        <v>2.8932477752771359</v>
      </c>
      <c r="AL99" s="53">
        <f t="shared" ref="AL99:AL106" si="84">AF99/AC99*100</f>
        <v>5.9805278268877524</v>
      </c>
      <c r="AM99" s="53">
        <f t="shared" ref="AM99:AM106" si="85">AG99/AC99*100</f>
        <v>7.7686780689356292</v>
      </c>
      <c r="AN99" s="53">
        <f t="shared" ref="AN99:AN106" si="86">AH99/AC99*100</f>
        <v>2.866162051423478</v>
      </c>
      <c r="AO99" s="38">
        <f t="shared" ref="AO99:AO106" si="87">AI99/AC99*100</f>
        <v>5.590000935688642</v>
      </c>
      <c r="AP99" s="74">
        <v>100372</v>
      </c>
      <c r="AQ99" s="74">
        <v>15458</v>
      </c>
      <c r="AR99" s="74">
        <v>102687</v>
      </c>
      <c r="AS99" s="74">
        <v>15989</v>
      </c>
      <c r="AT99" s="53">
        <f t="shared" ref="AT99:AT106" si="88">AQ99/AP99*100</f>
        <v>15.400709361176423</v>
      </c>
      <c r="AU99" s="53">
        <f t="shared" ref="AU99:AU106" si="89">AS99/AR99*100</f>
        <v>15.570617507571551</v>
      </c>
      <c r="AV99" s="53">
        <f t="shared" ref="AV99:AV106" si="90">AQ99/(SUM(AS99,AQ99))*100</f>
        <v>49.155722326454033</v>
      </c>
      <c r="AW99" s="53">
        <f t="shared" ref="AW99:AW106" si="91">AS99/(SUM(AS99,AQ99))*100</f>
        <v>50.844277673545967</v>
      </c>
    </row>
    <row r="100" spans="1:49">
      <c r="A100" s="1" t="s">
        <v>71</v>
      </c>
      <c r="B100" s="2" t="s">
        <v>72</v>
      </c>
      <c r="C100" s="1" t="s">
        <v>203</v>
      </c>
      <c r="D100" s="74">
        <v>364590</v>
      </c>
      <c r="E100" s="74">
        <v>44083</v>
      </c>
      <c r="F100" s="74">
        <v>23911</v>
      </c>
      <c r="G100" s="74">
        <v>16881</v>
      </c>
      <c r="H100" s="74">
        <v>240927</v>
      </c>
      <c r="I100" s="74">
        <v>44195</v>
      </c>
      <c r="J100" s="301">
        <f t="shared" si="74"/>
        <v>12.091116048163689</v>
      </c>
      <c r="K100" s="301">
        <f t="shared" si="75"/>
        <v>9.9245829649644914</v>
      </c>
      <c r="L100" s="303">
        <f t="shared" si="75"/>
        <v>38.196628577893428</v>
      </c>
      <c r="M100" s="74">
        <v>44083</v>
      </c>
      <c r="N100" s="74">
        <v>27888</v>
      </c>
      <c r="O100" s="74">
        <v>12969</v>
      </c>
      <c r="P100" s="97">
        <f t="shared" si="76"/>
        <v>3226</v>
      </c>
      <c r="Q100" s="74">
        <v>185</v>
      </c>
      <c r="R100" s="74">
        <v>802</v>
      </c>
      <c r="S100" s="74">
        <v>0</v>
      </c>
      <c r="T100" s="74">
        <v>1133</v>
      </c>
      <c r="U100" s="74">
        <v>1106</v>
      </c>
      <c r="V100" s="74">
        <v>10975</v>
      </c>
      <c r="W100" s="74">
        <v>18868</v>
      </c>
      <c r="X100" s="195">
        <f t="shared" si="77"/>
        <v>63.262482135970785</v>
      </c>
      <c r="Y100" s="195">
        <f t="shared" si="78"/>
        <v>29.419504117233402</v>
      </c>
      <c r="Z100" s="195">
        <f t="shared" si="79"/>
        <v>7.3180137467958168</v>
      </c>
      <c r="AA100" s="195">
        <f t="shared" si="80"/>
        <v>24.896218496926252</v>
      </c>
      <c r="AB100" s="197">
        <f t="shared" si="81"/>
        <v>42.801079781321597</v>
      </c>
      <c r="AC100" s="74">
        <v>364590</v>
      </c>
      <c r="AD100" s="74">
        <v>10610</v>
      </c>
      <c r="AE100" s="74">
        <v>9652</v>
      </c>
      <c r="AF100" s="74">
        <v>16700</v>
      </c>
      <c r="AG100" s="74">
        <v>24091</v>
      </c>
      <c r="AH100" s="74">
        <v>8897</v>
      </c>
      <c r="AI100" s="74">
        <v>16000</v>
      </c>
      <c r="AJ100" s="53">
        <f t="shared" si="82"/>
        <v>2.9101182149812117</v>
      </c>
      <c r="AK100" s="53">
        <f t="shared" si="83"/>
        <v>2.6473573054664143</v>
      </c>
      <c r="AL100" s="53">
        <f t="shared" si="84"/>
        <v>4.5804876710825857</v>
      </c>
      <c r="AM100" s="53">
        <f t="shared" si="85"/>
        <v>6.6076963164102134</v>
      </c>
      <c r="AN100" s="53">
        <f t="shared" si="86"/>
        <v>2.4402753778216626</v>
      </c>
      <c r="AO100" s="38">
        <f t="shared" si="87"/>
        <v>4.3884911818755317</v>
      </c>
      <c r="AP100" s="74">
        <v>175192</v>
      </c>
      <c r="AQ100" s="74">
        <v>20522</v>
      </c>
      <c r="AR100" s="74">
        <v>189398</v>
      </c>
      <c r="AS100" s="74">
        <v>23561</v>
      </c>
      <c r="AT100" s="53">
        <f t="shared" si="88"/>
        <v>11.714005205717156</v>
      </c>
      <c r="AU100" s="53">
        <f t="shared" si="89"/>
        <v>12.439941287658792</v>
      </c>
      <c r="AV100" s="53">
        <f t="shared" si="90"/>
        <v>46.553093029058822</v>
      </c>
      <c r="AW100" s="53">
        <f t="shared" si="91"/>
        <v>53.446906970941178</v>
      </c>
    </row>
    <row r="101" spans="1:49">
      <c r="A101" s="1" t="s">
        <v>57</v>
      </c>
      <c r="B101" s="2" t="s">
        <v>58</v>
      </c>
      <c r="C101" s="1" t="s">
        <v>204</v>
      </c>
      <c r="D101" s="74">
        <v>514350</v>
      </c>
      <c r="E101" s="74">
        <v>78126</v>
      </c>
      <c r="F101" s="74">
        <v>43253</v>
      </c>
      <c r="G101" s="74">
        <v>29255</v>
      </c>
      <c r="H101" s="74">
        <v>329754</v>
      </c>
      <c r="I101" s="74">
        <v>70863</v>
      </c>
      <c r="J101" s="301">
        <f t="shared" si="74"/>
        <v>15.189268008165646</v>
      </c>
      <c r="K101" s="301">
        <f t="shared" si="75"/>
        <v>13.116747636116621</v>
      </c>
      <c r="L101" s="303">
        <f t="shared" si="75"/>
        <v>41.283885807826373</v>
      </c>
      <c r="M101" s="74">
        <v>78126</v>
      </c>
      <c r="N101" s="74">
        <v>59351</v>
      </c>
      <c r="O101" s="74">
        <v>3370</v>
      </c>
      <c r="P101" s="97">
        <f t="shared" si="76"/>
        <v>15405</v>
      </c>
      <c r="Q101" s="74">
        <v>2863</v>
      </c>
      <c r="R101" s="74">
        <v>2007</v>
      </c>
      <c r="S101" s="74">
        <v>86</v>
      </c>
      <c r="T101" s="74">
        <v>6941</v>
      </c>
      <c r="U101" s="74">
        <v>3508</v>
      </c>
      <c r="V101" s="74">
        <v>27901</v>
      </c>
      <c r="W101" s="74">
        <v>41504</v>
      </c>
      <c r="X101" s="195">
        <f t="shared" si="77"/>
        <v>75.968307605662645</v>
      </c>
      <c r="Y101" s="195">
        <f t="shared" si="78"/>
        <v>4.3135447866267311</v>
      </c>
      <c r="Z101" s="195">
        <f t="shared" si="79"/>
        <v>19.71814760771062</v>
      </c>
      <c r="AA101" s="195">
        <f t="shared" si="80"/>
        <v>35.71282287586719</v>
      </c>
      <c r="AB101" s="197">
        <f t="shared" si="81"/>
        <v>53.124440007167905</v>
      </c>
      <c r="AC101" s="74">
        <v>514350</v>
      </c>
      <c r="AD101" s="74">
        <v>22667</v>
      </c>
      <c r="AE101" s="74">
        <v>14606</v>
      </c>
      <c r="AF101" s="74">
        <v>31864</v>
      </c>
      <c r="AG101" s="74">
        <v>40026</v>
      </c>
      <c r="AH101" s="74">
        <v>14979</v>
      </c>
      <c r="AI101" s="74">
        <v>26936</v>
      </c>
      <c r="AJ101" s="53">
        <f t="shared" si="82"/>
        <v>4.4069213570525907</v>
      </c>
      <c r="AK101" s="53">
        <f t="shared" si="83"/>
        <v>2.839700592981433</v>
      </c>
      <c r="AL101" s="53">
        <f t="shared" si="84"/>
        <v>6.1950034023524836</v>
      </c>
      <c r="AM101" s="53">
        <f t="shared" si="85"/>
        <v>7.7818606007582396</v>
      </c>
      <c r="AN101" s="53">
        <f t="shared" si="86"/>
        <v>2.9122193059200931</v>
      </c>
      <c r="AO101" s="38">
        <f t="shared" si="87"/>
        <v>5.2369009429376883</v>
      </c>
      <c r="AP101" s="74">
        <v>250253</v>
      </c>
      <c r="AQ101" s="74">
        <v>37077</v>
      </c>
      <c r="AR101" s="74">
        <v>264097</v>
      </c>
      <c r="AS101" s="74">
        <v>41049</v>
      </c>
      <c r="AT101" s="53">
        <f t="shared" si="88"/>
        <v>14.815806403919234</v>
      </c>
      <c r="AU101" s="53">
        <f t="shared" si="89"/>
        <v>15.543152705256022</v>
      </c>
      <c r="AV101" s="53">
        <f t="shared" si="90"/>
        <v>47.457952538207508</v>
      </c>
      <c r="AW101" s="53">
        <f t="shared" si="91"/>
        <v>52.542047461792485</v>
      </c>
    </row>
    <row r="102" spans="1:49">
      <c r="A102" s="1" t="s">
        <v>125</v>
      </c>
      <c r="B102" s="2" t="s">
        <v>126</v>
      </c>
      <c r="C102" s="1" t="s">
        <v>205</v>
      </c>
      <c r="D102" s="74">
        <v>397833</v>
      </c>
      <c r="E102" s="74">
        <v>58737</v>
      </c>
      <c r="F102" s="74">
        <v>33975</v>
      </c>
      <c r="G102" s="74">
        <v>20009</v>
      </c>
      <c r="H102" s="74">
        <v>246879</v>
      </c>
      <c r="I102" s="74">
        <v>52482</v>
      </c>
      <c r="J102" s="301">
        <f t="shared" si="74"/>
        <v>14.764235244436735</v>
      </c>
      <c r="K102" s="301">
        <f t="shared" si="75"/>
        <v>13.761802340417775</v>
      </c>
      <c r="L102" s="303">
        <f t="shared" si="75"/>
        <v>38.125452536107616</v>
      </c>
      <c r="M102" s="74">
        <v>58737</v>
      </c>
      <c r="N102" s="74">
        <v>38319</v>
      </c>
      <c r="O102" s="74">
        <v>10107</v>
      </c>
      <c r="P102" s="97">
        <f t="shared" si="76"/>
        <v>10311</v>
      </c>
      <c r="Q102" s="74">
        <v>2856</v>
      </c>
      <c r="R102" s="74">
        <v>1048</v>
      </c>
      <c r="S102" s="74">
        <v>46</v>
      </c>
      <c r="T102" s="74">
        <v>1368</v>
      </c>
      <c r="U102" s="74">
        <v>4993</v>
      </c>
      <c r="V102" s="74">
        <v>4164</v>
      </c>
      <c r="W102" s="74">
        <v>36128</v>
      </c>
      <c r="X102" s="195">
        <f t="shared" si="77"/>
        <v>65.238265488533628</v>
      </c>
      <c r="Y102" s="195">
        <f t="shared" si="78"/>
        <v>17.207211808570406</v>
      </c>
      <c r="Z102" s="195">
        <f t="shared" si="79"/>
        <v>17.554522702895962</v>
      </c>
      <c r="AA102" s="195">
        <f t="shared" si="80"/>
        <v>7.0892282547627552</v>
      </c>
      <c r="AB102" s="197">
        <f t="shared" si="81"/>
        <v>61.508078383301836</v>
      </c>
      <c r="AC102" s="74">
        <v>397833</v>
      </c>
      <c r="AD102" s="74">
        <v>16234</v>
      </c>
      <c r="AE102" s="74">
        <v>12903</v>
      </c>
      <c r="AF102" s="74">
        <v>22993</v>
      </c>
      <c r="AG102" s="74">
        <v>31254</v>
      </c>
      <c r="AH102" s="74">
        <v>10387</v>
      </c>
      <c r="AI102" s="74">
        <v>18658</v>
      </c>
      <c r="AJ102" s="53">
        <f t="shared" si="82"/>
        <v>4.0806066867253348</v>
      </c>
      <c r="AK102" s="53">
        <f t="shared" si="83"/>
        <v>3.2433206898371933</v>
      </c>
      <c r="AL102" s="53">
        <f t="shared" si="84"/>
        <v>5.7795607704740428</v>
      </c>
      <c r="AM102" s="53">
        <f t="shared" si="85"/>
        <v>7.8560602061669096</v>
      </c>
      <c r="AN102" s="53">
        <f t="shared" si="86"/>
        <v>2.6108945210678853</v>
      </c>
      <c r="AO102" s="38">
        <f t="shared" si="87"/>
        <v>4.6899075742836818</v>
      </c>
      <c r="AP102" s="74">
        <v>192784</v>
      </c>
      <c r="AQ102" s="74">
        <v>26694</v>
      </c>
      <c r="AR102" s="74">
        <v>205049</v>
      </c>
      <c r="AS102" s="74">
        <v>32043</v>
      </c>
      <c r="AT102" s="53">
        <f t="shared" si="88"/>
        <v>13.846584778819821</v>
      </c>
      <c r="AU102" s="53">
        <f t="shared" si="89"/>
        <v>15.626996474013529</v>
      </c>
      <c r="AV102" s="53">
        <f t="shared" si="90"/>
        <v>45.446652025128962</v>
      </c>
      <c r="AW102" s="53">
        <f t="shared" si="91"/>
        <v>54.553347974871038</v>
      </c>
    </row>
    <row r="103" spans="1:49">
      <c r="A103" s="1" t="s">
        <v>75</v>
      </c>
      <c r="B103" s="2" t="s">
        <v>76</v>
      </c>
      <c r="C103" s="1" t="s">
        <v>206</v>
      </c>
      <c r="D103" s="74">
        <v>339952</v>
      </c>
      <c r="E103" s="74">
        <v>38453</v>
      </c>
      <c r="F103" s="74">
        <v>15578</v>
      </c>
      <c r="G103" s="74">
        <v>21336</v>
      </c>
      <c r="H103" s="74">
        <v>213810</v>
      </c>
      <c r="I103" s="74">
        <v>65706</v>
      </c>
      <c r="J103" s="301">
        <f t="shared" si="74"/>
        <v>11.311302772156068</v>
      </c>
      <c r="K103" s="301">
        <f t="shared" si="75"/>
        <v>7.2859080492025639</v>
      </c>
      <c r="L103" s="303">
        <f t="shared" si="75"/>
        <v>32.471920372568711</v>
      </c>
      <c r="M103" s="74">
        <v>38453</v>
      </c>
      <c r="N103" s="74">
        <v>7105</v>
      </c>
      <c r="O103" s="74">
        <v>474</v>
      </c>
      <c r="P103" s="97">
        <f t="shared" si="76"/>
        <v>30874</v>
      </c>
      <c r="Q103" s="74">
        <v>7</v>
      </c>
      <c r="R103" s="74">
        <v>22035</v>
      </c>
      <c r="S103" s="74">
        <v>3193</v>
      </c>
      <c r="T103" s="74">
        <v>175</v>
      </c>
      <c r="U103" s="74">
        <v>5464</v>
      </c>
      <c r="V103" s="74">
        <v>2104</v>
      </c>
      <c r="W103" s="74">
        <v>6482</v>
      </c>
      <c r="X103" s="195">
        <f t="shared" si="77"/>
        <v>18.47710191662549</v>
      </c>
      <c r="Y103" s="195">
        <f t="shared" si="78"/>
        <v>1.2326736535510883</v>
      </c>
      <c r="Z103" s="195">
        <f t="shared" si="79"/>
        <v>80.290224429823425</v>
      </c>
      <c r="AA103" s="195">
        <f t="shared" si="80"/>
        <v>5.4716146984630587</v>
      </c>
      <c r="AB103" s="197">
        <f t="shared" si="81"/>
        <v>16.856942241177542</v>
      </c>
      <c r="AC103" s="74">
        <v>339952</v>
      </c>
      <c r="AD103" s="74">
        <v>11734</v>
      </c>
      <c r="AE103" s="74">
        <v>5648</v>
      </c>
      <c r="AF103" s="74">
        <v>13651</v>
      </c>
      <c r="AG103" s="74">
        <v>20875</v>
      </c>
      <c r="AH103" s="74">
        <v>7562</v>
      </c>
      <c r="AI103" s="74">
        <v>15772</v>
      </c>
      <c r="AJ103" s="53">
        <f t="shared" si="82"/>
        <v>3.4516637642961361</v>
      </c>
      <c r="AK103" s="53">
        <f t="shared" si="83"/>
        <v>1.6614110227326211</v>
      </c>
      <c r="AL103" s="53">
        <f t="shared" si="84"/>
        <v>4.0155669035628563</v>
      </c>
      <c r="AM103" s="53">
        <f t="shared" si="85"/>
        <v>6.1405727867463646</v>
      </c>
      <c r="AN103" s="53">
        <f t="shared" si="86"/>
        <v>2.2244316844731022</v>
      </c>
      <c r="AO103" s="38">
        <f t="shared" si="87"/>
        <v>4.6394785146138275</v>
      </c>
      <c r="AP103" s="74">
        <v>164691</v>
      </c>
      <c r="AQ103" s="74">
        <v>18135</v>
      </c>
      <c r="AR103" s="74">
        <v>175261</v>
      </c>
      <c r="AS103" s="74">
        <v>20318</v>
      </c>
      <c r="AT103" s="53">
        <f t="shared" si="88"/>
        <v>11.011530684736872</v>
      </c>
      <c r="AU103" s="53">
        <f t="shared" si="89"/>
        <v>11.592995589435185</v>
      </c>
      <c r="AV103" s="53">
        <f t="shared" si="90"/>
        <v>47.161469846305884</v>
      </c>
      <c r="AW103" s="53">
        <f t="shared" si="91"/>
        <v>52.838530153694116</v>
      </c>
    </row>
    <row r="104" spans="1:49">
      <c r="A104" s="1" t="s">
        <v>69</v>
      </c>
      <c r="B104" s="2" t="s">
        <v>70</v>
      </c>
      <c r="C104" s="1" t="s">
        <v>147</v>
      </c>
      <c r="D104" s="74">
        <v>661858</v>
      </c>
      <c r="E104" s="74">
        <v>77368</v>
      </c>
      <c r="F104" s="74">
        <v>45190</v>
      </c>
      <c r="G104" s="74">
        <v>27163</v>
      </c>
      <c r="H104" s="74">
        <v>466815</v>
      </c>
      <c r="I104" s="74">
        <v>77221</v>
      </c>
      <c r="J104" s="301">
        <f t="shared" si="74"/>
        <v>11.689516482387461</v>
      </c>
      <c r="K104" s="301">
        <f t="shared" si="75"/>
        <v>9.6804944142754614</v>
      </c>
      <c r="L104" s="303">
        <f t="shared" si="75"/>
        <v>35.175664650807427</v>
      </c>
      <c r="M104" s="74">
        <v>77368</v>
      </c>
      <c r="N104" s="74">
        <v>15278</v>
      </c>
      <c r="O104" s="74">
        <v>56832</v>
      </c>
      <c r="P104" s="97">
        <f t="shared" si="76"/>
        <v>5258</v>
      </c>
      <c r="Q104" s="74">
        <v>330</v>
      </c>
      <c r="R104" s="74">
        <v>1540</v>
      </c>
      <c r="S104" s="74">
        <v>40</v>
      </c>
      <c r="T104" s="74">
        <v>1818</v>
      </c>
      <c r="U104" s="74">
        <v>1530</v>
      </c>
      <c r="V104" s="74">
        <v>4412</v>
      </c>
      <c r="W104" s="74">
        <v>13544</v>
      </c>
      <c r="X104" s="195">
        <f t="shared" si="77"/>
        <v>19.747182297590733</v>
      </c>
      <c r="Y104" s="195">
        <f t="shared" si="78"/>
        <v>73.456726295109092</v>
      </c>
      <c r="Z104" s="195">
        <f t="shared" si="79"/>
        <v>6.7960914073001755</v>
      </c>
      <c r="AA104" s="195">
        <f t="shared" si="80"/>
        <v>5.7026160686588767</v>
      </c>
      <c r="AB104" s="197">
        <f t="shared" si="81"/>
        <v>17.505945610588359</v>
      </c>
      <c r="AC104" s="74">
        <v>661858</v>
      </c>
      <c r="AD104" s="74">
        <v>14083</v>
      </c>
      <c r="AE104" s="74">
        <v>18529</v>
      </c>
      <c r="AF104" s="74">
        <v>29694</v>
      </c>
      <c r="AG104" s="74">
        <v>41713</v>
      </c>
      <c r="AH104" s="74">
        <v>14581</v>
      </c>
      <c r="AI104" s="74">
        <v>26277</v>
      </c>
      <c r="AJ104" s="53">
        <f t="shared" si="82"/>
        <v>2.1277978055715878</v>
      </c>
      <c r="AK104" s="53">
        <f t="shared" si="83"/>
        <v>2.7995431044121246</v>
      </c>
      <c r="AL104" s="53">
        <f t="shared" si="84"/>
        <v>4.4864608420537335</v>
      </c>
      <c r="AM104" s="53">
        <f t="shared" si="85"/>
        <v>6.3024092781231014</v>
      </c>
      <c r="AN104" s="53">
        <f t="shared" si="86"/>
        <v>2.2030405313526469</v>
      </c>
      <c r="AO104" s="38">
        <f t="shared" si="87"/>
        <v>3.9701869585318903</v>
      </c>
      <c r="AP104" s="74">
        <v>310941</v>
      </c>
      <c r="AQ104" s="74">
        <v>33419</v>
      </c>
      <c r="AR104" s="74">
        <v>350917</v>
      </c>
      <c r="AS104" s="74">
        <v>43949</v>
      </c>
      <c r="AT104" s="53">
        <f t="shared" si="88"/>
        <v>10.74769811636291</v>
      </c>
      <c r="AU104" s="53">
        <f t="shared" si="89"/>
        <v>12.524044147191502</v>
      </c>
      <c r="AV104" s="53">
        <f t="shared" si="90"/>
        <v>43.194860924413192</v>
      </c>
      <c r="AW104" s="53">
        <f t="shared" si="91"/>
        <v>56.805139075586808</v>
      </c>
    </row>
    <row r="105" spans="1:49">
      <c r="A105" s="1"/>
      <c r="B105" s="2"/>
      <c r="J105" s="301"/>
      <c r="K105" s="301"/>
      <c r="L105" s="303"/>
      <c r="P105" s="97"/>
      <c r="X105" s="195"/>
      <c r="Y105" s="195"/>
      <c r="Z105" s="195"/>
      <c r="AA105" s="195"/>
      <c r="AB105" s="197"/>
      <c r="AJ105" s="53"/>
      <c r="AK105" s="53"/>
      <c r="AL105" s="53"/>
      <c r="AM105" s="53"/>
      <c r="AN105" s="53"/>
      <c r="AO105" s="38"/>
      <c r="AT105" s="53"/>
      <c r="AU105" s="53"/>
      <c r="AV105" s="53"/>
      <c r="AW105" s="53"/>
    </row>
    <row r="106" spans="1:49" s="29" customFormat="1">
      <c r="B106" s="203" t="s">
        <v>207</v>
      </c>
      <c r="C106" s="29" t="s">
        <v>208</v>
      </c>
      <c r="D106" s="74">
        <v>316027641</v>
      </c>
      <c r="E106" s="74">
        <v>39792082</v>
      </c>
      <c r="F106" s="298">
        <v>20276199</v>
      </c>
      <c r="G106" s="298">
        <v>16461324</v>
      </c>
      <c r="H106" s="298">
        <v>196138799</v>
      </c>
      <c r="I106" s="298">
        <v>46424983</v>
      </c>
      <c r="J106" s="310">
        <f t="shared" si="74"/>
        <v>12.591329629929426</v>
      </c>
      <c r="K106" s="310">
        <f t="shared" si="75"/>
        <v>10.337678778179935</v>
      </c>
      <c r="L106" s="302">
        <f t="shared" si="75"/>
        <v>35.457899898423229</v>
      </c>
      <c r="M106" s="74">
        <v>39792082</v>
      </c>
      <c r="N106" s="74">
        <v>30257521</v>
      </c>
      <c r="O106" s="74">
        <v>5501213</v>
      </c>
      <c r="P106" s="205">
        <f t="shared" si="76"/>
        <v>4033348</v>
      </c>
      <c r="Q106" s="74">
        <v>432020</v>
      </c>
      <c r="R106" s="74">
        <v>1196067</v>
      </c>
      <c r="S106" s="74">
        <v>59209</v>
      </c>
      <c r="T106" s="74">
        <v>1254798</v>
      </c>
      <c r="U106" s="74">
        <v>1091254</v>
      </c>
      <c r="V106" s="74">
        <v>4951747</v>
      </c>
      <c r="W106" s="74">
        <v>26973726</v>
      </c>
      <c r="X106" s="206">
        <f t="shared" si="77"/>
        <v>76.039049678275191</v>
      </c>
      <c r="Y106" s="206">
        <f t="shared" si="78"/>
        <v>13.824893605717842</v>
      </c>
      <c r="Z106" s="206">
        <f t="shared" si="79"/>
        <v>10.136056716006967</v>
      </c>
      <c r="AA106" s="206">
        <f t="shared" si="80"/>
        <v>12.444051055182284</v>
      </c>
      <c r="AB106" s="196">
        <f t="shared" si="81"/>
        <v>67.786666704195071</v>
      </c>
      <c r="AC106" s="74">
        <v>316027641</v>
      </c>
      <c r="AD106" s="74">
        <v>11270650</v>
      </c>
      <c r="AE106" s="74">
        <v>7390198</v>
      </c>
      <c r="AF106" s="74">
        <v>14957724</v>
      </c>
      <c r="AG106" s="74">
        <v>20776059</v>
      </c>
      <c r="AH106" s="74">
        <v>7889808</v>
      </c>
      <c r="AI106" s="74">
        <v>14023060</v>
      </c>
      <c r="AJ106" s="204">
        <f t="shared" si="82"/>
        <v>3.566349438402447</v>
      </c>
      <c r="AK106" s="204">
        <f t="shared" si="83"/>
        <v>2.3384657040173269</v>
      </c>
      <c r="AL106" s="204">
        <f t="shared" si="84"/>
        <v>4.7330429555685605</v>
      </c>
      <c r="AM106" s="204">
        <f t="shared" si="85"/>
        <v>6.5741271663006211</v>
      </c>
      <c r="AN106" s="204">
        <f t="shared" si="86"/>
        <v>2.4965563059719829</v>
      </c>
      <c r="AO106" s="92">
        <f t="shared" si="87"/>
        <v>4.4372890787739667</v>
      </c>
      <c r="AP106" s="74">
        <v>154419680</v>
      </c>
      <c r="AQ106" s="74">
        <v>19232246</v>
      </c>
      <c r="AR106" s="74">
        <v>161607961</v>
      </c>
      <c r="AS106" s="74">
        <v>20559836</v>
      </c>
      <c r="AT106" s="204">
        <f t="shared" si="88"/>
        <v>12.454530407005118</v>
      </c>
      <c r="AU106" s="204">
        <f t="shared" si="89"/>
        <v>12.722044058213196</v>
      </c>
      <c r="AV106" s="204">
        <f t="shared" si="90"/>
        <v>48.331841495501543</v>
      </c>
      <c r="AW106" s="204">
        <f t="shared" si="91"/>
        <v>51.668158504498464</v>
      </c>
    </row>
  </sheetData>
  <mergeCells count="12">
    <mergeCell ref="AP2:AS2"/>
    <mergeCell ref="AT2:AW2"/>
    <mergeCell ref="AP1:AW1"/>
    <mergeCell ref="J2:L2"/>
    <mergeCell ref="D1:L1"/>
    <mergeCell ref="M1:AB1"/>
    <mergeCell ref="AC2:AI2"/>
    <mergeCell ref="AJ2:AO2"/>
    <mergeCell ref="AC1:AO1"/>
    <mergeCell ref="M2:W2"/>
    <mergeCell ref="X2:AB2"/>
    <mergeCell ref="D2:I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P516"/>
  <sheetViews>
    <sheetView zoomScale="75" zoomScaleNormal="75" zoomScalePageLayoutView="75" workbookViewId="0">
      <pane xSplit="1" topLeftCell="U1" activePane="topRight" state="frozen"/>
      <selection pane="topRight" activeCell="AL4" sqref="AL4:AL55"/>
    </sheetView>
  </sheetViews>
  <sheetFormatPr defaultColWidth="8.85546875" defaultRowHeight="15"/>
  <cols>
    <col min="1" max="1" width="20.42578125" style="188" customWidth="1"/>
    <col min="2" max="2" width="7.7109375" style="188" customWidth="1"/>
    <col min="3" max="3" width="18.42578125" style="188" hidden="1" customWidth="1"/>
    <col min="4" max="13" width="11.28515625" style="188" customWidth="1"/>
    <col min="14" max="14" width="11.28515625" style="136" customWidth="1"/>
    <col min="15" max="16" width="11.28515625" style="189" customWidth="1"/>
    <col min="17" max="17" width="20.42578125" style="188" customWidth="1"/>
    <col min="18" max="18" width="7.7109375" style="188" customWidth="1"/>
    <col min="19" max="23" width="14.28515625" style="189" customWidth="1"/>
    <col min="24" max="30" width="14.28515625" style="190" customWidth="1"/>
    <col min="31" max="31" width="12.42578125" style="189" customWidth="1"/>
    <col min="32" max="32" width="11.5703125" style="189" customWidth="1"/>
    <col min="33" max="33" width="20.42578125" style="188" customWidth="1"/>
    <col min="34" max="34" width="7.7109375" style="188" customWidth="1"/>
    <col min="35" max="35" width="15.7109375" style="189" customWidth="1"/>
    <col min="36" max="36" width="16.140625" style="137" customWidth="1"/>
    <col min="37" max="38" width="15.140625" style="19" customWidth="1"/>
    <col min="39" max="39" width="13.42578125" style="54" customWidth="1"/>
    <col min="40" max="41" width="8.85546875" style="19"/>
    <col min="42" max="42" width="13.140625" style="19" customWidth="1"/>
    <col min="43" max="16384" width="8.85546875" style="19"/>
  </cols>
  <sheetData>
    <row r="1" spans="1:42" s="18" customFormat="1" ht="15" customHeight="1">
      <c r="A1" s="114"/>
      <c r="B1" s="115"/>
      <c r="C1" s="116"/>
      <c r="D1" s="381" t="s">
        <v>209</v>
      </c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114"/>
      <c r="R1" s="115"/>
      <c r="S1" s="373" t="s">
        <v>210</v>
      </c>
      <c r="T1" s="373"/>
      <c r="U1" s="373"/>
      <c r="V1" s="373"/>
      <c r="W1" s="373"/>
      <c r="X1" s="373"/>
      <c r="Y1" s="373"/>
      <c r="Z1" s="373"/>
      <c r="AA1" s="373"/>
      <c r="AB1" s="373"/>
      <c r="AC1" s="373"/>
      <c r="AD1" s="373"/>
      <c r="AE1" s="335"/>
      <c r="AF1" s="117"/>
      <c r="AG1" s="114"/>
      <c r="AH1" s="115"/>
      <c r="AI1" s="378" t="s">
        <v>211</v>
      </c>
      <c r="AJ1" s="379"/>
      <c r="AK1" s="379"/>
      <c r="AL1" s="379"/>
      <c r="AM1" s="379"/>
      <c r="AN1" s="379"/>
      <c r="AO1" s="379"/>
      <c r="AP1" s="379"/>
    </row>
    <row r="2" spans="1:42" s="18" customFormat="1" ht="62.25" customHeight="1">
      <c r="A2" s="114"/>
      <c r="B2" s="115"/>
      <c r="C2" s="116"/>
      <c r="D2" s="383" t="s">
        <v>212</v>
      </c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7"/>
      <c r="Q2" s="114"/>
      <c r="R2" s="115"/>
      <c r="S2" s="380" t="s">
        <v>213</v>
      </c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60" t="s">
        <v>214</v>
      </c>
      <c r="AF2" s="360" t="s">
        <v>215</v>
      </c>
      <c r="AG2" s="114"/>
      <c r="AH2" s="115"/>
      <c r="AI2" s="360" t="s">
        <v>216</v>
      </c>
      <c r="AJ2" s="360" t="s">
        <v>217</v>
      </c>
      <c r="AK2" s="383" t="s">
        <v>218</v>
      </c>
      <c r="AL2" s="376"/>
      <c r="AM2" s="377"/>
      <c r="AN2" s="376" t="s">
        <v>219</v>
      </c>
      <c r="AO2" s="376"/>
      <c r="AP2" s="377"/>
    </row>
    <row r="3" spans="1:42" s="130" customFormat="1" ht="75" customHeight="1" thickBot="1">
      <c r="A3" s="118" t="s">
        <v>6</v>
      </c>
      <c r="B3" s="118" t="s">
        <v>220</v>
      </c>
      <c r="C3" s="118" t="s">
        <v>8</v>
      </c>
      <c r="D3" s="119" t="s">
        <v>9</v>
      </c>
      <c r="E3" s="119" t="s">
        <v>221</v>
      </c>
      <c r="F3" s="119" t="s">
        <v>222</v>
      </c>
      <c r="G3" s="119" t="s">
        <v>223</v>
      </c>
      <c r="H3" s="119" t="s">
        <v>224</v>
      </c>
      <c r="I3" s="119" t="s">
        <v>225</v>
      </c>
      <c r="J3" s="119" t="s">
        <v>226</v>
      </c>
      <c r="K3" s="313" t="s">
        <v>227</v>
      </c>
      <c r="L3" s="313" t="s">
        <v>228</v>
      </c>
      <c r="M3" s="314" t="s">
        <v>229</v>
      </c>
      <c r="N3" s="315" t="s">
        <v>230</v>
      </c>
      <c r="O3" s="315" t="s">
        <v>231</v>
      </c>
      <c r="P3" s="315" t="s">
        <v>232</v>
      </c>
      <c r="Q3" s="118" t="s">
        <v>6</v>
      </c>
      <c r="R3" s="118" t="s">
        <v>220</v>
      </c>
      <c r="S3" s="120" t="s">
        <v>233</v>
      </c>
      <c r="T3" s="120" t="s">
        <v>234</v>
      </c>
      <c r="U3" s="120" t="s">
        <v>235</v>
      </c>
      <c r="V3" s="120" t="s">
        <v>236</v>
      </c>
      <c r="W3" s="121" t="s">
        <v>237</v>
      </c>
      <c r="X3" s="120" t="s">
        <v>238</v>
      </c>
      <c r="Y3" s="120" t="s">
        <v>239</v>
      </c>
      <c r="Z3" s="120" t="s">
        <v>240</v>
      </c>
      <c r="AA3" s="121" t="s">
        <v>241</v>
      </c>
      <c r="AB3" s="120" t="s">
        <v>242</v>
      </c>
      <c r="AC3" s="120" t="s">
        <v>243</v>
      </c>
      <c r="AD3" s="122" t="s">
        <v>244</v>
      </c>
      <c r="AE3" s="120" t="s">
        <v>245</v>
      </c>
      <c r="AF3" s="123" t="s">
        <v>246</v>
      </c>
      <c r="AG3" s="118" t="s">
        <v>6</v>
      </c>
      <c r="AH3" s="118" t="s">
        <v>220</v>
      </c>
      <c r="AI3" s="124" t="s">
        <v>247</v>
      </c>
      <c r="AJ3" s="125" t="s">
        <v>248</v>
      </c>
      <c r="AK3" s="126" t="s">
        <v>249</v>
      </c>
      <c r="AL3" s="84" t="s">
        <v>250</v>
      </c>
      <c r="AM3" s="127" t="s">
        <v>251</v>
      </c>
      <c r="AN3" s="128" t="s">
        <v>252</v>
      </c>
      <c r="AO3" s="84" t="s">
        <v>250</v>
      </c>
      <c r="AP3" s="129" t="s">
        <v>253</v>
      </c>
    </row>
    <row r="4" spans="1:42">
      <c r="A4" s="131" t="s">
        <v>53</v>
      </c>
      <c r="B4" s="132" t="s">
        <v>54</v>
      </c>
      <c r="C4" s="133"/>
      <c r="D4" s="74">
        <v>4850771</v>
      </c>
      <c r="E4" s="74">
        <v>118919</v>
      </c>
      <c r="F4" s="74">
        <v>67470</v>
      </c>
      <c r="G4" s="74">
        <v>51449</v>
      </c>
      <c r="H4" s="74">
        <v>16.7</v>
      </c>
      <c r="I4" s="74">
        <v>49.4</v>
      </c>
      <c r="J4" s="74">
        <v>14.1</v>
      </c>
      <c r="K4" s="134">
        <f t="shared" ref="K4:K35" si="0">D4*(H4/100)</f>
        <v>810078.75699999987</v>
      </c>
      <c r="L4" s="134">
        <f>(I4/100)*F4</f>
        <v>33330.18</v>
      </c>
      <c r="M4" s="134">
        <f>(J4/100)*G4</f>
        <v>7254.3089999999993</v>
      </c>
      <c r="N4" s="135">
        <f t="shared" ref="N4:N35" si="1">L4/K4*100</f>
        <v>4.1144369867731276</v>
      </c>
      <c r="O4" s="53">
        <f t="shared" ref="O4:O35" si="2">(K4-L4-M4)/K4*100</f>
        <v>94.990056380406969</v>
      </c>
      <c r="P4" s="53">
        <f t="shared" ref="P4:P35" si="3">M4/K4*100</f>
        <v>0.89550663281990006</v>
      </c>
      <c r="Q4" s="131" t="s">
        <v>53</v>
      </c>
      <c r="R4" s="132" t="s">
        <v>54</v>
      </c>
      <c r="S4" s="136">
        <v>23236</v>
      </c>
      <c r="T4" s="137">
        <v>23428</v>
      </c>
      <c r="U4" s="1">
        <v>4849377</v>
      </c>
      <c r="V4" s="1">
        <v>4802740</v>
      </c>
      <c r="W4" s="138">
        <f t="shared" ref="W4:W35" si="4">S4/U4*100</f>
        <v>0.47915433260808554</v>
      </c>
      <c r="X4" s="137">
        <v>0.5</v>
      </c>
      <c r="Y4" s="137">
        <f t="shared" ref="Y4:Y35" si="5">S4/U4*10000</f>
        <v>47.915433260808555</v>
      </c>
      <c r="Z4" s="137">
        <f t="shared" ref="Z4:Z35" si="6">T4/V4*10000</f>
        <v>48.780487804878049</v>
      </c>
      <c r="AA4" s="137">
        <f>Y4-Z4</f>
        <v>-0.86505454406949411</v>
      </c>
      <c r="AB4" s="138">
        <f t="shared" ref="AB4:AB35" si="7">T4/V4*100</f>
        <v>0.48780487804878048</v>
      </c>
      <c r="AC4" s="137">
        <v>0.5</v>
      </c>
      <c r="AD4" s="139">
        <f t="shared" ref="AD4:AD35" si="8">((S4-T4)/T4)*100</f>
        <v>-0.81953218371179792</v>
      </c>
      <c r="AE4" s="140">
        <v>86.8</v>
      </c>
      <c r="AF4" s="140">
        <v>17.399999999999999</v>
      </c>
      <c r="AG4" s="131" t="s">
        <v>53</v>
      </c>
      <c r="AH4" s="132" t="s">
        <v>54</v>
      </c>
      <c r="AI4" s="141">
        <v>44.8</v>
      </c>
      <c r="AJ4" s="336">
        <v>42.7</v>
      </c>
      <c r="AK4" s="338">
        <v>5284</v>
      </c>
      <c r="AL4" s="300">
        <v>4761291</v>
      </c>
      <c r="AM4" s="143">
        <f>(AK4/AL4)*10000</f>
        <v>11.097830399360173</v>
      </c>
      <c r="AN4" s="144">
        <v>104</v>
      </c>
      <c r="AO4" s="19">
        <v>4761291</v>
      </c>
      <c r="AP4" s="145">
        <f>(AN4/AO4)*10000</f>
        <v>0.21842815320466652</v>
      </c>
    </row>
    <row r="5" spans="1:42">
      <c r="A5" s="131" t="s">
        <v>55</v>
      </c>
      <c r="B5" s="132" t="s">
        <v>56</v>
      </c>
      <c r="C5" s="133"/>
      <c r="D5" s="74">
        <v>738565</v>
      </c>
      <c r="E5" s="74">
        <v>27822</v>
      </c>
      <c r="F5" s="74">
        <v>7266</v>
      </c>
      <c r="G5" s="74">
        <v>20556</v>
      </c>
      <c r="H5" s="74">
        <v>11.8</v>
      </c>
      <c r="I5" s="74">
        <v>41.7</v>
      </c>
      <c r="J5" s="74">
        <v>12.6</v>
      </c>
      <c r="K5" s="134">
        <f t="shared" si="0"/>
        <v>87150.670000000013</v>
      </c>
      <c r="L5" s="134">
        <f t="shared" ref="L5:L36" si="9">(I5/100)*F5</f>
        <v>3029.9220000000005</v>
      </c>
      <c r="M5" s="134">
        <f t="shared" ref="M5:M56" si="10">(J5/100)*G5</f>
        <v>2590.056</v>
      </c>
      <c r="N5" s="135">
        <f t="shared" si="1"/>
        <v>3.476647970692595</v>
      </c>
      <c r="O5" s="53">
        <f t="shared" si="2"/>
        <v>93.551423069954595</v>
      </c>
      <c r="P5" s="53">
        <f t="shared" si="3"/>
        <v>2.9719289593528075</v>
      </c>
      <c r="Q5" s="131" t="s">
        <v>55</v>
      </c>
      <c r="R5" s="132" t="s">
        <v>56</v>
      </c>
      <c r="S5" s="136">
        <v>627</v>
      </c>
      <c r="T5" s="137">
        <v>608</v>
      </c>
      <c r="U5" s="1">
        <v>736732</v>
      </c>
      <c r="V5" s="1">
        <v>722718</v>
      </c>
      <c r="W5" s="138">
        <f t="shared" si="4"/>
        <v>8.5105574347252466E-2</v>
      </c>
      <c r="X5" s="137">
        <v>0.1</v>
      </c>
      <c r="Y5" s="137">
        <f t="shared" si="5"/>
        <v>8.5105574347252464</v>
      </c>
      <c r="Z5" s="137">
        <f t="shared" si="6"/>
        <v>8.4126865527079726</v>
      </c>
      <c r="AA5" s="137">
        <f t="shared" ref="AA5:AA56" si="11">Y5-Z5</f>
        <v>9.7870882017273786E-2</v>
      </c>
      <c r="AB5" s="138">
        <f t="shared" si="7"/>
        <v>8.4126865527079722E-2</v>
      </c>
      <c r="AC5" s="137">
        <v>0.1</v>
      </c>
      <c r="AD5" s="139">
        <f t="shared" si="8"/>
        <v>3.125</v>
      </c>
      <c r="AE5" s="140">
        <v>89.4</v>
      </c>
      <c r="AF5" s="140">
        <v>31.324999999999999</v>
      </c>
      <c r="AG5" s="131" t="s">
        <v>55</v>
      </c>
      <c r="AH5" s="132" t="s">
        <v>56</v>
      </c>
      <c r="AI5" s="141">
        <v>90.2</v>
      </c>
      <c r="AJ5" s="336">
        <v>64.099999999999994</v>
      </c>
      <c r="AK5" s="338">
        <v>535</v>
      </c>
      <c r="AL5" s="300">
        <v>712964</v>
      </c>
      <c r="AM5" s="143">
        <f>(AK5/AL5)*10000</f>
        <v>7.5038851891540101</v>
      </c>
      <c r="AN5" s="144">
        <v>0</v>
      </c>
      <c r="AO5" s="19">
        <v>712964</v>
      </c>
      <c r="AP5" s="145">
        <f t="shared" ref="AP5:AP56" si="12">(AN5/AO5)*10000</f>
        <v>0</v>
      </c>
    </row>
    <row r="6" spans="1:42">
      <c r="A6" s="131" t="s">
        <v>57</v>
      </c>
      <c r="B6" s="132" t="s">
        <v>58</v>
      </c>
      <c r="C6" s="133"/>
      <c r="D6" s="74">
        <v>6809946</v>
      </c>
      <c r="E6" s="74">
        <v>153822</v>
      </c>
      <c r="F6" s="74">
        <v>90128</v>
      </c>
      <c r="G6" s="74">
        <v>63694</v>
      </c>
      <c r="H6" s="74">
        <v>13</v>
      </c>
      <c r="I6" s="74">
        <v>33.700000000000003</v>
      </c>
      <c r="J6" s="74">
        <v>24.1</v>
      </c>
      <c r="K6" s="134">
        <f t="shared" si="0"/>
        <v>885292.98</v>
      </c>
      <c r="L6" s="134">
        <f t="shared" si="9"/>
        <v>30373.136000000002</v>
      </c>
      <c r="M6" s="134">
        <f t="shared" si="10"/>
        <v>15350.254000000001</v>
      </c>
      <c r="N6" s="135">
        <f t="shared" si="1"/>
        <v>3.430856980250764</v>
      </c>
      <c r="O6" s="53">
        <f t="shared" si="2"/>
        <v>94.835225057358969</v>
      </c>
      <c r="P6" s="53">
        <f t="shared" si="3"/>
        <v>1.733917962390259</v>
      </c>
      <c r="Q6" s="131" t="s">
        <v>57</v>
      </c>
      <c r="R6" s="132" t="s">
        <v>58</v>
      </c>
      <c r="S6" s="136">
        <v>12489</v>
      </c>
      <c r="T6" s="137">
        <v>12467</v>
      </c>
      <c r="U6" s="1">
        <v>6731484</v>
      </c>
      <c r="V6" s="1">
        <v>6482505</v>
      </c>
      <c r="W6" s="138">
        <f t="shared" si="4"/>
        <v>0.185531154794396</v>
      </c>
      <c r="X6" s="137">
        <v>0.2</v>
      </c>
      <c r="Y6" s="137">
        <f t="shared" si="5"/>
        <v>18.553115479439601</v>
      </c>
      <c r="Z6" s="137">
        <f t="shared" si="6"/>
        <v>19.23176302987811</v>
      </c>
      <c r="AA6" s="137">
        <f t="shared" si="11"/>
        <v>-0.67864755043850877</v>
      </c>
      <c r="AB6" s="138">
        <f t="shared" si="7"/>
        <v>0.1923176302987811</v>
      </c>
      <c r="AC6" s="137">
        <v>0.2</v>
      </c>
      <c r="AD6" s="139">
        <f t="shared" si="8"/>
        <v>0.17646586989652685</v>
      </c>
      <c r="AE6" s="140">
        <v>70.099999999999994</v>
      </c>
      <c r="AF6" s="140">
        <v>33.200000000000003</v>
      </c>
      <c r="AG6" s="131" t="s">
        <v>57</v>
      </c>
      <c r="AH6" s="132" t="s">
        <v>58</v>
      </c>
      <c r="AI6" s="141">
        <v>97.7</v>
      </c>
      <c r="AJ6" s="336">
        <v>70.400000000000006</v>
      </c>
      <c r="AK6" s="338">
        <v>0</v>
      </c>
      <c r="AL6" s="300">
        <v>6620233</v>
      </c>
      <c r="AM6" s="143" t="s">
        <v>164</v>
      </c>
      <c r="AN6" s="144">
        <v>0</v>
      </c>
      <c r="AO6" s="19">
        <v>6620233</v>
      </c>
      <c r="AP6" s="145">
        <f t="shared" si="12"/>
        <v>0</v>
      </c>
    </row>
    <row r="7" spans="1:42">
      <c r="A7" s="131" t="s">
        <v>59</v>
      </c>
      <c r="B7" s="132" t="s">
        <v>60</v>
      </c>
      <c r="C7" s="133"/>
      <c r="D7" s="74">
        <v>2977944</v>
      </c>
      <c r="E7" s="74">
        <v>83846</v>
      </c>
      <c r="F7" s="74">
        <v>48771</v>
      </c>
      <c r="G7" s="74">
        <v>35075</v>
      </c>
      <c r="H7" s="74">
        <v>17.7</v>
      </c>
      <c r="I7" s="74">
        <v>52.8</v>
      </c>
      <c r="J7" s="74">
        <v>12.2</v>
      </c>
      <c r="K7" s="134">
        <f t="shared" si="0"/>
        <v>527096.08799999999</v>
      </c>
      <c r="L7" s="134">
        <f t="shared" si="9"/>
        <v>25751.088</v>
      </c>
      <c r="M7" s="134">
        <f t="shared" si="10"/>
        <v>4279.1499999999996</v>
      </c>
      <c r="N7" s="135">
        <f t="shared" si="1"/>
        <v>4.8854636917737855</v>
      </c>
      <c r="O7" s="53">
        <f t="shared" si="2"/>
        <v>94.302701408021079</v>
      </c>
      <c r="P7" s="53">
        <f t="shared" si="3"/>
        <v>0.81183490020514049</v>
      </c>
      <c r="Q7" s="131" t="s">
        <v>59</v>
      </c>
      <c r="R7" s="132" t="s">
        <v>60</v>
      </c>
      <c r="S7" s="136">
        <v>18100</v>
      </c>
      <c r="T7" s="137">
        <v>18427</v>
      </c>
      <c r="U7" s="1">
        <v>2966369</v>
      </c>
      <c r="V7" s="1">
        <v>2937979</v>
      </c>
      <c r="W7" s="138">
        <f t="shared" si="4"/>
        <v>0.61017358258530885</v>
      </c>
      <c r="X7" s="137">
        <v>0.6</v>
      </c>
      <c r="Y7" s="137">
        <f t="shared" si="5"/>
        <v>61.017358258530884</v>
      </c>
      <c r="Z7" s="137">
        <f t="shared" si="6"/>
        <v>62.719985404933112</v>
      </c>
      <c r="AA7" s="137">
        <f t="shared" si="11"/>
        <v>-1.7026271464022287</v>
      </c>
      <c r="AB7" s="138">
        <f t="shared" si="7"/>
        <v>0.62719985404933121</v>
      </c>
      <c r="AC7" s="137">
        <v>0.6</v>
      </c>
      <c r="AD7" s="139">
        <f t="shared" si="8"/>
        <v>-1.7745699245672111</v>
      </c>
      <c r="AE7" s="140">
        <v>72.599999999999994</v>
      </c>
      <c r="AF7" s="140">
        <v>18.925000000000001</v>
      </c>
      <c r="AG7" s="131" t="s">
        <v>59</v>
      </c>
      <c r="AH7" s="132" t="s">
        <v>60</v>
      </c>
      <c r="AI7" s="141">
        <v>56.4</v>
      </c>
      <c r="AJ7" s="336">
        <v>52.1</v>
      </c>
      <c r="AK7" s="338">
        <v>3278</v>
      </c>
      <c r="AL7" s="300">
        <v>2915402</v>
      </c>
      <c r="AM7" s="143">
        <f t="shared" ref="AM7:AM42" si="13">(AK7/AL7)*10000</f>
        <v>11.243732425236725</v>
      </c>
      <c r="AN7" s="144">
        <v>899</v>
      </c>
      <c r="AO7" s="19">
        <v>2915402</v>
      </c>
      <c r="AP7" s="145">
        <f t="shared" si="12"/>
        <v>3.0836227731201391</v>
      </c>
    </row>
    <row r="8" spans="1:42">
      <c r="A8" s="131" t="s">
        <v>61</v>
      </c>
      <c r="B8" s="132" t="s">
        <v>62</v>
      </c>
      <c r="C8" s="133"/>
      <c r="D8" s="74">
        <v>38982847</v>
      </c>
      <c r="E8" s="74">
        <v>814365</v>
      </c>
      <c r="F8" s="74">
        <v>366307</v>
      </c>
      <c r="G8" s="74">
        <v>448058</v>
      </c>
      <c r="H8" s="74">
        <v>10.9</v>
      </c>
      <c r="I8" s="74">
        <v>47.5</v>
      </c>
      <c r="J8" s="74">
        <v>23.6</v>
      </c>
      <c r="K8" s="134">
        <f t="shared" si="0"/>
        <v>4249130.3229999999</v>
      </c>
      <c r="L8" s="134">
        <f t="shared" si="9"/>
        <v>173995.82499999998</v>
      </c>
      <c r="M8" s="134">
        <f t="shared" si="10"/>
        <v>105741.68800000001</v>
      </c>
      <c r="N8" s="135">
        <f t="shared" si="1"/>
        <v>4.0948573419408394</v>
      </c>
      <c r="O8" s="53">
        <f t="shared" si="2"/>
        <v>93.416593708933405</v>
      </c>
      <c r="P8" s="53">
        <f t="shared" si="3"/>
        <v>2.4885489491257484</v>
      </c>
      <c r="Q8" s="131" t="s">
        <v>61</v>
      </c>
      <c r="R8" s="132" t="s">
        <v>62</v>
      </c>
      <c r="S8" s="136">
        <v>106523</v>
      </c>
      <c r="T8" s="137">
        <v>106348</v>
      </c>
      <c r="U8" s="1">
        <v>38802500</v>
      </c>
      <c r="V8" s="1">
        <v>37691912</v>
      </c>
      <c r="W8" s="138">
        <f t="shared" si="4"/>
        <v>0.27452612589395015</v>
      </c>
      <c r="X8" s="137">
        <v>0.3</v>
      </c>
      <c r="Y8" s="137">
        <f t="shared" si="5"/>
        <v>27.452612589395017</v>
      </c>
      <c r="Z8" s="137">
        <f t="shared" si="6"/>
        <v>28.215071710875264</v>
      </c>
      <c r="AA8" s="137">
        <f t="shared" si="11"/>
        <v>-0.76245912148024786</v>
      </c>
      <c r="AB8" s="138">
        <f t="shared" si="7"/>
        <v>0.28215071710875267</v>
      </c>
      <c r="AC8" s="137">
        <v>0.3</v>
      </c>
      <c r="AD8" s="139">
        <f t="shared" si="8"/>
        <v>0.16455410538985218</v>
      </c>
      <c r="AE8" s="140">
        <v>85.9</v>
      </c>
      <c r="AF8" s="140">
        <v>25.824999999999999</v>
      </c>
      <c r="AG8" s="131" t="s">
        <v>61</v>
      </c>
      <c r="AH8" s="132" t="s">
        <v>62</v>
      </c>
      <c r="AI8" s="141">
        <v>82.1</v>
      </c>
      <c r="AJ8" s="336" t="s">
        <v>164</v>
      </c>
      <c r="AK8" s="338">
        <v>4088</v>
      </c>
      <c r="AL8" s="300">
        <v>38151997</v>
      </c>
      <c r="AM8" s="143">
        <f t="shared" si="13"/>
        <v>1.0715035441001948</v>
      </c>
      <c r="AN8" s="144">
        <v>3191</v>
      </c>
      <c r="AO8" s="19">
        <v>38151997</v>
      </c>
      <c r="AP8" s="145">
        <f t="shared" si="12"/>
        <v>0.83639134276509819</v>
      </c>
    </row>
    <row r="9" spans="1:42">
      <c r="A9" s="131" t="s">
        <v>63</v>
      </c>
      <c r="B9" s="132" t="s">
        <v>64</v>
      </c>
      <c r="C9" s="133"/>
      <c r="D9" s="74">
        <v>5436519</v>
      </c>
      <c r="E9" s="74">
        <v>118123</v>
      </c>
      <c r="F9" s="74">
        <v>58391</v>
      </c>
      <c r="G9" s="74">
        <v>59732</v>
      </c>
      <c r="H9" s="74">
        <v>11</v>
      </c>
      <c r="I9" s="74">
        <v>54.5</v>
      </c>
      <c r="J9" s="74">
        <v>11.6</v>
      </c>
      <c r="K9" s="134">
        <f t="shared" si="0"/>
        <v>598017.09</v>
      </c>
      <c r="L9" s="134">
        <f t="shared" si="9"/>
        <v>31823.095000000001</v>
      </c>
      <c r="M9" s="134">
        <f t="shared" si="10"/>
        <v>6928.9119999999994</v>
      </c>
      <c r="N9" s="135">
        <f t="shared" si="1"/>
        <v>5.3214357134843757</v>
      </c>
      <c r="O9" s="53">
        <f t="shared" si="2"/>
        <v>93.519916462588043</v>
      </c>
      <c r="P9" s="53">
        <f t="shared" si="3"/>
        <v>1.1586478239275737</v>
      </c>
      <c r="Q9" s="131" t="s">
        <v>63</v>
      </c>
      <c r="R9" s="132" t="s">
        <v>64</v>
      </c>
      <c r="S9" s="136">
        <v>16740</v>
      </c>
      <c r="T9" s="137">
        <v>16317</v>
      </c>
      <c r="U9" s="1">
        <v>5355866</v>
      </c>
      <c r="V9" s="1">
        <v>5116796</v>
      </c>
      <c r="W9" s="138">
        <f t="shared" si="4"/>
        <v>0.31255449632235011</v>
      </c>
      <c r="X9" s="137">
        <v>0.3</v>
      </c>
      <c r="Y9" s="137">
        <f t="shared" si="5"/>
        <v>31.25544963223501</v>
      </c>
      <c r="Z9" s="137">
        <f t="shared" si="6"/>
        <v>31.889096223496107</v>
      </c>
      <c r="AA9" s="137">
        <f t="shared" si="11"/>
        <v>-0.63364659126109757</v>
      </c>
      <c r="AB9" s="138">
        <f t="shared" si="7"/>
        <v>0.31889096223496111</v>
      </c>
      <c r="AC9" s="137">
        <v>0.3</v>
      </c>
      <c r="AD9" s="139">
        <f t="shared" si="8"/>
        <v>2.592388306674021</v>
      </c>
      <c r="AE9" s="140">
        <v>80.400000000000006</v>
      </c>
      <c r="AF9" s="140">
        <v>23.725000000000001</v>
      </c>
      <c r="AG9" s="131" t="s">
        <v>63</v>
      </c>
      <c r="AH9" s="132" t="s">
        <v>64</v>
      </c>
      <c r="AI9" s="141">
        <v>71.8</v>
      </c>
      <c r="AJ9" s="336">
        <v>66.3</v>
      </c>
      <c r="AK9" s="338">
        <v>3194</v>
      </c>
      <c r="AL9" s="300">
        <v>5267878</v>
      </c>
      <c r="AM9" s="143">
        <f t="shared" si="13"/>
        <v>6.063162434665343</v>
      </c>
      <c r="AN9" s="144">
        <v>214</v>
      </c>
      <c r="AO9" s="19">
        <v>5267878</v>
      </c>
      <c r="AP9" s="145">
        <f t="shared" si="12"/>
        <v>0.40623567971771557</v>
      </c>
    </row>
    <row r="10" spans="1:42">
      <c r="A10" s="131" t="s">
        <v>65</v>
      </c>
      <c r="B10" s="132" t="s">
        <v>66</v>
      </c>
      <c r="C10" s="133"/>
      <c r="D10" s="74">
        <v>3594478</v>
      </c>
      <c r="E10" s="74">
        <v>116027</v>
      </c>
      <c r="F10" s="74">
        <v>44094</v>
      </c>
      <c r="G10" s="74">
        <v>71933</v>
      </c>
      <c r="H10" s="74">
        <v>11.6</v>
      </c>
      <c r="I10" s="74">
        <v>66.099999999999994</v>
      </c>
      <c r="J10" s="74">
        <v>17.600000000000001</v>
      </c>
      <c r="K10" s="134">
        <f t="shared" si="0"/>
        <v>416959.44799999997</v>
      </c>
      <c r="L10" s="134">
        <f t="shared" si="9"/>
        <v>29146.133999999998</v>
      </c>
      <c r="M10" s="134">
        <f t="shared" si="10"/>
        <v>12660.208000000001</v>
      </c>
      <c r="N10" s="135">
        <f t="shared" si="1"/>
        <v>6.9901603476796623</v>
      </c>
      <c r="O10" s="53">
        <f t="shared" si="2"/>
        <v>89.973523276536952</v>
      </c>
      <c r="P10" s="53">
        <f t="shared" si="3"/>
        <v>3.0363163757833838</v>
      </c>
      <c r="Q10" s="131" t="s">
        <v>65</v>
      </c>
      <c r="R10" s="132" t="s">
        <v>66</v>
      </c>
      <c r="S10" s="136">
        <v>24794</v>
      </c>
      <c r="T10" s="137">
        <v>25955</v>
      </c>
      <c r="U10" s="1">
        <v>3596677</v>
      </c>
      <c r="V10" s="1">
        <v>3580709</v>
      </c>
      <c r="W10" s="138">
        <f t="shared" si="4"/>
        <v>0.689358538450909</v>
      </c>
      <c r="X10" s="137">
        <v>0.7</v>
      </c>
      <c r="Y10" s="137">
        <f t="shared" si="5"/>
        <v>68.935853845090904</v>
      </c>
      <c r="Z10" s="137">
        <f t="shared" si="6"/>
        <v>72.485644602786763</v>
      </c>
      <c r="AA10" s="137">
        <f t="shared" si="11"/>
        <v>-3.5497907576958596</v>
      </c>
      <c r="AB10" s="138">
        <f t="shared" si="7"/>
        <v>0.7248564460278677</v>
      </c>
      <c r="AC10" s="137">
        <v>0.7</v>
      </c>
      <c r="AD10" s="139">
        <f t="shared" si="8"/>
        <v>-4.4731265652090162</v>
      </c>
      <c r="AE10" s="140">
        <v>87.5</v>
      </c>
      <c r="AF10" s="140">
        <v>22.524999999999999</v>
      </c>
      <c r="AG10" s="131" t="s">
        <v>65</v>
      </c>
      <c r="AH10" s="132" t="s">
        <v>66</v>
      </c>
      <c r="AI10" s="141">
        <v>55.3</v>
      </c>
      <c r="AJ10" s="336">
        <v>53.1</v>
      </c>
      <c r="AK10" s="338">
        <v>2903</v>
      </c>
      <c r="AL10" s="300">
        <v>3535139</v>
      </c>
      <c r="AM10" s="143">
        <f t="shared" si="13"/>
        <v>8.211841175127768</v>
      </c>
      <c r="AN10" s="144">
        <v>3934</v>
      </c>
      <c r="AO10" s="19">
        <v>3535139</v>
      </c>
      <c r="AP10" s="145">
        <f t="shared" si="12"/>
        <v>11.128275295540005</v>
      </c>
    </row>
    <row r="11" spans="1:42">
      <c r="A11" s="131" t="s">
        <v>67</v>
      </c>
      <c r="B11" s="132" t="s">
        <v>68</v>
      </c>
      <c r="C11" s="133"/>
      <c r="D11" s="74">
        <v>943732</v>
      </c>
      <c r="E11" s="74">
        <v>25107</v>
      </c>
      <c r="F11" s="74">
        <v>11563</v>
      </c>
      <c r="G11" s="74">
        <v>13544</v>
      </c>
      <c r="H11" s="74">
        <v>12.5</v>
      </c>
      <c r="I11" s="74">
        <v>52.8</v>
      </c>
      <c r="J11" s="74">
        <v>11.9</v>
      </c>
      <c r="K11" s="134">
        <f t="shared" si="0"/>
        <v>117966.5</v>
      </c>
      <c r="L11" s="134">
        <f t="shared" si="9"/>
        <v>6105.2640000000001</v>
      </c>
      <c r="M11" s="134">
        <f t="shared" si="10"/>
        <v>1611.7360000000001</v>
      </c>
      <c r="N11" s="135">
        <f t="shared" si="1"/>
        <v>5.1754218358601802</v>
      </c>
      <c r="O11" s="53">
        <f t="shared" si="2"/>
        <v>93.458312317479965</v>
      </c>
      <c r="P11" s="53">
        <f t="shared" si="3"/>
        <v>1.366265846659857</v>
      </c>
      <c r="Q11" s="131" t="s">
        <v>67</v>
      </c>
      <c r="R11" s="132" t="s">
        <v>68</v>
      </c>
      <c r="S11" s="136">
        <v>4391</v>
      </c>
      <c r="T11" s="137">
        <v>4253</v>
      </c>
      <c r="U11" s="1">
        <v>935614</v>
      </c>
      <c r="V11" s="1">
        <v>907135</v>
      </c>
      <c r="W11" s="138">
        <f t="shared" si="4"/>
        <v>0.46931747494158915</v>
      </c>
      <c r="X11" s="137">
        <v>0.5</v>
      </c>
      <c r="Y11" s="137">
        <f t="shared" si="5"/>
        <v>46.93174749415892</v>
      </c>
      <c r="Z11" s="137">
        <f t="shared" si="6"/>
        <v>46.883870647698522</v>
      </c>
      <c r="AA11" s="137">
        <f t="shared" si="11"/>
        <v>4.787684646039736E-2</v>
      </c>
      <c r="AB11" s="138">
        <f t="shared" si="7"/>
        <v>0.46883870647698522</v>
      </c>
      <c r="AC11" s="137">
        <v>0.5</v>
      </c>
      <c r="AD11" s="139">
        <f t="shared" si="8"/>
        <v>3.2447683987773335</v>
      </c>
      <c r="AE11" s="140">
        <v>87.8</v>
      </c>
      <c r="AF11" s="140">
        <v>21.524999999999999</v>
      </c>
      <c r="AG11" s="131" t="s">
        <v>67</v>
      </c>
      <c r="AH11" s="132" t="s">
        <v>68</v>
      </c>
      <c r="AI11" s="141">
        <v>51.7</v>
      </c>
      <c r="AJ11" s="336">
        <v>47.8</v>
      </c>
      <c r="AK11" s="338">
        <v>0</v>
      </c>
      <c r="AL11" s="300">
        <v>920268</v>
      </c>
      <c r="AM11" s="143">
        <f t="shared" si="13"/>
        <v>0</v>
      </c>
      <c r="AN11" s="144">
        <v>305</v>
      </c>
      <c r="AO11" s="19">
        <v>920268</v>
      </c>
      <c r="AP11" s="145">
        <f t="shared" si="12"/>
        <v>3.3142519353058022</v>
      </c>
    </row>
    <row r="12" spans="1:42" ht="16.5" customHeight="1">
      <c r="A12" s="131" t="s">
        <v>69</v>
      </c>
      <c r="B12" s="132" t="s">
        <v>70</v>
      </c>
      <c r="C12" s="133"/>
      <c r="D12" s="74">
        <v>672391</v>
      </c>
      <c r="E12" s="74">
        <v>39942</v>
      </c>
      <c r="F12" s="74">
        <v>7092</v>
      </c>
      <c r="G12" s="74">
        <v>32850</v>
      </c>
      <c r="H12" s="74">
        <v>12.2</v>
      </c>
      <c r="I12" s="74">
        <v>63.5</v>
      </c>
      <c r="J12" s="74">
        <v>14.7</v>
      </c>
      <c r="K12" s="134">
        <f t="shared" si="0"/>
        <v>82031.702000000005</v>
      </c>
      <c r="L12" s="134">
        <f t="shared" si="9"/>
        <v>4503.42</v>
      </c>
      <c r="M12" s="134">
        <f t="shared" si="10"/>
        <v>4828.95</v>
      </c>
      <c r="N12" s="135">
        <f t="shared" si="1"/>
        <v>5.4898531789575689</v>
      </c>
      <c r="O12" s="53">
        <f t="shared" si="2"/>
        <v>88.62345925725154</v>
      </c>
      <c r="P12" s="53">
        <f t="shared" si="3"/>
        <v>5.8866875637908862</v>
      </c>
      <c r="Q12" s="131" t="s">
        <v>69</v>
      </c>
      <c r="R12" s="132" t="s">
        <v>70</v>
      </c>
      <c r="S12" s="136">
        <v>2647</v>
      </c>
      <c r="T12" s="137">
        <v>2625</v>
      </c>
      <c r="U12" s="1">
        <v>658893</v>
      </c>
      <c r="V12" s="1">
        <v>617996</v>
      </c>
      <c r="W12" s="138">
        <f t="shared" si="4"/>
        <v>0.4017344242540139</v>
      </c>
      <c r="X12" s="137">
        <v>0.4</v>
      </c>
      <c r="Y12" s="137">
        <f t="shared" si="5"/>
        <v>40.17344242540139</v>
      </c>
      <c r="Z12" s="137">
        <f t="shared" si="6"/>
        <v>42.476003080926091</v>
      </c>
      <c r="AA12" s="137">
        <f t="shared" si="11"/>
        <v>-2.3025606555247009</v>
      </c>
      <c r="AB12" s="138">
        <f t="shared" si="7"/>
        <v>0.42476003080926095</v>
      </c>
      <c r="AC12" s="137">
        <v>0.4</v>
      </c>
      <c r="AD12" s="139">
        <f t="shared" si="8"/>
        <v>0.83809523809523812</v>
      </c>
      <c r="AE12" s="140">
        <v>88.7</v>
      </c>
      <c r="AF12" s="140">
        <v>21.175000000000001</v>
      </c>
      <c r="AG12" s="131" t="s">
        <v>69</v>
      </c>
      <c r="AH12" s="132" t="s">
        <v>70</v>
      </c>
      <c r="AI12" s="141">
        <v>71</v>
      </c>
      <c r="AJ12" s="336">
        <v>56.1</v>
      </c>
      <c r="AK12" s="338">
        <v>0</v>
      </c>
      <c r="AL12" s="300">
        <v>648263</v>
      </c>
      <c r="AM12" s="143">
        <f t="shared" si="13"/>
        <v>0</v>
      </c>
      <c r="AN12" s="144">
        <v>251</v>
      </c>
      <c r="AO12" s="19">
        <v>648263</v>
      </c>
      <c r="AP12" s="145">
        <f t="shared" si="12"/>
        <v>3.8718853304908656</v>
      </c>
    </row>
    <row r="13" spans="1:42">
      <c r="A13" s="131" t="s">
        <v>71</v>
      </c>
      <c r="B13" s="132" t="s">
        <v>72</v>
      </c>
      <c r="C13" s="133"/>
      <c r="D13" s="74">
        <v>20278447</v>
      </c>
      <c r="E13" s="74">
        <v>430649</v>
      </c>
      <c r="F13" s="74">
        <v>254326</v>
      </c>
      <c r="G13" s="74">
        <v>176323</v>
      </c>
      <c r="H13" s="74">
        <v>13.8</v>
      </c>
      <c r="I13" s="74">
        <v>46.8</v>
      </c>
      <c r="J13" s="74">
        <v>19.600000000000001</v>
      </c>
      <c r="K13" s="134">
        <f t="shared" si="0"/>
        <v>2798425.6860000002</v>
      </c>
      <c r="L13" s="134">
        <f t="shared" si="9"/>
        <v>119024.568</v>
      </c>
      <c r="M13" s="134">
        <f t="shared" si="10"/>
        <v>34559.308000000005</v>
      </c>
      <c r="N13" s="135">
        <f t="shared" si="1"/>
        <v>4.2532688502488254</v>
      </c>
      <c r="O13" s="53">
        <f t="shared" si="2"/>
        <v>94.511775789925338</v>
      </c>
      <c r="P13" s="53">
        <f t="shared" si="3"/>
        <v>1.2349553598258389</v>
      </c>
      <c r="Q13" s="131" t="s">
        <v>71</v>
      </c>
      <c r="R13" s="132" t="s">
        <v>72</v>
      </c>
      <c r="S13" s="136">
        <v>76985</v>
      </c>
      <c r="T13" s="137">
        <v>76390</v>
      </c>
      <c r="U13" s="1">
        <v>19893297</v>
      </c>
      <c r="V13" s="1">
        <v>19057542</v>
      </c>
      <c r="W13" s="138">
        <f t="shared" si="4"/>
        <v>0.38698964781956458</v>
      </c>
      <c r="X13" s="137">
        <v>0.4</v>
      </c>
      <c r="Y13" s="137">
        <f t="shared" si="5"/>
        <v>38.698964781956455</v>
      </c>
      <c r="Z13" s="137">
        <f t="shared" si="6"/>
        <v>40.08386810848954</v>
      </c>
      <c r="AA13" s="137">
        <f t="shared" si="11"/>
        <v>-1.3849033265330846</v>
      </c>
      <c r="AB13" s="138">
        <f t="shared" si="7"/>
        <v>0.4008386810848954</v>
      </c>
      <c r="AC13" s="137">
        <v>0.4</v>
      </c>
      <c r="AD13" s="139">
        <f t="shared" si="8"/>
        <v>0.77889776148710566</v>
      </c>
      <c r="AE13" s="140">
        <v>88.2</v>
      </c>
      <c r="AF13" s="140">
        <v>27.3</v>
      </c>
      <c r="AG13" s="131" t="s">
        <v>71</v>
      </c>
      <c r="AH13" s="132" t="s">
        <v>72</v>
      </c>
      <c r="AI13" s="141">
        <v>54.4</v>
      </c>
      <c r="AJ13" s="336">
        <v>33.5</v>
      </c>
      <c r="AK13" s="338">
        <v>67479</v>
      </c>
      <c r="AL13" s="300">
        <v>19621207</v>
      </c>
      <c r="AM13" s="143">
        <f t="shared" si="13"/>
        <v>34.39085067498651</v>
      </c>
      <c r="AN13" s="144">
        <v>0</v>
      </c>
      <c r="AO13" s="19">
        <v>19621207</v>
      </c>
      <c r="AP13" s="145">
        <f t="shared" si="12"/>
        <v>0</v>
      </c>
    </row>
    <row r="14" spans="1:42">
      <c r="A14" s="131" t="s">
        <v>73</v>
      </c>
      <c r="B14" s="132" t="s">
        <v>74</v>
      </c>
      <c r="C14" s="133"/>
      <c r="D14" s="74">
        <v>10201635</v>
      </c>
      <c r="E14" s="74">
        <v>258498</v>
      </c>
      <c r="F14" s="74">
        <v>139943</v>
      </c>
      <c r="G14" s="74">
        <v>118555</v>
      </c>
      <c r="H14" s="74">
        <v>12.7</v>
      </c>
      <c r="I14" s="74">
        <v>40</v>
      </c>
      <c r="J14" s="74">
        <v>11.7</v>
      </c>
      <c r="K14" s="134">
        <f t="shared" si="0"/>
        <v>1295607.645</v>
      </c>
      <c r="L14" s="134">
        <f t="shared" si="9"/>
        <v>55977.200000000004</v>
      </c>
      <c r="M14" s="134">
        <f t="shared" si="10"/>
        <v>13870.934999999999</v>
      </c>
      <c r="N14" s="135">
        <f t="shared" si="1"/>
        <v>4.3205364074553607</v>
      </c>
      <c r="O14" s="53">
        <f t="shared" si="2"/>
        <v>94.608851277656669</v>
      </c>
      <c r="P14" s="53">
        <f t="shared" si="3"/>
        <v>1.0706123148879689</v>
      </c>
      <c r="Q14" s="131" t="s">
        <v>73</v>
      </c>
      <c r="R14" s="132" t="s">
        <v>74</v>
      </c>
      <c r="S14" s="136">
        <v>34120</v>
      </c>
      <c r="T14" s="137">
        <v>34692</v>
      </c>
      <c r="U14" s="1">
        <v>10097343</v>
      </c>
      <c r="V14" s="1">
        <v>9815210</v>
      </c>
      <c r="W14" s="138">
        <f t="shared" si="4"/>
        <v>0.33791067610558539</v>
      </c>
      <c r="X14" s="137">
        <v>0.3</v>
      </c>
      <c r="Y14" s="137">
        <f t="shared" si="5"/>
        <v>33.791067610558542</v>
      </c>
      <c r="Z14" s="137">
        <f t="shared" si="6"/>
        <v>35.345142895567186</v>
      </c>
      <c r="AA14" s="137">
        <f t="shared" si="11"/>
        <v>-1.5540752850086434</v>
      </c>
      <c r="AB14" s="138">
        <f t="shared" si="7"/>
        <v>0.35345142895567189</v>
      </c>
      <c r="AC14" s="137">
        <v>0.4</v>
      </c>
      <c r="AD14" s="139">
        <f t="shared" si="8"/>
        <v>-1.6487951112648451</v>
      </c>
      <c r="AE14" s="140">
        <v>85.9</v>
      </c>
      <c r="AF14" s="140">
        <v>17.475000000000001</v>
      </c>
      <c r="AG14" s="131" t="s">
        <v>73</v>
      </c>
      <c r="AH14" s="132" t="s">
        <v>74</v>
      </c>
      <c r="AI14" s="141">
        <v>46.3</v>
      </c>
      <c r="AJ14" s="336">
        <v>47.2</v>
      </c>
      <c r="AK14" s="338">
        <v>10270</v>
      </c>
      <c r="AL14" s="300">
        <v>9907239</v>
      </c>
      <c r="AM14" s="143">
        <f t="shared" si="13"/>
        <v>10.366157513712952</v>
      </c>
      <c r="AN14" s="144">
        <v>2468</v>
      </c>
      <c r="AO14" s="19">
        <v>9907239</v>
      </c>
      <c r="AP14" s="145">
        <f t="shared" si="12"/>
        <v>2.4911077647364719</v>
      </c>
    </row>
    <row r="15" spans="1:42">
      <c r="A15" s="131" t="s">
        <v>75</v>
      </c>
      <c r="B15" s="132" t="s">
        <v>76</v>
      </c>
      <c r="C15" s="133"/>
      <c r="D15" s="74">
        <v>1421658</v>
      </c>
      <c r="E15" s="74">
        <v>44172</v>
      </c>
      <c r="F15" s="74">
        <v>11370</v>
      </c>
      <c r="G15" s="74">
        <v>32802</v>
      </c>
      <c r="H15" s="74">
        <v>11.4</v>
      </c>
      <c r="I15" s="74">
        <v>55.3</v>
      </c>
      <c r="J15" s="74">
        <v>16.7</v>
      </c>
      <c r="K15" s="134">
        <f t="shared" si="0"/>
        <v>162069.01200000002</v>
      </c>
      <c r="L15" s="134">
        <f t="shared" si="9"/>
        <v>6287.61</v>
      </c>
      <c r="M15" s="134">
        <f t="shared" si="10"/>
        <v>5477.9339999999993</v>
      </c>
      <c r="N15" s="135">
        <f t="shared" si="1"/>
        <v>3.8795880362373034</v>
      </c>
      <c r="O15" s="53">
        <f t="shared" si="2"/>
        <v>92.740411103388482</v>
      </c>
      <c r="P15" s="53">
        <f t="shared" si="3"/>
        <v>3.3800008603742207</v>
      </c>
      <c r="Q15" s="131" t="s">
        <v>75</v>
      </c>
      <c r="R15" s="132" t="s">
        <v>76</v>
      </c>
      <c r="S15" s="136">
        <v>3706</v>
      </c>
      <c r="T15" s="137">
        <v>3842</v>
      </c>
      <c r="U15" s="1">
        <v>1419561</v>
      </c>
      <c r="V15" s="1">
        <v>1374810</v>
      </c>
      <c r="W15" s="138">
        <f t="shared" si="4"/>
        <v>0.26106662552718762</v>
      </c>
      <c r="X15" s="137">
        <v>0.3</v>
      </c>
      <c r="Y15" s="137">
        <f t="shared" si="5"/>
        <v>26.106662552718763</v>
      </c>
      <c r="Z15" s="137">
        <f t="shared" si="6"/>
        <v>27.945679766658667</v>
      </c>
      <c r="AA15" s="137">
        <f t="shared" si="11"/>
        <v>-1.8390172139399041</v>
      </c>
      <c r="AB15" s="138">
        <f t="shared" si="7"/>
        <v>0.27945679766658665</v>
      </c>
      <c r="AC15" s="137">
        <v>0.3</v>
      </c>
      <c r="AD15" s="139">
        <f t="shared" si="8"/>
        <v>-3.5398230088495577</v>
      </c>
      <c r="AE15" s="140">
        <v>87.6</v>
      </c>
      <c r="AF15" s="140">
        <v>19.55</v>
      </c>
      <c r="AG15" s="131" t="s">
        <v>75</v>
      </c>
      <c r="AH15" s="132" t="s">
        <v>76</v>
      </c>
      <c r="AI15" s="141">
        <v>76.900000000000006</v>
      </c>
      <c r="AJ15" s="336">
        <v>41.5</v>
      </c>
      <c r="AK15" s="338">
        <v>0</v>
      </c>
      <c r="AL15" s="300">
        <v>1362574</v>
      </c>
      <c r="AM15" s="143">
        <f t="shared" si="13"/>
        <v>0</v>
      </c>
      <c r="AN15" s="144">
        <v>511</v>
      </c>
      <c r="AO15" s="19">
        <v>1362574</v>
      </c>
      <c r="AP15" s="145">
        <f t="shared" si="12"/>
        <v>3.750255032020279</v>
      </c>
    </row>
    <row r="16" spans="1:42">
      <c r="A16" s="131" t="s">
        <v>77</v>
      </c>
      <c r="B16" s="132" t="s">
        <v>78</v>
      </c>
      <c r="C16" s="133"/>
      <c r="D16" s="74">
        <v>1657375</v>
      </c>
      <c r="E16" s="74">
        <v>29880</v>
      </c>
      <c r="F16" s="74">
        <v>17349</v>
      </c>
      <c r="G16" s="74">
        <v>12531</v>
      </c>
      <c r="H16" s="74">
        <v>13.7</v>
      </c>
      <c r="I16" s="74">
        <v>50.6</v>
      </c>
      <c r="J16" s="74">
        <v>18.8</v>
      </c>
      <c r="K16" s="134">
        <f t="shared" si="0"/>
        <v>227060.37499999997</v>
      </c>
      <c r="L16" s="134">
        <f t="shared" si="9"/>
        <v>8778.594000000001</v>
      </c>
      <c r="M16" s="134">
        <f t="shared" si="10"/>
        <v>2355.828</v>
      </c>
      <c r="N16" s="135">
        <f t="shared" si="1"/>
        <v>3.8661937381192129</v>
      </c>
      <c r="O16" s="53">
        <f t="shared" si="2"/>
        <v>95.096272522231146</v>
      </c>
      <c r="P16" s="53">
        <f t="shared" si="3"/>
        <v>1.0375337396496418</v>
      </c>
      <c r="Q16" s="131" t="s">
        <v>77</v>
      </c>
      <c r="R16" s="132" t="s">
        <v>78</v>
      </c>
      <c r="S16" s="136">
        <v>4133</v>
      </c>
      <c r="T16" s="137">
        <v>4235</v>
      </c>
      <c r="U16" s="1">
        <v>1634464</v>
      </c>
      <c r="V16" s="1">
        <v>1584985</v>
      </c>
      <c r="W16" s="138">
        <f t="shared" si="4"/>
        <v>0.25286577128648902</v>
      </c>
      <c r="X16" s="137">
        <v>0.3</v>
      </c>
      <c r="Y16" s="137">
        <f t="shared" si="5"/>
        <v>25.286577128648901</v>
      </c>
      <c r="Z16" s="137">
        <f t="shared" si="6"/>
        <v>26.719495768098753</v>
      </c>
      <c r="AA16" s="137">
        <f t="shared" si="11"/>
        <v>-1.4329186394498521</v>
      </c>
      <c r="AB16" s="138">
        <f t="shared" si="7"/>
        <v>0.26719495768098755</v>
      </c>
      <c r="AC16" s="137">
        <v>0.3</v>
      </c>
      <c r="AD16" s="139">
        <f t="shared" si="8"/>
        <v>-2.4085005903187722</v>
      </c>
      <c r="AE16" s="140">
        <v>68.7</v>
      </c>
      <c r="AF16" s="140">
        <v>28.35</v>
      </c>
      <c r="AG16" s="131" t="s">
        <v>77</v>
      </c>
      <c r="AH16" s="132" t="s">
        <v>78</v>
      </c>
      <c r="AI16" s="141">
        <v>66.7</v>
      </c>
      <c r="AJ16" s="336">
        <v>55.4</v>
      </c>
      <c r="AK16" s="338">
        <v>0</v>
      </c>
      <c r="AL16" s="300">
        <v>1614714</v>
      </c>
      <c r="AM16" s="143">
        <f t="shared" si="13"/>
        <v>0</v>
      </c>
      <c r="AN16" s="144">
        <v>416</v>
      </c>
      <c r="AO16" s="19">
        <v>1614714</v>
      </c>
      <c r="AP16" s="145">
        <f t="shared" si="12"/>
        <v>2.5763076309488859</v>
      </c>
    </row>
    <row r="17" spans="1:42">
      <c r="A17" s="131" t="s">
        <v>79</v>
      </c>
      <c r="B17" s="132" t="s">
        <v>80</v>
      </c>
      <c r="C17" s="133"/>
      <c r="D17" s="74">
        <v>12854526</v>
      </c>
      <c r="E17" s="74">
        <v>300565</v>
      </c>
      <c r="F17" s="74">
        <v>161759</v>
      </c>
      <c r="G17" s="74">
        <v>138806</v>
      </c>
      <c r="H17" s="74">
        <v>11.6</v>
      </c>
      <c r="I17" s="74">
        <v>61.4</v>
      </c>
      <c r="J17" s="74">
        <v>15.9</v>
      </c>
      <c r="K17" s="134">
        <f t="shared" si="0"/>
        <v>1491125.0159999998</v>
      </c>
      <c r="L17" s="134">
        <f t="shared" si="9"/>
        <v>99320.025999999998</v>
      </c>
      <c r="M17" s="134">
        <f t="shared" si="10"/>
        <v>22070.153999999999</v>
      </c>
      <c r="N17" s="135">
        <f t="shared" si="1"/>
        <v>6.6607443999853064</v>
      </c>
      <c r="O17" s="53">
        <f t="shared" si="2"/>
        <v>91.859154752454359</v>
      </c>
      <c r="P17" s="53">
        <f t="shared" si="3"/>
        <v>1.480100847560323</v>
      </c>
      <c r="Q17" s="131" t="s">
        <v>79</v>
      </c>
      <c r="R17" s="132" t="s">
        <v>80</v>
      </c>
      <c r="S17" s="136">
        <v>74576</v>
      </c>
      <c r="T17" s="137">
        <v>75983</v>
      </c>
      <c r="U17" s="1">
        <v>12880580</v>
      </c>
      <c r="V17" s="1">
        <v>12869259</v>
      </c>
      <c r="W17" s="138">
        <f t="shared" si="4"/>
        <v>0.57898013909311541</v>
      </c>
      <c r="X17" s="137">
        <v>0.6</v>
      </c>
      <c r="Y17" s="137">
        <f t="shared" si="5"/>
        <v>57.898013909311537</v>
      </c>
      <c r="Z17" s="137">
        <f t="shared" si="6"/>
        <v>59.04224944109059</v>
      </c>
      <c r="AA17" s="137">
        <f t="shared" si="11"/>
        <v>-1.1442355317790529</v>
      </c>
      <c r="AB17" s="138">
        <f t="shared" si="7"/>
        <v>0.59042249441090588</v>
      </c>
      <c r="AC17" s="137">
        <v>0.6</v>
      </c>
      <c r="AD17" s="139">
        <f t="shared" si="8"/>
        <v>-1.8517299922351051</v>
      </c>
      <c r="AE17" s="140">
        <v>76.7</v>
      </c>
      <c r="AF17" s="140">
        <v>24.9</v>
      </c>
      <c r="AG17" s="131" t="s">
        <v>79</v>
      </c>
      <c r="AH17" s="132" t="s">
        <v>80</v>
      </c>
      <c r="AI17" s="141">
        <v>57.2</v>
      </c>
      <c r="AJ17" s="336">
        <v>49.4</v>
      </c>
      <c r="AK17" s="338">
        <v>19163</v>
      </c>
      <c r="AL17" s="300">
        <v>12671738</v>
      </c>
      <c r="AM17" s="143">
        <f t="shared" si="13"/>
        <v>15.122629587196327</v>
      </c>
      <c r="AN17" s="144">
        <v>2731</v>
      </c>
      <c r="AO17" s="19">
        <v>12671738</v>
      </c>
      <c r="AP17" s="145">
        <f t="shared" si="12"/>
        <v>2.1551897616570042</v>
      </c>
    </row>
    <row r="18" spans="1:42">
      <c r="A18" s="131" t="s">
        <v>81</v>
      </c>
      <c r="B18" s="132" t="s">
        <v>254</v>
      </c>
      <c r="C18" s="133"/>
      <c r="D18" s="74">
        <v>6614418</v>
      </c>
      <c r="E18" s="74">
        <v>188648</v>
      </c>
      <c r="F18" s="74">
        <v>96128</v>
      </c>
      <c r="G18" s="74">
        <v>92520</v>
      </c>
      <c r="H18" s="74">
        <v>14.4</v>
      </c>
      <c r="I18" s="74">
        <v>58.5</v>
      </c>
      <c r="J18" s="74">
        <v>14.1</v>
      </c>
      <c r="K18" s="134">
        <f t="shared" si="0"/>
        <v>952476.19200000016</v>
      </c>
      <c r="L18" s="134">
        <f t="shared" si="9"/>
        <v>56234.879999999997</v>
      </c>
      <c r="M18" s="134">
        <f t="shared" si="10"/>
        <v>13045.319999999998</v>
      </c>
      <c r="N18" s="135">
        <f t="shared" si="1"/>
        <v>5.9040719833551485</v>
      </c>
      <c r="O18" s="53">
        <f t="shared" si="2"/>
        <v>92.726306380999816</v>
      </c>
      <c r="P18" s="53">
        <f t="shared" si="3"/>
        <v>1.3696216356450404</v>
      </c>
      <c r="Q18" s="131" t="s">
        <v>81</v>
      </c>
      <c r="R18" s="132" t="s">
        <v>254</v>
      </c>
      <c r="S18" s="136">
        <v>40404</v>
      </c>
      <c r="T18" s="137">
        <v>39834</v>
      </c>
      <c r="U18" s="1">
        <v>6596855</v>
      </c>
      <c r="V18" s="1">
        <v>6516922</v>
      </c>
      <c r="W18" s="138">
        <f t="shared" si="4"/>
        <v>0.61247367116603291</v>
      </c>
      <c r="X18" s="137">
        <v>0.6</v>
      </c>
      <c r="Y18" s="137">
        <f t="shared" si="5"/>
        <v>61.247367116603293</v>
      </c>
      <c r="Z18" s="137">
        <f t="shared" si="6"/>
        <v>61.12394777780063</v>
      </c>
      <c r="AA18" s="137">
        <f t="shared" si="11"/>
        <v>0.12341933880266254</v>
      </c>
      <c r="AB18" s="138">
        <f t="shared" si="7"/>
        <v>0.61123947777800625</v>
      </c>
      <c r="AC18" s="137">
        <v>0.6</v>
      </c>
      <c r="AD18" s="139">
        <f t="shared" si="8"/>
        <v>1.4309383943364964</v>
      </c>
      <c r="AE18" s="140">
        <v>76.5</v>
      </c>
      <c r="AF18" s="140">
        <v>21.75</v>
      </c>
      <c r="AG18" s="131" t="s">
        <v>81</v>
      </c>
      <c r="AH18" s="132" t="s">
        <v>254</v>
      </c>
      <c r="AI18" s="141">
        <v>45.9</v>
      </c>
      <c r="AJ18" s="336">
        <v>31.9</v>
      </c>
      <c r="AK18" s="338">
        <v>1627</v>
      </c>
      <c r="AL18" s="300">
        <v>6490256</v>
      </c>
      <c r="AM18" s="143">
        <f t="shared" si="13"/>
        <v>2.5068348613675644</v>
      </c>
      <c r="AN18" s="144">
        <v>1892</v>
      </c>
      <c r="AO18" s="19">
        <v>6490256</v>
      </c>
      <c r="AP18" s="145">
        <f t="shared" si="12"/>
        <v>2.9151392487445795</v>
      </c>
    </row>
    <row r="19" spans="1:42">
      <c r="A19" s="131" t="s">
        <v>83</v>
      </c>
      <c r="B19" s="132" t="s">
        <v>84</v>
      </c>
      <c r="C19" s="133"/>
      <c r="D19" s="74">
        <v>3118102</v>
      </c>
      <c r="E19" s="74">
        <v>100434</v>
      </c>
      <c r="F19" s="74">
        <v>42174</v>
      </c>
      <c r="G19" s="74">
        <v>58260</v>
      </c>
      <c r="H19" s="74">
        <v>12.4</v>
      </c>
      <c r="I19" s="74">
        <v>70.8</v>
      </c>
      <c r="J19" s="74">
        <v>14.7</v>
      </c>
      <c r="K19" s="134">
        <f t="shared" si="0"/>
        <v>386644.64799999999</v>
      </c>
      <c r="L19" s="134">
        <f t="shared" si="9"/>
        <v>29859.191999999999</v>
      </c>
      <c r="M19" s="134">
        <f t="shared" si="10"/>
        <v>8564.2199999999993</v>
      </c>
      <c r="N19" s="135">
        <f t="shared" si="1"/>
        <v>7.7226445922510223</v>
      </c>
      <c r="O19" s="53">
        <f t="shared" si="2"/>
        <v>90.062344791592736</v>
      </c>
      <c r="P19" s="53">
        <f t="shared" si="3"/>
        <v>2.2150106161562593</v>
      </c>
      <c r="Q19" s="131" t="s">
        <v>83</v>
      </c>
      <c r="R19" s="132" t="s">
        <v>84</v>
      </c>
      <c r="S19" s="136">
        <v>24912</v>
      </c>
      <c r="T19" s="137">
        <v>25293</v>
      </c>
      <c r="U19" s="1">
        <v>3107126</v>
      </c>
      <c r="V19" s="1">
        <v>3062309</v>
      </c>
      <c r="W19" s="138">
        <f t="shared" si="4"/>
        <v>0.80176986707330178</v>
      </c>
      <c r="X19" s="137">
        <v>0.8</v>
      </c>
      <c r="Y19" s="137">
        <f t="shared" si="5"/>
        <v>80.176986707330173</v>
      </c>
      <c r="Z19" s="137">
        <f t="shared" si="6"/>
        <v>82.594538957368442</v>
      </c>
      <c r="AA19" s="137">
        <f t="shared" si="11"/>
        <v>-2.4175522500382698</v>
      </c>
      <c r="AB19" s="138">
        <f t="shared" si="7"/>
        <v>0.82594538957368435</v>
      </c>
      <c r="AC19" s="137">
        <v>0.8</v>
      </c>
      <c r="AD19" s="139">
        <f t="shared" si="8"/>
        <v>-1.5063456292254773</v>
      </c>
      <c r="AE19" s="140">
        <v>79.7</v>
      </c>
      <c r="AF19" s="140">
        <v>19.899999999999999</v>
      </c>
      <c r="AG19" s="131" t="s">
        <v>83</v>
      </c>
      <c r="AH19" s="132" t="s">
        <v>84</v>
      </c>
      <c r="AI19" s="141">
        <v>67</v>
      </c>
      <c r="AJ19" s="336">
        <v>50.5</v>
      </c>
      <c r="AK19" s="338">
        <v>8928</v>
      </c>
      <c r="AL19" s="300">
        <v>3062954</v>
      </c>
      <c r="AM19" s="143">
        <f t="shared" si="13"/>
        <v>29.148331969725955</v>
      </c>
      <c r="AN19" s="144">
        <v>572</v>
      </c>
      <c r="AO19" s="19">
        <v>3062954</v>
      </c>
      <c r="AP19" s="145">
        <f t="shared" si="12"/>
        <v>1.8674782579170306</v>
      </c>
    </row>
    <row r="20" spans="1:42">
      <c r="A20" s="131" t="s">
        <v>85</v>
      </c>
      <c r="B20" s="132" t="s">
        <v>86</v>
      </c>
      <c r="C20" s="133"/>
      <c r="D20" s="74">
        <v>2903820</v>
      </c>
      <c r="E20" s="74">
        <v>80340</v>
      </c>
      <c r="F20" s="74">
        <v>41498</v>
      </c>
      <c r="G20" s="74">
        <v>38842</v>
      </c>
      <c r="H20" s="74">
        <v>13.4</v>
      </c>
      <c r="I20" s="74">
        <v>62.1</v>
      </c>
      <c r="J20" s="74">
        <v>14.7</v>
      </c>
      <c r="K20" s="134">
        <f t="shared" si="0"/>
        <v>389111.88</v>
      </c>
      <c r="L20" s="134">
        <f t="shared" si="9"/>
        <v>25770.258000000002</v>
      </c>
      <c r="M20" s="134">
        <f t="shared" si="10"/>
        <v>5709.7739999999994</v>
      </c>
      <c r="N20" s="135">
        <f t="shared" si="1"/>
        <v>6.6228401970148028</v>
      </c>
      <c r="O20" s="53">
        <f t="shared" si="2"/>
        <v>91.909773610612973</v>
      </c>
      <c r="P20" s="53">
        <f t="shared" si="3"/>
        <v>1.4673861923722296</v>
      </c>
      <c r="Q20" s="131" t="s">
        <v>85</v>
      </c>
      <c r="R20" s="132" t="s">
        <v>86</v>
      </c>
      <c r="S20" s="136">
        <v>18424</v>
      </c>
      <c r="T20" s="137">
        <v>18846</v>
      </c>
      <c r="U20" s="1">
        <v>2904021</v>
      </c>
      <c r="V20" s="1">
        <v>2871238</v>
      </c>
      <c r="W20" s="138">
        <f t="shared" si="4"/>
        <v>0.63443067388286789</v>
      </c>
      <c r="X20" s="137">
        <v>0.6</v>
      </c>
      <c r="Y20" s="137">
        <f t="shared" si="5"/>
        <v>63.443067388286792</v>
      </c>
      <c r="Z20" s="137">
        <f t="shared" si="6"/>
        <v>65.637192040506562</v>
      </c>
      <c r="AA20" s="137">
        <f t="shared" si="11"/>
        <v>-2.1941246522197702</v>
      </c>
      <c r="AB20" s="138">
        <f t="shared" si="7"/>
        <v>0.65637192040506565</v>
      </c>
      <c r="AC20" s="137">
        <v>0.7</v>
      </c>
      <c r="AD20" s="139">
        <f t="shared" si="8"/>
        <v>-2.2392019526690015</v>
      </c>
      <c r="AE20" s="140">
        <v>81.2</v>
      </c>
      <c r="AF20" s="140">
        <v>18.649999999999999</v>
      </c>
      <c r="AG20" s="131" t="s">
        <v>85</v>
      </c>
      <c r="AH20" s="132" t="s">
        <v>86</v>
      </c>
      <c r="AI20" s="141">
        <v>71.900000000000006</v>
      </c>
      <c r="AJ20" s="336">
        <v>56.7</v>
      </c>
      <c r="AK20" s="338">
        <v>3890</v>
      </c>
      <c r="AL20" s="300">
        <v>2839352</v>
      </c>
      <c r="AM20" s="143">
        <f t="shared" si="13"/>
        <v>13.700309084608037</v>
      </c>
      <c r="AN20" s="144">
        <v>1658</v>
      </c>
      <c r="AO20" s="19">
        <v>2839352</v>
      </c>
      <c r="AP20" s="145">
        <f t="shared" si="12"/>
        <v>5.8393605301491327</v>
      </c>
    </row>
    <row r="21" spans="1:42">
      <c r="A21" s="131" t="s">
        <v>87</v>
      </c>
      <c r="B21" s="132" t="s">
        <v>88</v>
      </c>
      <c r="C21" s="133"/>
      <c r="D21" s="74">
        <v>4424376</v>
      </c>
      <c r="E21" s="74">
        <v>131131</v>
      </c>
      <c r="F21" s="74">
        <v>69264</v>
      </c>
      <c r="G21" s="74">
        <v>61867</v>
      </c>
      <c r="H21" s="74">
        <v>17.899999999999999</v>
      </c>
      <c r="I21" s="74">
        <v>56.3</v>
      </c>
      <c r="J21" s="74">
        <v>16.399999999999999</v>
      </c>
      <c r="K21" s="134">
        <f t="shared" si="0"/>
        <v>791963.304</v>
      </c>
      <c r="L21" s="134">
        <f t="shared" si="9"/>
        <v>38995.631999999998</v>
      </c>
      <c r="M21" s="134">
        <f t="shared" si="10"/>
        <v>10146.187999999998</v>
      </c>
      <c r="N21" s="135">
        <f t="shared" si="1"/>
        <v>4.9239190506735895</v>
      </c>
      <c r="O21" s="53">
        <f t="shared" si="2"/>
        <v>93.794937246233829</v>
      </c>
      <c r="P21" s="53">
        <f t="shared" si="3"/>
        <v>1.2811437030925865</v>
      </c>
      <c r="Q21" s="131" t="s">
        <v>87</v>
      </c>
      <c r="R21" s="132" t="s">
        <v>88</v>
      </c>
      <c r="S21" s="136">
        <v>23825</v>
      </c>
      <c r="T21" s="137">
        <v>23378</v>
      </c>
      <c r="U21" s="1">
        <v>4413457</v>
      </c>
      <c r="V21" s="1">
        <v>4369356</v>
      </c>
      <c r="W21" s="138">
        <f t="shared" si="4"/>
        <v>0.53982626317646232</v>
      </c>
      <c r="X21" s="137">
        <v>0.5</v>
      </c>
      <c r="Y21" s="137">
        <f t="shared" si="5"/>
        <v>53.982626317646236</v>
      </c>
      <c r="Z21" s="137">
        <f t="shared" si="6"/>
        <v>53.504452372386226</v>
      </c>
      <c r="AA21" s="137">
        <f t="shared" si="11"/>
        <v>0.47817394526001067</v>
      </c>
      <c r="AB21" s="138">
        <f t="shared" si="7"/>
        <v>0.53504452372386224</v>
      </c>
      <c r="AC21" s="137">
        <v>0.5</v>
      </c>
      <c r="AD21" s="139">
        <f t="shared" si="8"/>
        <v>1.912054067927111</v>
      </c>
      <c r="AE21" s="140">
        <v>87.4</v>
      </c>
      <c r="AF21" s="140">
        <v>19.8</v>
      </c>
      <c r="AG21" s="131" t="s">
        <v>87</v>
      </c>
      <c r="AH21" s="132" t="s">
        <v>88</v>
      </c>
      <c r="AI21" s="141">
        <v>56.3</v>
      </c>
      <c r="AJ21" s="336">
        <v>43.3</v>
      </c>
      <c r="AK21" s="338">
        <v>8190</v>
      </c>
      <c r="AL21" s="300">
        <v>4327357</v>
      </c>
      <c r="AM21" s="143">
        <f t="shared" si="13"/>
        <v>18.926102006374791</v>
      </c>
      <c r="AN21" s="144">
        <v>680</v>
      </c>
      <c r="AO21" s="19">
        <v>4327357</v>
      </c>
      <c r="AP21" s="145">
        <f t="shared" si="12"/>
        <v>1.5713979687832549</v>
      </c>
    </row>
    <row r="22" spans="1:42">
      <c r="A22" s="131" t="s">
        <v>89</v>
      </c>
      <c r="B22" s="132" t="s">
        <v>90</v>
      </c>
      <c r="C22" s="133"/>
      <c r="D22" s="74">
        <v>4663461</v>
      </c>
      <c r="E22" s="74">
        <v>129243</v>
      </c>
      <c r="F22" s="74">
        <v>88232</v>
      </c>
      <c r="G22" s="74">
        <v>41011</v>
      </c>
      <c r="H22" s="74">
        <v>15.4</v>
      </c>
      <c r="I22" s="74">
        <v>40.200000000000003</v>
      </c>
      <c r="J22" s="74">
        <v>19.600000000000001</v>
      </c>
      <c r="K22" s="134">
        <f t="shared" si="0"/>
        <v>718172.99399999995</v>
      </c>
      <c r="L22" s="134">
        <f t="shared" si="9"/>
        <v>35469.264000000003</v>
      </c>
      <c r="M22" s="134">
        <f t="shared" si="10"/>
        <v>8038.1559999999999</v>
      </c>
      <c r="N22" s="135">
        <f t="shared" si="1"/>
        <v>4.9388189609368691</v>
      </c>
      <c r="O22" s="53">
        <f t="shared" si="2"/>
        <v>93.941930375622022</v>
      </c>
      <c r="P22" s="53">
        <f t="shared" si="3"/>
        <v>1.1192506634411263</v>
      </c>
      <c r="Q22" s="131" t="s">
        <v>89</v>
      </c>
      <c r="R22" s="132" t="s">
        <v>90</v>
      </c>
      <c r="S22" s="136">
        <v>26099</v>
      </c>
      <c r="T22" s="137">
        <v>25768</v>
      </c>
      <c r="U22" s="1">
        <v>4649676</v>
      </c>
      <c r="V22" s="1">
        <v>4574836</v>
      </c>
      <c r="W22" s="138">
        <f t="shared" si="4"/>
        <v>0.56130792769216609</v>
      </c>
      <c r="X22" s="137">
        <v>0.6</v>
      </c>
      <c r="Y22" s="137">
        <f t="shared" si="5"/>
        <v>56.130792769216612</v>
      </c>
      <c r="Z22" s="137">
        <f t="shared" si="6"/>
        <v>56.325516368237025</v>
      </c>
      <c r="AA22" s="137">
        <f t="shared" si="11"/>
        <v>-0.19472359902041347</v>
      </c>
      <c r="AB22" s="138">
        <f t="shared" si="7"/>
        <v>0.56325516368237027</v>
      </c>
      <c r="AC22" s="137">
        <v>0.6</v>
      </c>
      <c r="AD22" s="139">
        <f t="shared" si="8"/>
        <v>1.284538963054952</v>
      </c>
      <c r="AE22" s="140">
        <v>75.099999999999994</v>
      </c>
      <c r="AF22" s="140">
        <v>15.55</v>
      </c>
      <c r="AG22" s="131" t="s">
        <v>89</v>
      </c>
      <c r="AH22" s="132" t="s">
        <v>90</v>
      </c>
      <c r="AI22" s="141">
        <v>58.9</v>
      </c>
      <c r="AJ22" s="336">
        <v>35.299999999999997</v>
      </c>
      <c r="AK22" s="338">
        <v>73929</v>
      </c>
      <c r="AL22" s="300">
        <v>4542312</v>
      </c>
      <c r="AM22" s="143">
        <f t="shared" si="13"/>
        <v>162.75632321161558</v>
      </c>
      <c r="AN22" s="144">
        <v>1911</v>
      </c>
      <c r="AO22" s="19">
        <v>4542312</v>
      </c>
      <c r="AP22" s="145">
        <f t="shared" si="12"/>
        <v>4.2071086266200997</v>
      </c>
    </row>
    <row r="23" spans="1:42">
      <c r="A23" s="131" t="s">
        <v>91</v>
      </c>
      <c r="B23" s="132" t="s">
        <v>92</v>
      </c>
      <c r="C23" s="133"/>
      <c r="D23" s="74">
        <v>1330158</v>
      </c>
      <c r="E23" s="74">
        <v>35950</v>
      </c>
      <c r="F23" s="74">
        <v>12645</v>
      </c>
      <c r="G23" s="74">
        <v>23305</v>
      </c>
      <c r="H23" s="74">
        <v>16.399999999999999</v>
      </c>
      <c r="I23" s="74">
        <v>77.400000000000006</v>
      </c>
      <c r="J23" s="74">
        <v>22.4</v>
      </c>
      <c r="K23" s="134">
        <f t="shared" si="0"/>
        <v>218145.91199999998</v>
      </c>
      <c r="L23" s="134">
        <f t="shared" si="9"/>
        <v>9787.23</v>
      </c>
      <c r="M23" s="134">
        <f t="shared" si="10"/>
        <v>5220.32</v>
      </c>
      <c r="N23" s="135">
        <f t="shared" si="1"/>
        <v>4.4865521018794059</v>
      </c>
      <c r="O23" s="53">
        <f t="shared" si="2"/>
        <v>93.120407408780594</v>
      </c>
      <c r="P23" s="53">
        <f t="shared" si="3"/>
        <v>2.3930404893399975</v>
      </c>
      <c r="Q23" s="131" t="s">
        <v>91</v>
      </c>
      <c r="R23" s="132" t="s">
        <v>92</v>
      </c>
      <c r="S23" s="136">
        <v>6341</v>
      </c>
      <c r="T23" s="137">
        <v>6410</v>
      </c>
      <c r="U23" s="1">
        <v>1330089</v>
      </c>
      <c r="V23" s="1">
        <v>1328188</v>
      </c>
      <c r="W23" s="138">
        <f t="shared" si="4"/>
        <v>0.47673501547640801</v>
      </c>
      <c r="X23" s="137">
        <v>0.5</v>
      </c>
      <c r="Y23" s="137">
        <f t="shared" si="5"/>
        <v>47.673501547640804</v>
      </c>
      <c r="Z23" s="137">
        <f t="shared" si="6"/>
        <v>48.261240125644861</v>
      </c>
      <c r="AA23" s="137">
        <f t="shared" si="11"/>
        <v>-0.58773857800405693</v>
      </c>
      <c r="AB23" s="138">
        <f t="shared" si="7"/>
        <v>0.48261240125644861</v>
      </c>
      <c r="AC23" s="137">
        <v>0.5</v>
      </c>
      <c r="AD23" s="139">
        <f t="shared" si="8"/>
        <v>-1.076443057722309</v>
      </c>
      <c r="AE23" s="140">
        <v>89.6</v>
      </c>
      <c r="AF23" s="140">
        <v>24.225000000000001</v>
      </c>
      <c r="AG23" s="131" t="s">
        <v>91</v>
      </c>
      <c r="AH23" s="132" t="s">
        <v>92</v>
      </c>
      <c r="AI23" s="141">
        <v>56.8</v>
      </c>
      <c r="AJ23" s="336">
        <v>53.8</v>
      </c>
      <c r="AK23" s="338">
        <v>1000</v>
      </c>
      <c r="AL23" s="300">
        <v>1315603</v>
      </c>
      <c r="AM23" s="143">
        <f t="shared" si="13"/>
        <v>7.6010772246642793</v>
      </c>
      <c r="AN23" s="144">
        <v>92</v>
      </c>
      <c r="AO23" s="19">
        <v>1315603</v>
      </c>
      <c r="AP23" s="145">
        <f t="shared" si="12"/>
        <v>0.6992991046691136</v>
      </c>
    </row>
    <row r="24" spans="1:42">
      <c r="A24" s="131" t="s">
        <v>93</v>
      </c>
      <c r="B24" s="132" t="s">
        <v>94</v>
      </c>
      <c r="C24" s="133"/>
      <c r="D24" s="74">
        <v>5996079</v>
      </c>
      <c r="E24" s="74">
        <v>140495</v>
      </c>
      <c r="F24" s="74">
        <v>65814</v>
      </c>
      <c r="G24" s="74">
        <v>74681</v>
      </c>
      <c r="H24" s="74">
        <v>11.3</v>
      </c>
      <c r="I24" s="74">
        <v>55.2</v>
      </c>
      <c r="J24" s="74">
        <v>14</v>
      </c>
      <c r="K24" s="134">
        <f t="shared" si="0"/>
        <v>677556.92700000003</v>
      </c>
      <c r="L24" s="134">
        <f t="shared" si="9"/>
        <v>36329.328000000001</v>
      </c>
      <c r="M24" s="134">
        <f t="shared" si="10"/>
        <v>10455.34</v>
      </c>
      <c r="N24" s="135">
        <f t="shared" si="1"/>
        <v>5.3618119086840954</v>
      </c>
      <c r="O24" s="53">
        <f t="shared" si="2"/>
        <v>93.095094133691887</v>
      </c>
      <c r="P24" s="53">
        <f t="shared" si="3"/>
        <v>1.543093957624021</v>
      </c>
      <c r="Q24" s="131" t="s">
        <v>93</v>
      </c>
      <c r="R24" s="132" t="s">
        <v>94</v>
      </c>
      <c r="S24" s="136">
        <v>25707</v>
      </c>
      <c r="T24" s="137">
        <v>25665</v>
      </c>
      <c r="U24" s="1">
        <v>5976407</v>
      </c>
      <c r="V24" s="1">
        <v>5828289</v>
      </c>
      <c r="W24" s="138">
        <f t="shared" si="4"/>
        <v>0.43014138762637816</v>
      </c>
      <c r="X24" s="137">
        <v>0.4</v>
      </c>
      <c r="Y24" s="137">
        <f t="shared" si="5"/>
        <v>43.014138762637813</v>
      </c>
      <c r="Z24" s="137">
        <f t="shared" si="6"/>
        <v>44.035222000830778</v>
      </c>
      <c r="AA24" s="137">
        <f t="shared" si="11"/>
        <v>-1.0210832381929649</v>
      </c>
      <c r="AB24" s="138">
        <f t="shared" si="7"/>
        <v>0.44035222000830776</v>
      </c>
      <c r="AC24" s="137">
        <v>0.4</v>
      </c>
      <c r="AD24" s="139">
        <f t="shared" si="8"/>
        <v>0.16364699006428987</v>
      </c>
      <c r="AE24" s="140">
        <v>87.6</v>
      </c>
      <c r="AF24" s="140">
        <v>25.15</v>
      </c>
      <c r="AG24" s="131" t="s">
        <v>93</v>
      </c>
      <c r="AH24" s="132" t="s">
        <v>94</v>
      </c>
      <c r="AI24" s="141">
        <v>54.2</v>
      </c>
      <c r="AJ24" s="336">
        <v>56.2</v>
      </c>
      <c r="AK24" s="338">
        <v>36156</v>
      </c>
      <c r="AL24" s="300">
        <v>5864892</v>
      </c>
      <c r="AM24" s="143">
        <f t="shared" si="13"/>
        <v>61.648194033240507</v>
      </c>
      <c r="AN24" s="144">
        <v>2698</v>
      </c>
      <c r="AO24" s="19">
        <v>5864892</v>
      </c>
      <c r="AP24" s="145">
        <f t="shared" si="12"/>
        <v>4.60025521356574</v>
      </c>
    </row>
    <row r="25" spans="1:42">
      <c r="A25" s="131" t="s">
        <v>95</v>
      </c>
      <c r="B25" s="132" t="s">
        <v>96</v>
      </c>
      <c r="C25" s="133"/>
      <c r="D25" s="74">
        <v>6789319</v>
      </c>
      <c r="E25" s="74">
        <v>250728</v>
      </c>
      <c r="F25" s="74">
        <v>70651</v>
      </c>
      <c r="G25" s="74">
        <v>180077</v>
      </c>
      <c r="H25" s="74">
        <v>12.3</v>
      </c>
      <c r="I25" s="74">
        <v>71</v>
      </c>
      <c r="J25" s="74">
        <v>11.9</v>
      </c>
      <c r="K25" s="134">
        <f t="shared" si="0"/>
        <v>835086.23700000008</v>
      </c>
      <c r="L25" s="134">
        <f t="shared" si="9"/>
        <v>50162.21</v>
      </c>
      <c r="M25" s="134">
        <f t="shared" si="10"/>
        <v>21429.163</v>
      </c>
      <c r="N25" s="135">
        <f t="shared" si="1"/>
        <v>6.0068299269551959</v>
      </c>
      <c r="O25" s="53">
        <f t="shared" si="2"/>
        <v>91.427068268160184</v>
      </c>
      <c r="P25" s="53">
        <f t="shared" si="3"/>
        <v>2.5661018048846134</v>
      </c>
      <c r="Q25" s="131" t="s">
        <v>95</v>
      </c>
      <c r="R25" s="132" t="s">
        <v>96</v>
      </c>
      <c r="S25" s="136">
        <v>42464</v>
      </c>
      <c r="T25" s="137">
        <v>43463</v>
      </c>
      <c r="U25" s="1">
        <v>6745408</v>
      </c>
      <c r="V25" s="1">
        <v>6587536</v>
      </c>
      <c r="W25" s="138">
        <f t="shared" si="4"/>
        <v>0.62952455952256703</v>
      </c>
      <c r="X25" s="137">
        <v>0.6</v>
      </c>
      <c r="Y25" s="137">
        <f t="shared" si="5"/>
        <v>62.952455952256706</v>
      </c>
      <c r="Z25" s="137">
        <f t="shared" si="6"/>
        <v>65.977628053949161</v>
      </c>
      <c r="AA25" s="137">
        <f t="shared" si="11"/>
        <v>-3.0251721016924549</v>
      </c>
      <c r="AB25" s="138">
        <f t="shared" si="7"/>
        <v>0.65977628053949156</v>
      </c>
      <c r="AC25" s="137">
        <v>0.7</v>
      </c>
      <c r="AD25" s="139">
        <f t="shared" si="8"/>
        <v>-2.2985067758783333</v>
      </c>
      <c r="AE25" s="140">
        <v>87</v>
      </c>
      <c r="AF25" s="140">
        <v>22.5</v>
      </c>
      <c r="AG25" s="131" t="s">
        <v>95</v>
      </c>
      <c r="AH25" s="132" t="s">
        <v>96</v>
      </c>
      <c r="AI25" s="141">
        <v>56.3</v>
      </c>
      <c r="AJ25" s="336">
        <v>70.5</v>
      </c>
      <c r="AK25" s="338">
        <v>0</v>
      </c>
      <c r="AL25" s="300">
        <v>6665525</v>
      </c>
      <c r="AM25" s="143">
        <f t="shared" si="13"/>
        <v>0</v>
      </c>
      <c r="AN25" s="144">
        <v>2101</v>
      </c>
      <c r="AO25" s="19">
        <v>6665525</v>
      </c>
      <c r="AP25" s="145">
        <f t="shared" si="12"/>
        <v>3.152039786813492</v>
      </c>
    </row>
    <row r="26" spans="1:42">
      <c r="A26" s="131" t="s">
        <v>97</v>
      </c>
      <c r="B26" s="132" t="s">
        <v>98</v>
      </c>
      <c r="C26" s="133"/>
      <c r="D26" s="74">
        <v>9925568</v>
      </c>
      <c r="E26" s="74">
        <v>229698</v>
      </c>
      <c r="F26" s="74">
        <v>106984</v>
      </c>
      <c r="G26" s="74">
        <v>122714</v>
      </c>
      <c r="H26" s="74">
        <v>14.7</v>
      </c>
      <c r="I26" s="74">
        <v>56.3</v>
      </c>
      <c r="J26" s="74">
        <v>22.5</v>
      </c>
      <c r="K26" s="134">
        <f t="shared" si="0"/>
        <v>1459058.4959999998</v>
      </c>
      <c r="L26" s="134">
        <f t="shared" si="9"/>
        <v>60231.991999999991</v>
      </c>
      <c r="M26" s="134">
        <f t="shared" si="10"/>
        <v>27610.65</v>
      </c>
      <c r="N26" s="135">
        <f t="shared" si="1"/>
        <v>4.1281410008663562</v>
      </c>
      <c r="O26" s="53">
        <f t="shared" si="2"/>
        <v>93.979498269547108</v>
      </c>
      <c r="P26" s="53">
        <f t="shared" si="3"/>
        <v>1.8923607295865403</v>
      </c>
      <c r="Q26" s="131" t="s">
        <v>97</v>
      </c>
      <c r="R26" s="132" t="s">
        <v>98</v>
      </c>
      <c r="S26" s="136">
        <v>41372</v>
      </c>
      <c r="T26" s="137">
        <v>41961</v>
      </c>
      <c r="U26" s="1">
        <v>9909877</v>
      </c>
      <c r="V26" s="1">
        <v>9876187</v>
      </c>
      <c r="W26" s="138">
        <f t="shared" si="4"/>
        <v>0.41748247733044513</v>
      </c>
      <c r="X26" s="137">
        <v>0.4</v>
      </c>
      <c r="Y26" s="137">
        <f t="shared" si="5"/>
        <v>41.748247733044515</v>
      </c>
      <c r="Z26" s="137">
        <f t="shared" si="6"/>
        <v>42.487044848381259</v>
      </c>
      <c r="AA26" s="137">
        <f t="shared" si="11"/>
        <v>-0.73879711533674453</v>
      </c>
      <c r="AB26" s="138">
        <f t="shared" si="7"/>
        <v>0.42487044848381261</v>
      </c>
      <c r="AC26" s="137">
        <v>0.4</v>
      </c>
      <c r="AD26" s="139">
        <f t="shared" si="8"/>
        <v>-1.4036843735849955</v>
      </c>
      <c r="AE26" s="140">
        <v>85.1</v>
      </c>
      <c r="AF26" s="140">
        <v>29.324999999999999</v>
      </c>
      <c r="AG26" s="131" t="s">
        <v>97</v>
      </c>
      <c r="AH26" s="132" t="s">
        <v>98</v>
      </c>
      <c r="AI26" s="141">
        <v>68</v>
      </c>
      <c r="AJ26" s="336">
        <v>40</v>
      </c>
      <c r="AK26" s="338">
        <v>3311</v>
      </c>
      <c r="AL26" s="300">
        <v>9798384</v>
      </c>
      <c r="AM26" s="143">
        <f t="shared" si="13"/>
        <v>3.3791286399879819</v>
      </c>
      <c r="AN26" s="144">
        <v>3015</v>
      </c>
      <c r="AO26" s="19">
        <v>9798384</v>
      </c>
      <c r="AP26" s="145">
        <f t="shared" si="12"/>
        <v>3.0770380095330006</v>
      </c>
    </row>
    <row r="27" spans="1:42">
      <c r="A27" s="131" t="s">
        <v>99</v>
      </c>
      <c r="B27" s="132" t="s">
        <v>100</v>
      </c>
      <c r="C27" s="133"/>
      <c r="D27" s="74">
        <v>5490726</v>
      </c>
      <c r="E27" s="74">
        <v>133536</v>
      </c>
      <c r="F27" s="74">
        <v>55851</v>
      </c>
      <c r="G27" s="74">
        <v>77685</v>
      </c>
      <c r="H27" s="74">
        <v>11.4</v>
      </c>
      <c r="I27" s="74">
        <v>68.7</v>
      </c>
      <c r="J27" s="74">
        <v>26.1</v>
      </c>
      <c r="K27" s="134">
        <f t="shared" si="0"/>
        <v>625942.76399999997</v>
      </c>
      <c r="L27" s="134">
        <f t="shared" si="9"/>
        <v>38369.637000000002</v>
      </c>
      <c r="M27" s="134">
        <f t="shared" si="10"/>
        <v>20275.785</v>
      </c>
      <c r="N27" s="135">
        <f t="shared" si="1"/>
        <v>6.129895448395982</v>
      </c>
      <c r="O27" s="53">
        <f t="shared" si="2"/>
        <v>90.630865092962395</v>
      </c>
      <c r="P27" s="53">
        <f t="shared" si="3"/>
        <v>3.2392394586416211</v>
      </c>
      <c r="Q27" s="131" t="s">
        <v>99</v>
      </c>
      <c r="R27" s="132" t="s">
        <v>100</v>
      </c>
      <c r="S27" s="136">
        <v>26855</v>
      </c>
      <c r="T27" s="137">
        <v>28416</v>
      </c>
      <c r="U27" s="1">
        <v>5457173</v>
      </c>
      <c r="V27" s="1">
        <v>5344861</v>
      </c>
      <c r="W27" s="138">
        <f t="shared" si="4"/>
        <v>0.49210461167347996</v>
      </c>
      <c r="X27" s="137">
        <v>0.5</v>
      </c>
      <c r="Y27" s="137">
        <f t="shared" si="5"/>
        <v>49.210461167348001</v>
      </c>
      <c r="Z27" s="137">
        <f t="shared" si="6"/>
        <v>53.165086987294906</v>
      </c>
      <c r="AA27" s="137">
        <f t="shared" si="11"/>
        <v>-3.9546258199469051</v>
      </c>
      <c r="AB27" s="138">
        <f t="shared" si="7"/>
        <v>0.53165086987294907</v>
      </c>
      <c r="AC27" s="137">
        <v>0.5</v>
      </c>
      <c r="AD27" s="139">
        <f t="shared" si="8"/>
        <v>-5.4933840090090094</v>
      </c>
      <c r="AE27" s="140">
        <v>88.5</v>
      </c>
      <c r="AF27" s="140">
        <v>21.475000000000001</v>
      </c>
      <c r="AG27" s="131" t="s">
        <v>99</v>
      </c>
      <c r="AH27" s="132" t="s">
        <v>100</v>
      </c>
      <c r="AI27" s="141">
        <v>80.099999999999994</v>
      </c>
      <c r="AJ27" s="336">
        <v>75.7</v>
      </c>
      <c r="AK27" s="338">
        <v>128</v>
      </c>
      <c r="AL27" s="300">
        <v>5392571</v>
      </c>
      <c r="AM27" s="143">
        <f t="shared" si="13"/>
        <v>0.23736358779513519</v>
      </c>
      <c r="AN27" s="144">
        <v>223</v>
      </c>
      <c r="AO27" s="19">
        <v>5392571</v>
      </c>
      <c r="AP27" s="145">
        <f t="shared" si="12"/>
        <v>0.41353187561183707</v>
      </c>
    </row>
    <row r="28" spans="1:42">
      <c r="A28" s="131" t="s">
        <v>101</v>
      </c>
      <c r="B28" s="132" t="s">
        <v>102</v>
      </c>
      <c r="C28" s="133"/>
      <c r="D28" s="74">
        <v>2986220</v>
      </c>
      <c r="E28" s="74">
        <v>94082</v>
      </c>
      <c r="F28" s="74">
        <v>54220</v>
      </c>
      <c r="G28" s="74">
        <v>39862</v>
      </c>
      <c r="H28" s="74">
        <v>16.8</v>
      </c>
      <c r="I28" s="74">
        <v>46.1</v>
      </c>
      <c r="J28" s="74">
        <v>13.9</v>
      </c>
      <c r="K28" s="134">
        <f t="shared" si="0"/>
        <v>501684.96</v>
      </c>
      <c r="L28" s="134">
        <f t="shared" si="9"/>
        <v>24995.420000000002</v>
      </c>
      <c r="M28" s="134">
        <f t="shared" si="10"/>
        <v>5540.8180000000002</v>
      </c>
      <c r="N28" s="135">
        <f t="shared" si="1"/>
        <v>4.9822940675757952</v>
      </c>
      <c r="O28" s="53">
        <f t="shared" si="2"/>
        <v>93.913264212664458</v>
      </c>
      <c r="P28" s="53">
        <f t="shared" si="3"/>
        <v>1.1044417197597471</v>
      </c>
      <c r="Q28" s="131" t="s">
        <v>101</v>
      </c>
      <c r="R28" s="132" t="s">
        <v>102</v>
      </c>
      <c r="S28" s="136">
        <v>16104</v>
      </c>
      <c r="T28" s="137">
        <v>16128</v>
      </c>
      <c r="U28" s="1">
        <v>2994079</v>
      </c>
      <c r="V28" s="1">
        <v>2978512</v>
      </c>
      <c r="W28" s="138">
        <f t="shared" si="4"/>
        <v>0.53786155943113056</v>
      </c>
      <c r="X28" s="137">
        <v>0.5</v>
      </c>
      <c r="Y28" s="137">
        <f t="shared" si="5"/>
        <v>53.786155943113059</v>
      </c>
      <c r="Z28" s="137">
        <f t="shared" si="6"/>
        <v>54.147842949768204</v>
      </c>
      <c r="AA28" s="137">
        <f t="shared" si="11"/>
        <v>-0.36168700665514564</v>
      </c>
      <c r="AB28" s="138">
        <f t="shared" si="7"/>
        <v>0.5414784294976821</v>
      </c>
      <c r="AC28" s="137">
        <v>0.5</v>
      </c>
      <c r="AD28" s="139">
        <f t="shared" si="8"/>
        <v>-0.14880952380952381</v>
      </c>
      <c r="AE28" s="140">
        <v>87.3</v>
      </c>
      <c r="AF28" s="140">
        <v>13.5</v>
      </c>
      <c r="AG28" s="131" t="s">
        <v>101</v>
      </c>
      <c r="AH28" s="132" t="s">
        <v>102</v>
      </c>
      <c r="AI28" s="141">
        <v>41.8</v>
      </c>
      <c r="AJ28" s="336">
        <v>27</v>
      </c>
      <c r="AK28" s="338">
        <v>9481</v>
      </c>
      <c r="AL28" s="300">
        <v>2923887</v>
      </c>
      <c r="AM28" s="143">
        <f t="shared" si="13"/>
        <v>32.426013727616699</v>
      </c>
      <c r="AN28" s="144">
        <v>451</v>
      </c>
      <c r="AO28" s="19">
        <v>2923887</v>
      </c>
      <c r="AP28" s="145">
        <f t="shared" si="12"/>
        <v>1.5424672704519702</v>
      </c>
    </row>
    <row r="29" spans="1:42">
      <c r="A29" s="131" t="s">
        <v>103</v>
      </c>
      <c r="B29" s="132" t="s">
        <v>104</v>
      </c>
      <c r="C29" s="133"/>
      <c r="D29" s="74">
        <v>6075300</v>
      </c>
      <c r="E29" s="74">
        <v>175037</v>
      </c>
      <c r="F29" s="74">
        <v>93991</v>
      </c>
      <c r="G29" s="74">
        <v>81046</v>
      </c>
      <c r="H29" s="74">
        <v>15.2</v>
      </c>
      <c r="I29" s="74">
        <v>62.4</v>
      </c>
      <c r="J29" s="74">
        <v>16.100000000000001</v>
      </c>
      <c r="K29" s="134">
        <f t="shared" si="0"/>
        <v>923445.6</v>
      </c>
      <c r="L29" s="134">
        <f t="shared" si="9"/>
        <v>58650.383999999998</v>
      </c>
      <c r="M29" s="134">
        <f t="shared" si="10"/>
        <v>13048.406000000001</v>
      </c>
      <c r="N29" s="135">
        <f t="shared" si="1"/>
        <v>6.3512549087894294</v>
      </c>
      <c r="O29" s="53">
        <f t="shared" si="2"/>
        <v>92.23573213191986</v>
      </c>
      <c r="P29" s="53">
        <f t="shared" si="3"/>
        <v>1.4130129592907261</v>
      </c>
      <c r="Q29" s="131" t="s">
        <v>103</v>
      </c>
      <c r="R29" s="132" t="s">
        <v>104</v>
      </c>
      <c r="S29" s="136">
        <v>39119</v>
      </c>
      <c r="T29" s="137">
        <v>38843</v>
      </c>
      <c r="U29" s="1">
        <v>6063589</v>
      </c>
      <c r="V29" s="1">
        <v>6010688</v>
      </c>
      <c r="W29" s="138">
        <f t="shared" si="4"/>
        <v>0.6451459688313308</v>
      </c>
      <c r="X29" s="137">
        <v>0.6</v>
      </c>
      <c r="Y29" s="137">
        <f t="shared" si="5"/>
        <v>64.51459688313308</v>
      </c>
      <c r="Z29" s="137">
        <f t="shared" si="6"/>
        <v>64.623217841285395</v>
      </c>
      <c r="AA29" s="137">
        <f t="shared" si="11"/>
        <v>-0.10862095815231498</v>
      </c>
      <c r="AB29" s="138">
        <f t="shared" si="7"/>
        <v>0.64623217841285385</v>
      </c>
      <c r="AC29" s="137">
        <v>0.6</v>
      </c>
      <c r="AD29" s="139">
        <f t="shared" si="8"/>
        <v>0.7105527379450608</v>
      </c>
      <c r="AE29" s="140">
        <v>73.400000000000006</v>
      </c>
      <c r="AF29" s="140">
        <v>23.9</v>
      </c>
      <c r="AG29" s="131" t="s">
        <v>103</v>
      </c>
      <c r="AH29" s="132" t="s">
        <v>104</v>
      </c>
      <c r="AI29" s="141">
        <v>71.2</v>
      </c>
      <c r="AJ29" s="336">
        <v>58.4</v>
      </c>
      <c r="AK29" s="338">
        <v>0</v>
      </c>
      <c r="AL29" s="300">
        <v>5946094</v>
      </c>
      <c r="AM29" s="143">
        <f t="shared" si="13"/>
        <v>0</v>
      </c>
      <c r="AN29" s="144">
        <v>1487</v>
      </c>
      <c r="AO29" s="19">
        <v>5946094</v>
      </c>
      <c r="AP29" s="145">
        <f t="shared" si="12"/>
        <v>2.5008013664096125</v>
      </c>
    </row>
    <row r="30" spans="1:42">
      <c r="A30" s="131" t="s">
        <v>105</v>
      </c>
      <c r="B30" s="132" t="s">
        <v>106</v>
      </c>
      <c r="C30" s="133"/>
      <c r="D30" s="74">
        <v>1029862</v>
      </c>
      <c r="E30" s="74">
        <v>28839</v>
      </c>
      <c r="F30" s="74">
        <v>11949</v>
      </c>
      <c r="G30" s="74">
        <v>16890</v>
      </c>
      <c r="H30" s="74">
        <v>14.2</v>
      </c>
      <c r="I30" s="74">
        <v>63.2</v>
      </c>
      <c r="J30" s="74">
        <v>21</v>
      </c>
      <c r="K30" s="134">
        <f t="shared" si="0"/>
        <v>146240.40399999998</v>
      </c>
      <c r="L30" s="134">
        <f t="shared" si="9"/>
        <v>7551.768</v>
      </c>
      <c r="M30" s="134">
        <f t="shared" si="10"/>
        <v>3546.9</v>
      </c>
      <c r="N30" s="135">
        <f t="shared" si="1"/>
        <v>5.16394087642154</v>
      </c>
      <c r="O30" s="53">
        <f t="shared" si="2"/>
        <v>92.410669215601999</v>
      </c>
      <c r="P30" s="53">
        <f t="shared" si="3"/>
        <v>2.4253899079764585</v>
      </c>
      <c r="Q30" s="131" t="s">
        <v>105</v>
      </c>
      <c r="R30" s="132" t="s">
        <v>106</v>
      </c>
      <c r="S30" s="136">
        <v>4571</v>
      </c>
      <c r="T30" s="137">
        <v>4801</v>
      </c>
      <c r="U30" s="1">
        <v>1023579</v>
      </c>
      <c r="V30" s="1">
        <v>998199</v>
      </c>
      <c r="W30" s="138">
        <f t="shared" si="4"/>
        <v>0.44657031846100786</v>
      </c>
      <c r="X30" s="137">
        <v>0.4</v>
      </c>
      <c r="Y30" s="137">
        <f t="shared" si="5"/>
        <v>44.657031846100786</v>
      </c>
      <c r="Z30" s="137">
        <f t="shared" si="6"/>
        <v>48.096622016251267</v>
      </c>
      <c r="AA30" s="137">
        <f t="shared" si="11"/>
        <v>-3.4395901701504812</v>
      </c>
      <c r="AB30" s="138">
        <f t="shared" si="7"/>
        <v>0.48096622016251267</v>
      </c>
      <c r="AC30" s="137">
        <v>0.5</v>
      </c>
      <c r="AD30" s="139">
        <f t="shared" si="8"/>
        <v>-4.7906686107061027</v>
      </c>
      <c r="AE30" s="140">
        <v>69.5</v>
      </c>
      <c r="AF30" s="140">
        <v>23.9</v>
      </c>
      <c r="AG30" s="131" t="s">
        <v>105</v>
      </c>
      <c r="AH30" s="132" t="s">
        <v>106</v>
      </c>
      <c r="AI30" s="141">
        <v>64.8</v>
      </c>
      <c r="AJ30" s="336">
        <v>58.2</v>
      </c>
      <c r="AK30" s="338">
        <v>1309</v>
      </c>
      <c r="AL30" s="300">
        <v>1007946</v>
      </c>
      <c r="AM30" s="143">
        <f t="shared" si="13"/>
        <v>12.986806832905732</v>
      </c>
      <c r="AN30" s="144">
        <v>124</v>
      </c>
      <c r="AO30" s="19">
        <v>1007946</v>
      </c>
      <c r="AP30" s="145">
        <f t="shared" si="12"/>
        <v>1.2302246350498935</v>
      </c>
    </row>
    <row r="31" spans="1:42">
      <c r="A31" s="131" t="s">
        <v>107</v>
      </c>
      <c r="B31" s="132" t="s">
        <v>108</v>
      </c>
      <c r="C31" s="133"/>
      <c r="D31" s="74">
        <v>1893921</v>
      </c>
      <c r="E31" s="74">
        <v>52234</v>
      </c>
      <c r="F31" s="74">
        <v>23981</v>
      </c>
      <c r="G31" s="74">
        <v>28253</v>
      </c>
      <c r="H31" s="74">
        <v>12.1</v>
      </c>
      <c r="I31" s="74">
        <v>67.8</v>
      </c>
      <c r="J31" s="74">
        <v>13.7</v>
      </c>
      <c r="K31" s="134">
        <f t="shared" si="0"/>
        <v>229164.44099999999</v>
      </c>
      <c r="L31" s="134">
        <f t="shared" si="9"/>
        <v>16259.117999999999</v>
      </c>
      <c r="M31" s="134">
        <f t="shared" si="10"/>
        <v>3870.6609999999996</v>
      </c>
      <c r="N31" s="135">
        <f t="shared" si="1"/>
        <v>7.0949567607655153</v>
      </c>
      <c r="O31" s="53">
        <f t="shared" si="2"/>
        <v>91.216011126263709</v>
      </c>
      <c r="P31" s="53">
        <f t="shared" si="3"/>
        <v>1.6890321129707901</v>
      </c>
      <c r="Q31" s="131" t="s">
        <v>107</v>
      </c>
      <c r="R31" s="132" t="s">
        <v>108</v>
      </c>
      <c r="S31" s="136">
        <v>12330</v>
      </c>
      <c r="T31" s="137">
        <v>12663</v>
      </c>
      <c r="U31" s="1">
        <v>1881503</v>
      </c>
      <c r="V31" s="1">
        <v>1842641</v>
      </c>
      <c r="W31" s="138">
        <f t="shared" si="4"/>
        <v>0.65532715068750891</v>
      </c>
      <c r="X31" s="137">
        <v>0.7</v>
      </c>
      <c r="Y31" s="137">
        <f t="shared" si="5"/>
        <v>65.532715068750889</v>
      </c>
      <c r="Z31" s="137">
        <f t="shared" si="6"/>
        <v>68.72201367493723</v>
      </c>
      <c r="AA31" s="137">
        <f t="shared" si="11"/>
        <v>-3.1892986061863411</v>
      </c>
      <c r="AB31" s="138">
        <f t="shared" si="7"/>
        <v>0.68722013674937221</v>
      </c>
      <c r="AC31" s="137">
        <v>0.7</v>
      </c>
      <c r="AD31" s="139">
        <f t="shared" si="8"/>
        <v>-2.6297085998578535</v>
      </c>
      <c r="AE31" s="140">
        <v>75.900000000000006</v>
      </c>
      <c r="AF31" s="140">
        <v>22.125</v>
      </c>
      <c r="AG31" s="131" t="s">
        <v>107</v>
      </c>
      <c r="AH31" s="132" t="s">
        <v>108</v>
      </c>
      <c r="AI31" s="141">
        <v>67.400000000000006</v>
      </c>
      <c r="AJ31" s="336">
        <v>52.7</v>
      </c>
      <c r="AK31" s="338">
        <v>2062</v>
      </c>
      <c r="AL31" s="300">
        <v>1852809</v>
      </c>
      <c r="AM31" s="143">
        <f t="shared" si="13"/>
        <v>11.129047840333245</v>
      </c>
      <c r="AN31" s="144">
        <v>536</v>
      </c>
      <c r="AO31" s="19">
        <v>1852809</v>
      </c>
      <c r="AP31" s="145">
        <f t="shared" si="12"/>
        <v>2.8929047732389037</v>
      </c>
    </row>
    <row r="32" spans="1:42">
      <c r="A32" s="131" t="s">
        <v>109</v>
      </c>
      <c r="B32" s="132" t="s">
        <v>110</v>
      </c>
      <c r="C32" s="133"/>
      <c r="D32" s="74">
        <v>2887725</v>
      </c>
      <c r="E32" s="74">
        <v>37642</v>
      </c>
      <c r="F32" s="74">
        <v>27355</v>
      </c>
      <c r="G32" s="74">
        <v>10287</v>
      </c>
      <c r="H32" s="74">
        <v>13.3</v>
      </c>
      <c r="I32" s="74">
        <v>43.8</v>
      </c>
      <c r="J32" s="74">
        <v>28.1</v>
      </c>
      <c r="K32" s="134">
        <f t="shared" si="0"/>
        <v>384067.42500000005</v>
      </c>
      <c r="L32" s="134">
        <f t="shared" si="9"/>
        <v>11981.489999999998</v>
      </c>
      <c r="M32" s="134">
        <f t="shared" si="10"/>
        <v>2890.6470000000004</v>
      </c>
      <c r="N32" s="135">
        <f t="shared" si="1"/>
        <v>3.119631924003968</v>
      </c>
      <c r="O32" s="53">
        <f t="shared" si="2"/>
        <v>96.127727572834388</v>
      </c>
      <c r="P32" s="53">
        <f t="shared" si="3"/>
        <v>0.75264050316165187</v>
      </c>
      <c r="Q32" s="131" t="s">
        <v>109</v>
      </c>
      <c r="R32" s="132" t="s">
        <v>110</v>
      </c>
      <c r="S32" s="136">
        <v>5061</v>
      </c>
      <c r="T32" s="137">
        <v>5024</v>
      </c>
      <c r="U32" s="1">
        <v>2839099</v>
      </c>
      <c r="V32" s="1">
        <v>2723322</v>
      </c>
      <c r="W32" s="138">
        <f t="shared" si="4"/>
        <v>0.17826077921199648</v>
      </c>
      <c r="X32" s="137">
        <v>0.2</v>
      </c>
      <c r="Y32" s="137">
        <f t="shared" si="5"/>
        <v>17.826077921199648</v>
      </c>
      <c r="Z32" s="137">
        <f t="shared" si="6"/>
        <v>18.448057188977288</v>
      </c>
      <c r="AA32" s="137">
        <f t="shared" si="11"/>
        <v>-0.62197926777763968</v>
      </c>
      <c r="AB32" s="138">
        <f t="shared" si="7"/>
        <v>0.18448057188977285</v>
      </c>
      <c r="AC32" s="137">
        <v>0.2</v>
      </c>
      <c r="AD32" s="139">
        <f t="shared" si="8"/>
        <v>0.73646496815286622</v>
      </c>
      <c r="AE32" s="140">
        <v>80.599999999999994</v>
      </c>
      <c r="AF32" s="140">
        <v>30.375</v>
      </c>
      <c r="AG32" s="131" t="s">
        <v>109</v>
      </c>
      <c r="AH32" s="132" t="s">
        <v>110</v>
      </c>
      <c r="AI32" s="141">
        <v>70.2</v>
      </c>
      <c r="AJ32" s="336">
        <v>56.7</v>
      </c>
      <c r="AK32" s="338">
        <v>1372</v>
      </c>
      <c r="AL32" s="300">
        <v>2804116</v>
      </c>
      <c r="AM32" s="143">
        <f t="shared" si="13"/>
        <v>4.8928075728678841</v>
      </c>
      <c r="AN32" s="144">
        <v>283</v>
      </c>
      <c r="AO32" s="19">
        <v>2804116</v>
      </c>
      <c r="AP32" s="145">
        <f t="shared" si="12"/>
        <v>1.0092307165609411</v>
      </c>
    </row>
    <row r="33" spans="1:42">
      <c r="A33" s="131" t="s">
        <v>111</v>
      </c>
      <c r="B33" s="132" t="s">
        <v>112</v>
      </c>
      <c r="C33" s="133"/>
      <c r="D33" s="74">
        <v>1331848</v>
      </c>
      <c r="E33" s="74">
        <v>42207</v>
      </c>
      <c r="F33" s="74">
        <v>15118</v>
      </c>
      <c r="G33" s="74">
        <v>27089</v>
      </c>
      <c r="H33" s="74">
        <v>13.2</v>
      </c>
      <c r="I33" s="74">
        <v>67.599999999999994</v>
      </c>
      <c r="J33" s="74">
        <v>9.6</v>
      </c>
      <c r="K33" s="134">
        <f t="shared" si="0"/>
        <v>175803.93600000002</v>
      </c>
      <c r="L33" s="134">
        <f t="shared" si="9"/>
        <v>10219.767999999998</v>
      </c>
      <c r="M33" s="134">
        <f t="shared" si="10"/>
        <v>2600.5439999999999</v>
      </c>
      <c r="N33" s="135">
        <f t="shared" si="1"/>
        <v>5.813162226356523</v>
      </c>
      <c r="O33" s="53">
        <f t="shared" si="2"/>
        <v>92.707608093598083</v>
      </c>
      <c r="P33" s="53">
        <f t="shared" si="3"/>
        <v>1.4792296800453886</v>
      </c>
      <c r="Q33" s="131" t="s">
        <v>111</v>
      </c>
      <c r="R33" s="132" t="s">
        <v>112</v>
      </c>
      <c r="S33" s="136">
        <v>6875</v>
      </c>
      <c r="T33" s="137">
        <v>7090</v>
      </c>
      <c r="U33" s="1">
        <v>1326813</v>
      </c>
      <c r="V33" s="1">
        <v>1318194</v>
      </c>
      <c r="W33" s="138">
        <f t="shared" si="4"/>
        <v>0.51815892669125196</v>
      </c>
      <c r="X33" s="137">
        <v>0.5</v>
      </c>
      <c r="Y33" s="137">
        <f t="shared" si="5"/>
        <v>51.815892669125191</v>
      </c>
      <c r="Z33" s="137">
        <f t="shared" si="6"/>
        <v>53.785709842405595</v>
      </c>
      <c r="AA33" s="137">
        <f t="shared" si="11"/>
        <v>-1.9698171732804042</v>
      </c>
      <c r="AB33" s="138">
        <f t="shared" si="7"/>
        <v>0.53785709842405593</v>
      </c>
      <c r="AC33" s="137">
        <v>0.5</v>
      </c>
      <c r="AD33" s="139">
        <f t="shared" si="8"/>
        <v>-3.0324400564174896</v>
      </c>
      <c r="AE33" s="140">
        <v>89.2</v>
      </c>
      <c r="AF33" s="140">
        <v>18.725000000000001</v>
      </c>
      <c r="AG33" s="131" t="s">
        <v>111</v>
      </c>
      <c r="AH33" s="132" t="s">
        <v>112</v>
      </c>
      <c r="AI33" s="141">
        <v>60.4</v>
      </c>
      <c r="AJ33" s="336">
        <v>47.7</v>
      </c>
      <c r="AK33" s="338">
        <v>260</v>
      </c>
      <c r="AL33" s="300">
        <v>1310949</v>
      </c>
      <c r="AM33" s="143">
        <f t="shared" si="13"/>
        <v>1.983296070251398</v>
      </c>
      <c r="AN33" s="144">
        <v>308</v>
      </c>
      <c r="AO33" s="19">
        <v>1310949</v>
      </c>
      <c r="AP33" s="145">
        <f t="shared" si="12"/>
        <v>2.3494430370670409</v>
      </c>
    </row>
    <row r="34" spans="1:42">
      <c r="A34" s="131" t="s">
        <v>113</v>
      </c>
      <c r="B34" s="132" t="s">
        <v>114</v>
      </c>
      <c r="C34" s="133"/>
      <c r="D34" s="74">
        <v>8960161</v>
      </c>
      <c r="E34" s="74">
        <v>185802</v>
      </c>
      <c r="F34" s="74">
        <v>97530</v>
      </c>
      <c r="G34" s="74">
        <v>88272</v>
      </c>
      <c r="H34" s="74">
        <v>10.9</v>
      </c>
      <c r="I34" s="74">
        <v>56.5</v>
      </c>
      <c r="J34" s="74">
        <v>18</v>
      </c>
      <c r="K34" s="134">
        <f t="shared" si="0"/>
        <v>976657.549</v>
      </c>
      <c r="L34" s="134">
        <f t="shared" si="9"/>
        <v>55104.45</v>
      </c>
      <c r="M34" s="134">
        <f t="shared" si="10"/>
        <v>15888.96</v>
      </c>
      <c r="N34" s="135">
        <f t="shared" si="1"/>
        <v>5.6421465288853261</v>
      </c>
      <c r="O34" s="53">
        <f t="shared" si="2"/>
        <v>92.730982310771054</v>
      </c>
      <c r="P34" s="53">
        <f t="shared" si="3"/>
        <v>1.6268711603436343</v>
      </c>
      <c r="Q34" s="131" t="s">
        <v>113</v>
      </c>
      <c r="R34" s="132" t="s">
        <v>114</v>
      </c>
      <c r="S34" s="136">
        <v>46366</v>
      </c>
      <c r="T34" s="137">
        <v>47141</v>
      </c>
      <c r="U34" s="1">
        <v>8938175</v>
      </c>
      <c r="V34" s="1">
        <v>8821155</v>
      </c>
      <c r="W34" s="138">
        <f t="shared" si="4"/>
        <v>0.51874124192019067</v>
      </c>
      <c r="X34" s="137">
        <v>0.5</v>
      </c>
      <c r="Y34" s="137">
        <f t="shared" si="5"/>
        <v>51.874124192019067</v>
      </c>
      <c r="Z34" s="137">
        <f t="shared" si="6"/>
        <v>53.440847598755497</v>
      </c>
      <c r="AA34" s="137">
        <f t="shared" si="11"/>
        <v>-1.5667234067364291</v>
      </c>
      <c r="AB34" s="138">
        <f t="shared" si="7"/>
        <v>0.53440847598755492</v>
      </c>
      <c r="AC34" s="137">
        <v>0.5</v>
      </c>
      <c r="AD34" s="139">
        <f t="shared" si="8"/>
        <v>-1.6440041577395474</v>
      </c>
      <c r="AE34" s="140">
        <v>86.6</v>
      </c>
      <c r="AF34" s="140">
        <v>20.475000000000001</v>
      </c>
      <c r="AG34" s="131" t="s">
        <v>113</v>
      </c>
      <c r="AH34" s="132" t="s">
        <v>114</v>
      </c>
      <c r="AI34" s="141">
        <v>56.8</v>
      </c>
      <c r="AJ34" s="336">
        <v>38.799999999999997</v>
      </c>
      <c r="AK34" s="338">
        <v>0</v>
      </c>
      <c r="AL34" s="300">
        <v>8807899</v>
      </c>
      <c r="AM34" s="143">
        <f t="shared" si="13"/>
        <v>0</v>
      </c>
      <c r="AN34" s="144">
        <v>1958</v>
      </c>
      <c r="AO34" s="19">
        <v>8807899</v>
      </c>
      <c r="AP34" s="145">
        <f t="shared" si="12"/>
        <v>2.2230046007566617</v>
      </c>
    </row>
    <row r="35" spans="1:42">
      <c r="A35" s="131" t="s">
        <v>115</v>
      </c>
      <c r="B35" s="132" t="s">
        <v>116</v>
      </c>
      <c r="C35" s="133"/>
      <c r="D35" s="74">
        <v>2084828</v>
      </c>
      <c r="E35" s="74">
        <v>43008</v>
      </c>
      <c r="F35" s="74">
        <v>25333</v>
      </c>
      <c r="G35" s="74">
        <v>17675</v>
      </c>
      <c r="H35" s="74">
        <v>15.3</v>
      </c>
      <c r="I35" s="74">
        <v>43.3</v>
      </c>
      <c r="J35" s="74">
        <v>24.2</v>
      </c>
      <c r="K35" s="134">
        <f t="shared" si="0"/>
        <v>318978.68400000001</v>
      </c>
      <c r="L35" s="134">
        <f t="shared" si="9"/>
        <v>10969.189</v>
      </c>
      <c r="M35" s="134">
        <f t="shared" si="10"/>
        <v>4277.3499999999995</v>
      </c>
      <c r="N35" s="135">
        <f t="shared" si="1"/>
        <v>3.4388470296654683</v>
      </c>
      <c r="O35" s="53">
        <f t="shared" si="2"/>
        <v>95.220201297212697</v>
      </c>
      <c r="P35" s="53">
        <f t="shared" si="3"/>
        <v>1.3409516731218314</v>
      </c>
      <c r="Q35" s="131" t="s">
        <v>115</v>
      </c>
      <c r="R35" s="132" t="s">
        <v>116</v>
      </c>
      <c r="S35" s="136">
        <v>5809</v>
      </c>
      <c r="T35" s="137">
        <v>6240</v>
      </c>
      <c r="U35" s="1">
        <v>2085572</v>
      </c>
      <c r="V35" s="1">
        <v>2082224</v>
      </c>
      <c r="W35" s="138">
        <f t="shared" si="4"/>
        <v>0.27853269990199331</v>
      </c>
      <c r="X35" s="137">
        <v>0.3</v>
      </c>
      <c r="Y35" s="137">
        <f t="shared" si="5"/>
        <v>27.85326999019933</v>
      </c>
      <c r="Z35" s="137">
        <f t="shared" si="6"/>
        <v>29.967957337923298</v>
      </c>
      <c r="AA35" s="137">
        <f t="shared" si="11"/>
        <v>-2.1146873477239687</v>
      </c>
      <c r="AB35" s="138">
        <f t="shared" si="7"/>
        <v>0.29967957337923301</v>
      </c>
      <c r="AC35" s="137">
        <v>0.3</v>
      </c>
      <c r="AD35" s="139">
        <f t="shared" si="8"/>
        <v>-6.9070512820512828</v>
      </c>
      <c r="AE35" s="140">
        <v>78.099999999999994</v>
      </c>
      <c r="AF35" s="140">
        <v>27.375</v>
      </c>
      <c r="AG35" s="131" t="s">
        <v>115</v>
      </c>
      <c r="AH35" s="132" t="s">
        <v>116</v>
      </c>
      <c r="AI35" s="141">
        <v>93.7</v>
      </c>
      <c r="AJ35" s="336">
        <v>78.5</v>
      </c>
      <c r="AK35" s="338">
        <v>20070</v>
      </c>
      <c r="AL35" s="300">
        <v>2048093</v>
      </c>
      <c r="AM35" s="143">
        <f t="shared" si="13"/>
        <v>97.993596970450071</v>
      </c>
      <c r="AN35" s="144">
        <v>0</v>
      </c>
      <c r="AO35" s="19">
        <v>2048093</v>
      </c>
      <c r="AP35" s="145">
        <f t="shared" si="12"/>
        <v>0</v>
      </c>
    </row>
    <row r="36" spans="1:42">
      <c r="A36" s="131" t="s">
        <v>117</v>
      </c>
      <c r="B36" s="132" t="s">
        <v>118</v>
      </c>
      <c r="C36" s="133"/>
      <c r="D36" s="74">
        <v>19798228</v>
      </c>
      <c r="E36" s="74">
        <v>577373</v>
      </c>
      <c r="F36" s="74">
        <v>217748</v>
      </c>
      <c r="G36" s="74">
        <v>359625</v>
      </c>
      <c r="H36" s="74">
        <v>12</v>
      </c>
      <c r="I36" s="74">
        <v>63.4</v>
      </c>
      <c r="J36" s="74">
        <v>19.5</v>
      </c>
      <c r="K36" s="134">
        <f t="shared" ref="K36:K54" si="14">D36*(H36/100)</f>
        <v>2375787.36</v>
      </c>
      <c r="L36" s="134">
        <f t="shared" si="9"/>
        <v>138052.23199999999</v>
      </c>
      <c r="M36" s="134">
        <f t="shared" si="10"/>
        <v>70126.875</v>
      </c>
      <c r="N36" s="135">
        <f t="shared" ref="N36:N54" si="15">L36/K36*100</f>
        <v>5.8107991617566306</v>
      </c>
      <c r="O36" s="53">
        <f t="shared" ref="O36:O54" si="16">(K36-L36-M36)/K36*100</f>
        <v>91.237468870109666</v>
      </c>
      <c r="P36" s="53">
        <f t="shared" ref="P36:P54" si="17">M36/K36*100</f>
        <v>2.9517319681337142</v>
      </c>
      <c r="Q36" s="131" t="s">
        <v>117</v>
      </c>
      <c r="R36" s="132" t="s">
        <v>118</v>
      </c>
      <c r="S36" s="136">
        <v>108291</v>
      </c>
      <c r="T36" s="137">
        <v>112846</v>
      </c>
      <c r="U36" s="1">
        <v>19746227</v>
      </c>
      <c r="V36" s="1">
        <v>19465197</v>
      </c>
      <c r="W36" s="138">
        <f t="shared" ref="W36:W54" si="18">S36/U36*100</f>
        <v>0.54841362858838805</v>
      </c>
      <c r="X36" s="137">
        <v>0.5</v>
      </c>
      <c r="Y36" s="137">
        <f t="shared" ref="Y36:Y56" si="19">S36/U36*10000</f>
        <v>54.841362858838806</v>
      </c>
      <c r="Z36" s="137">
        <f t="shared" ref="Z36:Z56" si="20">T36/V36*10000</f>
        <v>57.973212395435816</v>
      </c>
      <c r="AA36" s="137">
        <f t="shared" si="11"/>
        <v>-3.1318495365970094</v>
      </c>
      <c r="AB36" s="138">
        <f t="shared" ref="AB36:AB54" si="21">T36/V36*100</f>
        <v>0.57973212395435814</v>
      </c>
      <c r="AC36" s="137">
        <v>0.6</v>
      </c>
      <c r="AD36" s="139">
        <f t="shared" ref="AD36:AD54" si="22">((S36-T36)/T36)*100</f>
        <v>-4.0364744873544476</v>
      </c>
      <c r="AE36" s="140">
        <v>90.8</v>
      </c>
      <c r="AF36" s="140">
        <v>20.75</v>
      </c>
      <c r="AG36" s="131" t="s">
        <v>117</v>
      </c>
      <c r="AH36" s="132" t="s">
        <v>118</v>
      </c>
      <c r="AI36" s="141">
        <v>65.3</v>
      </c>
      <c r="AJ36" s="336">
        <v>62.7</v>
      </c>
      <c r="AK36" s="338">
        <v>0</v>
      </c>
      <c r="AL36" s="300">
        <v>19453583</v>
      </c>
      <c r="AM36" s="143">
        <f t="shared" si="13"/>
        <v>0</v>
      </c>
      <c r="AN36" s="144">
        <v>2400</v>
      </c>
      <c r="AO36" s="19">
        <v>19453583</v>
      </c>
      <c r="AP36" s="145">
        <f t="shared" si="12"/>
        <v>1.2337058936649357</v>
      </c>
    </row>
    <row r="37" spans="1:42">
      <c r="A37" s="131" t="s">
        <v>119</v>
      </c>
      <c r="B37" s="132" t="s">
        <v>120</v>
      </c>
      <c r="C37" s="133"/>
      <c r="D37" s="74">
        <v>10052564</v>
      </c>
      <c r="E37" s="74">
        <v>267583</v>
      </c>
      <c r="F37" s="74">
        <v>110725</v>
      </c>
      <c r="G37" s="74">
        <v>156858</v>
      </c>
      <c r="H37" s="74">
        <v>14.1</v>
      </c>
      <c r="I37" s="74">
        <v>56.1</v>
      </c>
      <c r="J37" s="74">
        <v>14</v>
      </c>
      <c r="K37" s="134">
        <f t="shared" si="14"/>
        <v>1417411.524</v>
      </c>
      <c r="L37" s="134">
        <f t="shared" ref="L37:L54" si="23">(I37/100)*F37</f>
        <v>62116.725000000006</v>
      </c>
      <c r="M37" s="134">
        <f t="shared" si="10"/>
        <v>21960.120000000003</v>
      </c>
      <c r="N37" s="135">
        <f t="shared" si="15"/>
        <v>4.3824058114543742</v>
      </c>
      <c r="O37" s="53">
        <f t="shared" si="16"/>
        <v>94.068282670460334</v>
      </c>
      <c r="P37" s="53">
        <f t="shared" si="17"/>
        <v>1.549311518085273</v>
      </c>
      <c r="Q37" s="131" t="s">
        <v>119</v>
      </c>
      <c r="R37" s="132" t="s">
        <v>120</v>
      </c>
      <c r="S37" s="136">
        <v>37827</v>
      </c>
      <c r="T37" s="137">
        <v>38438</v>
      </c>
      <c r="U37" s="1">
        <v>9943964</v>
      </c>
      <c r="V37" s="1">
        <v>9656401</v>
      </c>
      <c r="W37" s="138">
        <f t="shared" si="18"/>
        <v>0.38040161850947968</v>
      </c>
      <c r="X37" s="137">
        <v>0.4</v>
      </c>
      <c r="Y37" s="137">
        <f t="shared" si="19"/>
        <v>38.040161850947968</v>
      </c>
      <c r="Z37" s="137">
        <f t="shared" si="20"/>
        <v>39.805720578505387</v>
      </c>
      <c r="AA37" s="137">
        <f t="shared" si="11"/>
        <v>-1.7655587275574192</v>
      </c>
      <c r="AB37" s="138">
        <f t="shared" si="21"/>
        <v>0.39805720578505388</v>
      </c>
      <c r="AC37" s="137">
        <v>0.4</v>
      </c>
      <c r="AD37" s="139">
        <f t="shared" si="22"/>
        <v>-1.5895728185649618</v>
      </c>
      <c r="AE37" s="140">
        <v>84.3</v>
      </c>
      <c r="AF37" s="140">
        <v>21.625</v>
      </c>
      <c r="AG37" s="131" t="s">
        <v>119</v>
      </c>
      <c r="AH37" s="132" t="s">
        <v>120</v>
      </c>
      <c r="AI37" s="141">
        <v>72.5</v>
      </c>
      <c r="AJ37" s="336">
        <v>45.1</v>
      </c>
      <c r="AK37" s="338">
        <v>12068</v>
      </c>
      <c r="AL37" s="300">
        <v>9745671</v>
      </c>
      <c r="AM37" s="143">
        <f t="shared" si="13"/>
        <v>12.382933920096422</v>
      </c>
      <c r="AN37" s="144">
        <v>774</v>
      </c>
      <c r="AO37" s="19">
        <v>9745671</v>
      </c>
      <c r="AP37" s="145">
        <f t="shared" si="12"/>
        <v>0.79419877810363182</v>
      </c>
    </row>
    <row r="38" spans="1:42">
      <c r="A38" s="131" t="s">
        <v>121</v>
      </c>
      <c r="B38" s="132" t="s">
        <v>122</v>
      </c>
      <c r="C38" s="133"/>
      <c r="D38" s="74">
        <v>745475</v>
      </c>
      <c r="E38" s="74">
        <v>26412</v>
      </c>
      <c r="F38" s="74">
        <v>9811</v>
      </c>
      <c r="G38" s="74">
        <v>16601</v>
      </c>
      <c r="H38" s="74">
        <v>11.5</v>
      </c>
      <c r="I38" s="74">
        <v>75.5</v>
      </c>
      <c r="J38" s="74">
        <v>16</v>
      </c>
      <c r="K38" s="134">
        <f t="shared" si="14"/>
        <v>85729.625</v>
      </c>
      <c r="L38" s="134">
        <f t="shared" si="23"/>
        <v>7407.3050000000003</v>
      </c>
      <c r="M38" s="134">
        <f t="shared" si="10"/>
        <v>2656.16</v>
      </c>
      <c r="N38" s="135">
        <f t="shared" si="15"/>
        <v>8.6403095779317827</v>
      </c>
      <c r="O38" s="53">
        <f t="shared" si="16"/>
        <v>88.261391555136285</v>
      </c>
      <c r="P38" s="53">
        <f t="shared" si="17"/>
        <v>3.0982988669319385</v>
      </c>
      <c r="Q38" s="131" t="s">
        <v>121</v>
      </c>
      <c r="R38" s="132" t="s">
        <v>122</v>
      </c>
      <c r="S38" s="136">
        <v>5531</v>
      </c>
      <c r="T38" s="137">
        <v>5719</v>
      </c>
      <c r="U38" s="1">
        <v>739482</v>
      </c>
      <c r="V38" s="1">
        <v>683932</v>
      </c>
      <c r="W38" s="138">
        <f t="shared" si="18"/>
        <v>0.74795600163357601</v>
      </c>
      <c r="X38" s="137">
        <v>0.8</v>
      </c>
      <c r="Y38" s="137">
        <f t="shared" si="19"/>
        <v>74.795600163357591</v>
      </c>
      <c r="Z38" s="137">
        <f t="shared" si="20"/>
        <v>83.619424153278388</v>
      </c>
      <c r="AA38" s="137">
        <f t="shared" si="11"/>
        <v>-8.8238239899207969</v>
      </c>
      <c r="AB38" s="138">
        <f t="shared" si="21"/>
        <v>0.83619424153278388</v>
      </c>
      <c r="AC38" s="137">
        <v>0.8</v>
      </c>
      <c r="AD38" s="139">
        <f t="shared" si="22"/>
        <v>-3.2872879874103864</v>
      </c>
      <c r="AE38" s="140">
        <v>91.8</v>
      </c>
      <c r="AF38" s="140">
        <v>15.35</v>
      </c>
      <c r="AG38" s="131" t="s">
        <v>121</v>
      </c>
      <c r="AH38" s="132" t="s">
        <v>122</v>
      </c>
      <c r="AI38" s="141">
        <v>52.1</v>
      </c>
      <c r="AJ38" s="336">
        <v>41.8</v>
      </c>
      <c r="AK38" s="338">
        <v>3</v>
      </c>
      <c r="AL38" s="300">
        <v>720312</v>
      </c>
      <c r="AM38" s="143">
        <f t="shared" si="13"/>
        <v>4.1648618931796222E-2</v>
      </c>
      <c r="AN38" s="144">
        <v>359</v>
      </c>
      <c r="AO38" s="19">
        <v>720312</v>
      </c>
      <c r="AP38" s="145">
        <f t="shared" si="12"/>
        <v>4.9839513988382818</v>
      </c>
    </row>
    <row r="39" spans="1:42">
      <c r="A39" s="131" t="s">
        <v>123</v>
      </c>
      <c r="B39" s="132" t="s">
        <v>255</v>
      </c>
      <c r="C39" s="133"/>
      <c r="D39" s="74">
        <v>11609756</v>
      </c>
      <c r="E39" s="74">
        <v>312776</v>
      </c>
      <c r="F39" s="74">
        <v>164778</v>
      </c>
      <c r="G39" s="74">
        <v>147998</v>
      </c>
      <c r="H39" s="74">
        <v>14.5</v>
      </c>
      <c r="I39" s="74">
        <v>61.8</v>
      </c>
      <c r="J39" s="74">
        <v>17.3</v>
      </c>
      <c r="K39" s="134">
        <f t="shared" si="14"/>
        <v>1683414.6199999999</v>
      </c>
      <c r="L39" s="134">
        <f t="shared" si="23"/>
        <v>101832.804</v>
      </c>
      <c r="M39" s="134">
        <f t="shared" si="10"/>
        <v>25603.654000000002</v>
      </c>
      <c r="N39" s="135">
        <f t="shared" si="15"/>
        <v>6.0491813953712734</v>
      </c>
      <c r="O39" s="53">
        <f t="shared" si="16"/>
        <v>92.429882900743721</v>
      </c>
      <c r="P39" s="53">
        <f t="shared" si="17"/>
        <v>1.5209357038850002</v>
      </c>
      <c r="Q39" s="131" t="s">
        <v>123</v>
      </c>
      <c r="R39" s="132" t="s">
        <v>255</v>
      </c>
      <c r="S39" s="136">
        <v>77859</v>
      </c>
      <c r="T39" s="137">
        <v>80011</v>
      </c>
      <c r="U39" s="1">
        <v>11594163</v>
      </c>
      <c r="V39" s="1">
        <v>11544951</v>
      </c>
      <c r="W39" s="138">
        <f t="shared" si="18"/>
        <v>0.67153618592389985</v>
      </c>
      <c r="X39" s="137">
        <v>0.7</v>
      </c>
      <c r="Y39" s="137">
        <f t="shared" si="19"/>
        <v>67.153618592389975</v>
      </c>
      <c r="Z39" s="137">
        <f t="shared" si="20"/>
        <v>69.303888773542653</v>
      </c>
      <c r="AA39" s="137">
        <f t="shared" si="11"/>
        <v>-2.1502701811526777</v>
      </c>
      <c r="AB39" s="138">
        <f t="shared" si="21"/>
        <v>0.69303888773542643</v>
      </c>
      <c r="AC39" s="137">
        <v>0.7</v>
      </c>
      <c r="AD39" s="139">
        <f t="shared" si="22"/>
        <v>-2.6896301758508203</v>
      </c>
      <c r="AE39" s="140">
        <v>84.1</v>
      </c>
      <c r="AF39" s="140">
        <v>26.15</v>
      </c>
      <c r="AG39" s="131" t="s">
        <v>123</v>
      </c>
      <c r="AH39" s="132" t="s">
        <v>255</v>
      </c>
      <c r="AI39" s="141">
        <v>54.8</v>
      </c>
      <c r="AJ39" s="336">
        <v>52.7</v>
      </c>
      <c r="AK39" s="338">
        <v>64546</v>
      </c>
      <c r="AL39" s="300">
        <v>11413979</v>
      </c>
      <c r="AM39" s="143">
        <f t="shared" si="13"/>
        <v>56.549955103299212</v>
      </c>
      <c r="AN39" s="144">
        <v>9310</v>
      </c>
      <c r="AO39" s="19">
        <v>11413979</v>
      </c>
      <c r="AP39" s="145">
        <f t="shared" si="12"/>
        <v>8.1566647354090982</v>
      </c>
    </row>
    <row r="40" spans="1:42">
      <c r="A40" s="131" t="s">
        <v>125</v>
      </c>
      <c r="B40" s="132" t="s">
        <v>126</v>
      </c>
      <c r="C40" s="133"/>
      <c r="D40" s="74">
        <v>3896251</v>
      </c>
      <c r="E40" s="74">
        <v>109526</v>
      </c>
      <c r="F40" s="74">
        <v>62330</v>
      </c>
      <c r="G40" s="74">
        <v>47196</v>
      </c>
      <c r="H40" s="74">
        <v>16.399999999999999</v>
      </c>
      <c r="I40" s="74">
        <v>51.8</v>
      </c>
      <c r="J40" s="74">
        <v>15.4</v>
      </c>
      <c r="K40" s="134">
        <f t="shared" si="14"/>
        <v>638985.16399999987</v>
      </c>
      <c r="L40" s="134">
        <f t="shared" si="23"/>
        <v>32286.940000000002</v>
      </c>
      <c r="M40" s="134">
        <f t="shared" si="10"/>
        <v>7268.1840000000002</v>
      </c>
      <c r="N40" s="135">
        <f t="shared" si="15"/>
        <v>5.0528465790795742</v>
      </c>
      <c r="O40" s="53">
        <f t="shared" si="16"/>
        <v>93.809696026056727</v>
      </c>
      <c r="P40" s="53">
        <f t="shared" si="17"/>
        <v>1.1374573948637094</v>
      </c>
      <c r="Q40" s="131" t="s">
        <v>125</v>
      </c>
      <c r="R40" s="132" t="s">
        <v>126</v>
      </c>
      <c r="S40" s="136">
        <v>18844</v>
      </c>
      <c r="T40" s="137">
        <v>19547</v>
      </c>
      <c r="U40" s="1">
        <v>3878051</v>
      </c>
      <c r="V40" s="1">
        <v>3791508</v>
      </c>
      <c r="W40" s="138">
        <f t="shared" si="18"/>
        <v>0.48591418730697455</v>
      </c>
      <c r="X40" s="137">
        <v>0.5</v>
      </c>
      <c r="Y40" s="137">
        <f t="shared" si="19"/>
        <v>48.591418730697455</v>
      </c>
      <c r="Z40" s="137">
        <f t="shared" si="20"/>
        <v>51.554684837800686</v>
      </c>
      <c r="AA40" s="137">
        <f t="shared" si="11"/>
        <v>-2.9632661071032302</v>
      </c>
      <c r="AB40" s="138">
        <f t="shared" si="21"/>
        <v>0.51554684837800691</v>
      </c>
      <c r="AC40" s="137">
        <v>0.5</v>
      </c>
      <c r="AD40" s="139">
        <f t="shared" si="22"/>
        <v>-3.5964598148053408</v>
      </c>
      <c r="AE40" s="140">
        <v>67.3</v>
      </c>
      <c r="AF40" s="140">
        <v>20.85</v>
      </c>
      <c r="AG40" s="131" t="s">
        <v>125</v>
      </c>
      <c r="AH40" s="132" t="s">
        <v>126</v>
      </c>
      <c r="AI40" s="141">
        <v>65.2</v>
      </c>
      <c r="AJ40" s="336">
        <v>47.3</v>
      </c>
      <c r="AK40" s="338">
        <v>7569</v>
      </c>
      <c r="AL40" s="300">
        <v>3794815</v>
      </c>
      <c r="AM40" s="143">
        <f t="shared" si="13"/>
        <v>19.945636348543999</v>
      </c>
      <c r="AN40" s="144">
        <v>734</v>
      </c>
      <c r="AO40" s="19">
        <v>3794815</v>
      </c>
      <c r="AP40" s="145">
        <f t="shared" si="12"/>
        <v>1.9342181371160387</v>
      </c>
    </row>
    <row r="41" spans="1:42">
      <c r="A41" s="131" t="s">
        <v>127</v>
      </c>
      <c r="B41" s="132" t="s">
        <v>128</v>
      </c>
      <c r="C41" s="133"/>
      <c r="D41" s="74">
        <v>4025127</v>
      </c>
      <c r="E41" s="74">
        <v>88253</v>
      </c>
      <c r="F41" s="74">
        <v>36721</v>
      </c>
      <c r="G41" s="74">
        <v>51532</v>
      </c>
      <c r="H41" s="74">
        <v>14.9</v>
      </c>
      <c r="I41" s="74">
        <v>55.8</v>
      </c>
      <c r="J41" s="74">
        <v>33.1</v>
      </c>
      <c r="K41" s="134">
        <f t="shared" si="14"/>
        <v>599743.92299999995</v>
      </c>
      <c r="L41" s="134">
        <f t="shared" si="23"/>
        <v>20490.317999999999</v>
      </c>
      <c r="M41" s="134">
        <f t="shared" si="10"/>
        <v>17057.092000000001</v>
      </c>
      <c r="N41" s="135">
        <f t="shared" si="15"/>
        <v>3.4165111498762113</v>
      </c>
      <c r="O41" s="53">
        <f t="shared" si="16"/>
        <v>93.739426351803161</v>
      </c>
      <c r="P41" s="53">
        <f t="shared" si="17"/>
        <v>2.8440624983206377</v>
      </c>
      <c r="Q41" s="131" t="s">
        <v>127</v>
      </c>
      <c r="R41" s="132" t="s">
        <v>128</v>
      </c>
      <c r="S41" s="136">
        <v>7882</v>
      </c>
      <c r="T41" s="137">
        <v>7808</v>
      </c>
      <c r="U41" s="1">
        <v>3970239</v>
      </c>
      <c r="V41" s="1">
        <v>3871859</v>
      </c>
      <c r="W41" s="138">
        <f t="shared" si="18"/>
        <v>0.1985270911902281</v>
      </c>
      <c r="X41" s="137">
        <v>0.2</v>
      </c>
      <c r="Y41" s="137">
        <f t="shared" si="19"/>
        <v>19.852709119022812</v>
      </c>
      <c r="Z41" s="137">
        <f t="shared" si="20"/>
        <v>20.16602360778117</v>
      </c>
      <c r="AA41" s="137">
        <f t="shared" si="11"/>
        <v>-0.31331448875835832</v>
      </c>
      <c r="AB41" s="138">
        <f t="shared" si="21"/>
        <v>0.20166023607781172</v>
      </c>
      <c r="AC41" s="137">
        <v>0.2</v>
      </c>
      <c r="AD41" s="139">
        <f t="shared" si="22"/>
        <v>0.94774590163934425</v>
      </c>
      <c r="AE41" s="140">
        <v>63.6</v>
      </c>
      <c r="AF41" s="140">
        <v>33.274999999999999</v>
      </c>
      <c r="AG41" s="131" t="s">
        <v>127</v>
      </c>
      <c r="AH41" s="132" t="s">
        <v>128</v>
      </c>
      <c r="AI41" s="141">
        <v>82.1</v>
      </c>
      <c r="AJ41" s="336">
        <v>81.2</v>
      </c>
      <c r="AK41" s="338">
        <v>134</v>
      </c>
      <c r="AL41" s="300">
        <v>3943363</v>
      </c>
      <c r="AM41" s="143">
        <f t="shared" si="13"/>
        <v>0.33981147563640479</v>
      </c>
      <c r="AN41" s="144">
        <v>306</v>
      </c>
      <c r="AO41" s="19">
        <v>3943363</v>
      </c>
      <c r="AP41" s="145">
        <f t="shared" si="12"/>
        <v>0.77598739958761087</v>
      </c>
    </row>
    <row r="42" spans="1:42">
      <c r="A42" s="131" t="s">
        <v>129</v>
      </c>
      <c r="B42" s="132" t="s">
        <v>130</v>
      </c>
      <c r="C42" s="133"/>
      <c r="D42" s="74">
        <v>12790505</v>
      </c>
      <c r="E42" s="74">
        <v>427268</v>
      </c>
      <c r="F42" s="74">
        <v>198941</v>
      </c>
      <c r="G42" s="74">
        <v>228327</v>
      </c>
      <c r="H42" s="74">
        <v>14.5</v>
      </c>
      <c r="I42" s="74">
        <v>60.2</v>
      </c>
      <c r="J42" s="74">
        <v>15.4</v>
      </c>
      <c r="K42" s="134">
        <f t="shared" si="14"/>
        <v>1854623.2249999999</v>
      </c>
      <c r="L42" s="134">
        <f t="shared" si="23"/>
        <v>119762.48199999999</v>
      </c>
      <c r="M42" s="134">
        <f t="shared" si="10"/>
        <v>35162.358</v>
      </c>
      <c r="N42" s="135">
        <f t="shared" si="15"/>
        <v>6.4575100961544356</v>
      </c>
      <c r="O42" s="53">
        <f t="shared" si="16"/>
        <v>91.6465599097628</v>
      </c>
      <c r="P42" s="53">
        <f t="shared" si="17"/>
        <v>1.8959299940827605</v>
      </c>
      <c r="Q42" s="131" t="s">
        <v>129</v>
      </c>
      <c r="R42" s="132" t="s">
        <v>130</v>
      </c>
      <c r="S42" s="136">
        <v>80331</v>
      </c>
      <c r="T42" s="137">
        <v>80903</v>
      </c>
      <c r="U42" s="1">
        <v>12787209</v>
      </c>
      <c r="V42" s="1">
        <v>12742886</v>
      </c>
      <c r="W42" s="138">
        <f t="shared" si="18"/>
        <v>0.62821370949673228</v>
      </c>
      <c r="X42" s="137">
        <v>0.6</v>
      </c>
      <c r="Y42" s="137">
        <f t="shared" si="19"/>
        <v>62.821370949673224</v>
      </c>
      <c r="Z42" s="137">
        <f t="shared" si="20"/>
        <v>63.488757570302369</v>
      </c>
      <c r="AA42" s="137">
        <f t="shared" si="11"/>
        <v>-0.667386620629145</v>
      </c>
      <c r="AB42" s="138">
        <f t="shared" si="21"/>
        <v>0.63488757570302368</v>
      </c>
      <c r="AC42" s="137">
        <v>0.6</v>
      </c>
      <c r="AD42" s="139">
        <f t="shared" si="22"/>
        <v>-0.70701951719960943</v>
      </c>
      <c r="AE42" s="140">
        <v>89.6</v>
      </c>
      <c r="AF42" s="140">
        <v>20.725000000000001</v>
      </c>
      <c r="AG42" s="131" t="s">
        <v>129</v>
      </c>
      <c r="AH42" s="132" t="s">
        <v>130</v>
      </c>
      <c r="AI42" s="141">
        <v>53.7</v>
      </c>
      <c r="AJ42" s="336">
        <v>48.3</v>
      </c>
      <c r="AK42" s="338">
        <v>9728</v>
      </c>
      <c r="AL42" s="300">
        <v>12579598</v>
      </c>
      <c r="AM42" s="143">
        <f t="shared" si="13"/>
        <v>7.7331564967338391</v>
      </c>
      <c r="AN42" s="144">
        <v>2948</v>
      </c>
      <c r="AO42" s="19">
        <v>12579598</v>
      </c>
      <c r="AP42" s="145">
        <f t="shared" si="12"/>
        <v>2.3434771127026477</v>
      </c>
    </row>
    <row r="43" spans="1:42">
      <c r="A43" s="131" t="s">
        <v>131</v>
      </c>
      <c r="B43" s="132" t="s">
        <v>132</v>
      </c>
      <c r="C43" s="133"/>
      <c r="D43" s="74">
        <v>1056138</v>
      </c>
      <c r="E43" s="74">
        <v>41587</v>
      </c>
      <c r="F43" s="74">
        <v>12163</v>
      </c>
      <c r="G43" s="74">
        <v>29424</v>
      </c>
      <c r="H43" s="74">
        <v>14</v>
      </c>
      <c r="I43" s="74">
        <v>79.3</v>
      </c>
      <c r="J43" s="74">
        <v>12.5</v>
      </c>
      <c r="K43" s="134">
        <f t="shared" si="14"/>
        <v>147859.32</v>
      </c>
      <c r="L43" s="134">
        <f t="shared" si="23"/>
        <v>9645.259</v>
      </c>
      <c r="M43" s="134">
        <f t="shared" si="10"/>
        <v>3678</v>
      </c>
      <c r="N43" s="135">
        <f t="shared" si="15"/>
        <v>6.5232675221284664</v>
      </c>
      <c r="O43" s="53">
        <f t="shared" si="16"/>
        <v>90.989232873517892</v>
      </c>
      <c r="P43" s="53">
        <f t="shared" si="17"/>
        <v>2.4874996043536517</v>
      </c>
      <c r="Q43" s="131" t="s">
        <v>131</v>
      </c>
      <c r="R43" s="132" t="s">
        <v>132</v>
      </c>
      <c r="S43" s="136">
        <v>8215</v>
      </c>
      <c r="T43" s="137">
        <v>8348</v>
      </c>
      <c r="U43" s="1">
        <v>1055173</v>
      </c>
      <c r="V43" s="1">
        <v>1051302</v>
      </c>
      <c r="W43" s="138">
        <f t="shared" si="18"/>
        <v>0.77854531910880964</v>
      </c>
      <c r="X43" s="137">
        <v>0.8</v>
      </c>
      <c r="Y43" s="137">
        <f t="shared" si="19"/>
        <v>77.854531910880965</v>
      </c>
      <c r="Z43" s="137">
        <f t="shared" si="20"/>
        <v>79.406298095123958</v>
      </c>
      <c r="AA43" s="137">
        <f t="shared" si="11"/>
        <v>-1.5517661842429931</v>
      </c>
      <c r="AB43" s="138">
        <f t="shared" si="21"/>
        <v>0.79406298095123962</v>
      </c>
      <c r="AC43" s="137">
        <v>0.8</v>
      </c>
      <c r="AD43" s="139">
        <f t="shared" si="22"/>
        <v>-1.5931959750838525</v>
      </c>
      <c r="AE43" s="140">
        <v>91.9</v>
      </c>
      <c r="AF43" s="140">
        <v>19.925000000000001</v>
      </c>
      <c r="AG43" s="131" t="s">
        <v>131</v>
      </c>
      <c r="AH43" s="132" t="s">
        <v>132</v>
      </c>
      <c r="AI43" s="141">
        <v>12.9</v>
      </c>
      <c r="AJ43" s="336">
        <v>55.3</v>
      </c>
      <c r="AK43" s="338">
        <v>0</v>
      </c>
      <c r="AL43" s="300">
        <v>1038432</v>
      </c>
      <c r="AM43" s="143" t="s">
        <v>164</v>
      </c>
      <c r="AN43" s="144">
        <v>273</v>
      </c>
      <c r="AO43" s="19">
        <v>1038432</v>
      </c>
      <c r="AP43" s="145">
        <f t="shared" si="12"/>
        <v>2.6289636682998982</v>
      </c>
    </row>
    <row r="44" spans="1:42">
      <c r="A44" s="131" t="s">
        <v>133</v>
      </c>
      <c r="B44" s="132" t="s">
        <v>134</v>
      </c>
      <c r="C44" s="133"/>
      <c r="D44" s="74">
        <v>4893444</v>
      </c>
      <c r="E44" s="74">
        <v>137038</v>
      </c>
      <c r="F44" s="74">
        <v>61477</v>
      </c>
      <c r="G44" s="74">
        <v>75561</v>
      </c>
      <c r="H44" s="74">
        <v>15</v>
      </c>
      <c r="I44" s="74">
        <v>44.7</v>
      </c>
      <c r="J44" s="74">
        <v>9.4</v>
      </c>
      <c r="K44" s="134">
        <f t="shared" si="14"/>
        <v>734016.6</v>
      </c>
      <c r="L44" s="134">
        <f t="shared" si="23"/>
        <v>27480.219000000001</v>
      </c>
      <c r="M44" s="134">
        <f t="shared" si="10"/>
        <v>7102.7340000000004</v>
      </c>
      <c r="N44" s="135">
        <f t="shared" si="15"/>
        <v>3.7438143769500583</v>
      </c>
      <c r="O44" s="53">
        <f t="shared" si="16"/>
        <v>95.2885325754213</v>
      </c>
      <c r="P44" s="53">
        <f t="shared" si="17"/>
        <v>0.96765304762862314</v>
      </c>
      <c r="Q44" s="131" t="s">
        <v>133</v>
      </c>
      <c r="R44" s="132" t="s">
        <v>134</v>
      </c>
      <c r="S44" s="136">
        <v>16914</v>
      </c>
      <c r="T44" s="137">
        <v>17302</v>
      </c>
      <c r="U44" s="1">
        <v>4832482</v>
      </c>
      <c r="V44" s="1">
        <v>4679230</v>
      </c>
      <c r="W44" s="138">
        <f t="shared" si="18"/>
        <v>0.35000647700291487</v>
      </c>
      <c r="X44" s="137">
        <v>0.4</v>
      </c>
      <c r="Y44" s="137">
        <f t="shared" si="19"/>
        <v>35.000647700291488</v>
      </c>
      <c r="Z44" s="137">
        <f t="shared" si="20"/>
        <v>36.976169156036356</v>
      </c>
      <c r="AA44" s="137">
        <f t="shared" si="11"/>
        <v>-1.9755214557448681</v>
      </c>
      <c r="AB44" s="138">
        <f t="shared" si="21"/>
        <v>0.36976169156036359</v>
      </c>
      <c r="AC44" s="137">
        <v>0.4</v>
      </c>
      <c r="AD44" s="139">
        <f t="shared" si="22"/>
        <v>-2.2425153161484221</v>
      </c>
      <c r="AE44" s="140">
        <v>85.8</v>
      </c>
      <c r="AF44" s="140">
        <v>19.925000000000001</v>
      </c>
      <c r="AG44" s="131" t="s">
        <v>133</v>
      </c>
      <c r="AH44" s="132" t="s">
        <v>134</v>
      </c>
      <c r="AI44" s="141">
        <v>67</v>
      </c>
      <c r="AJ44" s="336">
        <v>49.1</v>
      </c>
      <c r="AK44" s="338">
        <v>11275</v>
      </c>
      <c r="AL44" s="300">
        <v>4736274</v>
      </c>
      <c r="AM44" s="143">
        <f>(AK44/AL44)*10000</f>
        <v>23.805632866679588</v>
      </c>
      <c r="AN44" s="144">
        <v>68</v>
      </c>
      <c r="AO44" s="19">
        <v>4736274</v>
      </c>
      <c r="AP44" s="145">
        <f t="shared" si="12"/>
        <v>0.14357277471700328</v>
      </c>
    </row>
    <row r="45" spans="1:42">
      <c r="A45" s="146" t="s">
        <v>135</v>
      </c>
      <c r="B45" s="147" t="s">
        <v>136</v>
      </c>
      <c r="C45" s="133"/>
      <c r="D45" s="74">
        <v>855444</v>
      </c>
      <c r="E45" s="74">
        <v>33988</v>
      </c>
      <c r="F45" s="74">
        <v>14711</v>
      </c>
      <c r="G45" s="74">
        <v>19277</v>
      </c>
      <c r="H45" s="74">
        <v>13</v>
      </c>
      <c r="I45" s="74">
        <v>62.2</v>
      </c>
      <c r="J45" s="74">
        <v>24.1</v>
      </c>
      <c r="K45" s="134">
        <f t="shared" si="14"/>
        <v>111207.72</v>
      </c>
      <c r="L45" s="134">
        <f t="shared" si="23"/>
        <v>9150.2420000000002</v>
      </c>
      <c r="M45" s="134">
        <f t="shared" si="10"/>
        <v>4645.7570000000005</v>
      </c>
      <c r="N45" s="135">
        <f t="shared" si="15"/>
        <v>8.2280636632061164</v>
      </c>
      <c r="O45" s="53">
        <f t="shared" si="16"/>
        <v>87.594387332102485</v>
      </c>
      <c r="P45" s="53">
        <f t="shared" si="17"/>
        <v>4.177549004691401</v>
      </c>
      <c r="Q45" s="146" t="s">
        <v>135</v>
      </c>
      <c r="R45" s="147" t="s">
        <v>136</v>
      </c>
      <c r="S45" s="136">
        <v>6336</v>
      </c>
      <c r="T45" s="137">
        <v>6394</v>
      </c>
      <c r="U45" s="1">
        <v>853175</v>
      </c>
      <c r="V45" s="1">
        <v>824082</v>
      </c>
      <c r="W45" s="138">
        <f t="shared" si="18"/>
        <v>0.74263779412195619</v>
      </c>
      <c r="X45" s="137">
        <v>0.7</v>
      </c>
      <c r="Y45" s="137">
        <f t="shared" si="19"/>
        <v>74.263779412195618</v>
      </c>
      <c r="Z45" s="137">
        <f t="shared" si="20"/>
        <v>77.589366106770939</v>
      </c>
      <c r="AA45" s="137">
        <f t="shared" si="11"/>
        <v>-3.3255866945753212</v>
      </c>
      <c r="AB45" s="138">
        <f t="shared" si="21"/>
        <v>0.77589366106770929</v>
      </c>
      <c r="AC45" s="137">
        <v>0.8</v>
      </c>
      <c r="AD45" s="139">
        <f t="shared" si="22"/>
        <v>-0.90710040663121683</v>
      </c>
      <c r="AE45" s="140">
        <v>91.1</v>
      </c>
      <c r="AF45" s="140">
        <v>17.475000000000001</v>
      </c>
      <c r="AG45" s="146" t="s">
        <v>135</v>
      </c>
      <c r="AH45" s="147" t="s">
        <v>136</v>
      </c>
      <c r="AI45" s="141">
        <v>65.3</v>
      </c>
      <c r="AJ45" s="336">
        <v>47.6</v>
      </c>
      <c r="AK45" s="338">
        <v>0</v>
      </c>
      <c r="AL45" s="300">
        <v>833674</v>
      </c>
      <c r="AM45" s="143">
        <f>(AK45/AL45)*10000</f>
        <v>0</v>
      </c>
      <c r="AN45" s="144">
        <v>74</v>
      </c>
      <c r="AO45" s="19">
        <v>833674</v>
      </c>
      <c r="AP45" s="145">
        <f t="shared" si="12"/>
        <v>0.8876371339396455</v>
      </c>
    </row>
    <row r="46" spans="1:42">
      <c r="A46" s="131" t="s">
        <v>137</v>
      </c>
      <c r="B46" s="147" t="s">
        <v>138</v>
      </c>
      <c r="C46" s="133"/>
      <c r="D46" s="74">
        <v>6597381</v>
      </c>
      <c r="E46" s="74">
        <v>153996</v>
      </c>
      <c r="F46" s="74">
        <v>84745</v>
      </c>
      <c r="G46" s="74">
        <v>69251</v>
      </c>
      <c r="H46" s="74">
        <v>15.9</v>
      </c>
      <c r="I46" s="74">
        <v>54.9</v>
      </c>
      <c r="J46" s="74">
        <v>14.1</v>
      </c>
      <c r="K46" s="134">
        <f t="shared" si="14"/>
        <v>1048983.5789999999</v>
      </c>
      <c r="L46" s="134">
        <f t="shared" si="23"/>
        <v>46525.004999999997</v>
      </c>
      <c r="M46" s="134">
        <f t="shared" si="10"/>
        <v>9764.3909999999996</v>
      </c>
      <c r="N46" s="135">
        <f t="shared" si="15"/>
        <v>4.4352462642315587</v>
      </c>
      <c r="O46" s="53">
        <f t="shared" si="16"/>
        <v>94.633910661055268</v>
      </c>
      <c r="P46" s="53">
        <f t="shared" si="17"/>
        <v>0.93084307471318384</v>
      </c>
      <c r="Q46" s="131" t="s">
        <v>137</v>
      </c>
      <c r="R46" s="147" t="s">
        <v>138</v>
      </c>
      <c r="S46" s="136">
        <v>29179</v>
      </c>
      <c r="T46" s="137">
        <v>31852</v>
      </c>
      <c r="U46" s="1">
        <v>6549352</v>
      </c>
      <c r="V46" s="1">
        <v>6403353</v>
      </c>
      <c r="W46" s="138">
        <f t="shared" si="18"/>
        <v>0.44552499239619431</v>
      </c>
      <c r="X46" s="137">
        <v>0.4</v>
      </c>
      <c r="Y46" s="137">
        <f t="shared" si="19"/>
        <v>44.552499239619429</v>
      </c>
      <c r="Z46" s="137">
        <f t="shared" si="20"/>
        <v>49.742689494082242</v>
      </c>
      <c r="AA46" s="137">
        <f t="shared" si="11"/>
        <v>-5.1901902544628129</v>
      </c>
      <c r="AB46" s="138">
        <f t="shared" si="21"/>
        <v>0.49742689494082243</v>
      </c>
      <c r="AC46" s="137">
        <v>0.5</v>
      </c>
      <c r="AD46" s="139">
        <f t="shared" si="22"/>
        <v>-8.3919377119176186</v>
      </c>
      <c r="AE46" s="140">
        <v>79.3</v>
      </c>
      <c r="AF46" s="140">
        <v>22.975000000000001</v>
      </c>
      <c r="AG46" s="131" t="s">
        <v>137</v>
      </c>
      <c r="AH46" s="147" t="s">
        <v>138</v>
      </c>
      <c r="AI46" s="141">
        <v>46.7</v>
      </c>
      <c r="AJ46" s="336">
        <v>53.4</v>
      </c>
      <c r="AK46" s="338">
        <v>5813</v>
      </c>
      <c r="AL46" s="300">
        <v>6445597</v>
      </c>
      <c r="AM46" s="143">
        <f>(AK46/AL46)*10000</f>
        <v>9.0185594910758464</v>
      </c>
      <c r="AN46" s="144">
        <v>1869</v>
      </c>
      <c r="AO46" s="19">
        <v>6445597</v>
      </c>
      <c r="AP46" s="145">
        <f t="shared" si="12"/>
        <v>2.8996538257045854</v>
      </c>
    </row>
    <row r="47" spans="1:42">
      <c r="A47" s="131" t="s">
        <v>139</v>
      </c>
      <c r="B47" s="147" t="s">
        <v>140</v>
      </c>
      <c r="C47" s="133"/>
      <c r="D47" s="74">
        <v>27419612</v>
      </c>
      <c r="E47" s="74">
        <v>604599</v>
      </c>
      <c r="F47" s="74">
        <v>380029</v>
      </c>
      <c r="G47" s="74">
        <v>224570</v>
      </c>
      <c r="H47" s="74">
        <v>12</v>
      </c>
      <c r="I47" s="74">
        <v>45.2</v>
      </c>
      <c r="J47" s="74">
        <v>15.8</v>
      </c>
      <c r="K47" s="134">
        <f t="shared" si="14"/>
        <v>3290353.44</v>
      </c>
      <c r="L47" s="134">
        <f t="shared" si="23"/>
        <v>171773.10800000001</v>
      </c>
      <c r="M47" s="134">
        <f t="shared" si="10"/>
        <v>35482.06</v>
      </c>
      <c r="N47" s="135">
        <f t="shared" si="15"/>
        <v>5.2205062809301124</v>
      </c>
      <c r="O47" s="53">
        <f t="shared" si="16"/>
        <v>93.70112749954302</v>
      </c>
      <c r="P47" s="53">
        <f t="shared" si="17"/>
        <v>1.0783662195268602</v>
      </c>
      <c r="Q47" s="131" t="s">
        <v>139</v>
      </c>
      <c r="R47" s="147" t="s">
        <v>140</v>
      </c>
      <c r="S47" s="136">
        <v>98413</v>
      </c>
      <c r="T47" s="137">
        <v>101411</v>
      </c>
      <c r="U47" s="1">
        <v>26956958</v>
      </c>
      <c r="V47" s="1">
        <v>25674681</v>
      </c>
      <c r="W47" s="138">
        <f t="shared" si="18"/>
        <v>0.36507457555114342</v>
      </c>
      <c r="X47" s="137">
        <v>0.4</v>
      </c>
      <c r="Y47" s="137">
        <f t="shared" si="19"/>
        <v>36.507457555114343</v>
      </c>
      <c r="Z47" s="137">
        <f t="shared" si="20"/>
        <v>39.498445959270143</v>
      </c>
      <c r="AA47" s="137">
        <f t="shared" si="11"/>
        <v>-2.9909884041558001</v>
      </c>
      <c r="AB47" s="138">
        <f t="shared" si="21"/>
        <v>0.39498445959270145</v>
      </c>
      <c r="AC47" s="137">
        <v>0.4</v>
      </c>
      <c r="AD47" s="139">
        <f t="shared" si="22"/>
        <v>-2.9562867933458898</v>
      </c>
      <c r="AE47" s="140">
        <v>71.2</v>
      </c>
      <c r="AF47" s="140">
        <v>19.975000000000001</v>
      </c>
      <c r="AG47" s="131" t="s">
        <v>139</v>
      </c>
      <c r="AH47" s="147" t="s">
        <v>140</v>
      </c>
      <c r="AI47" s="141">
        <v>77.5</v>
      </c>
      <c r="AJ47" s="336">
        <v>58.2</v>
      </c>
      <c r="AK47" s="338">
        <v>232068</v>
      </c>
      <c r="AL47" s="300">
        <v>26478868</v>
      </c>
      <c r="AM47" s="143">
        <f>(AK47/AL47)*10000</f>
        <v>87.642719469729585</v>
      </c>
      <c r="AN47" s="144">
        <v>11433</v>
      </c>
      <c r="AO47" s="19">
        <v>26478868</v>
      </c>
      <c r="AP47" s="145">
        <f t="shared" si="12"/>
        <v>4.317782769263399</v>
      </c>
    </row>
    <row r="48" spans="1:42">
      <c r="A48" s="148" t="s">
        <v>141</v>
      </c>
      <c r="B48" s="149" t="s">
        <v>142</v>
      </c>
      <c r="C48" s="150"/>
      <c r="D48" s="74">
        <v>2993941</v>
      </c>
      <c r="E48" s="74">
        <v>46475</v>
      </c>
      <c r="F48" s="74">
        <v>21944</v>
      </c>
      <c r="G48" s="74">
        <v>24531</v>
      </c>
      <c r="H48" s="74">
        <v>9.9</v>
      </c>
      <c r="I48" s="74">
        <v>50.3</v>
      </c>
      <c r="J48" s="74">
        <v>14.1</v>
      </c>
      <c r="K48" s="134">
        <f t="shared" si="14"/>
        <v>296400.15899999999</v>
      </c>
      <c r="L48" s="134">
        <f t="shared" si="23"/>
        <v>11037.832</v>
      </c>
      <c r="M48" s="134">
        <f t="shared" si="10"/>
        <v>3458.8709999999996</v>
      </c>
      <c r="N48" s="135">
        <f t="shared" si="15"/>
        <v>3.7239629146082884</v>
      </c>
      <c r="O48" s="53">
        <f t="shared" si="16"/>
        <v>95.109077185076686</v>
      </c>
      <c r="P48" s="53">
        <f t="shared" si="17"/>
        <v>1.1669599003150333</v>
      </c>
      <c r="Q48" s="148" t="s">
        <v>141</v>
      </c>
      <c r="R48" s="149" t="s">
        <v>142</v>
      </c>
      <c r="S48" s="136">
        <v>5873</v>
      </c>
      <c r="T48" s="137">
        <v>5990</v>
      </c>
      <c r="U48" s="1">
        <v>2942902</v>
      </c>
      <c r="V48" s="1">
        <v>2817222</v>
      </c>
      <c r="W48" s="138">
        <f t="shared" si="18"/>
        <v>0.19956491925317255</v>
      </c>
      <c r="X48" s="137">
        <v>0.2</v>
      </c>
      <c r="Y48" s="137">
        <f t="shared" si="19"/>
        <v>19.956491925317252</v>
      </c>
      <c r="Z48" s="137">
        <f t="shared" si="20"/>
        <v>21.262080162656687</v>
      </c>
      <c r="AA48" s="137">
        <f t="shared" si="11"/>
        <v>-1.3055882373394354</v>
      </c>
      <c r="AB48" s="138">
        <f t="shared" si="21"/>
        <v>0.21262080162656685</v>
      </c>
      <c r="AC48" s="137">
        <v>0.2</v>
      </c>
      <c r="AD48" s="139">
        <f t="shared" si="22"/>
        <v>-1.9532554257095158</v>
      </c>
      <c r="AE48" s="140">
        <v>69.599999999999994</v>
      </c>
      <c r="AF48" s="140">
        <v>35.274999999999999</v>
      </c>
      <c r="AG48" s="148" t="s">
        <v>141</v>
      </c>
      <c r="AH48" s="149" t="s">
        <v>142</v>
      </c>
      <c r="AI48" s="141">
        <v>71.400000000000006</v>
      </c>
      <c r="AJ48" s="336">
        <v>52.6</v>
      </c>
      <c r="AK48" s="338">
        <v>2543</v>
      </c>
      <c r="AL48" s="300">
        <v>2922538</v>
      </c>
      <c r="AM48" s="143">
        <f>(AK48/AL48)*10000</f>
        <v>8.7013410946239187</v>
      </c>
      <c r="AN48" s="144">
        <v>0</v>
      </c>
      <c r="AO48" s="19">
        <v>2922538</v>
      </c>
      <c r="AP48" s="145">
        <f t="shared" si="12"/>
        <v>0</v>
      </c>
    </row>
    <row r="49" spans="1:42">
      <c r="A49" s="131" t="s">
        <v>143</v>
      </c>
      <c r="B49" s="151" t="s">
        <v>144</v>
      </c>
      <c r="C49" s="133"/>
      <c r="D49" s="74">
        <v>624636</v>
      </c>
      <c r="E49" s="74">
        <v>25249</v>
      </c>
      <c r="F49" s="74">
        <v>5521</v>
      </c>
      <c r="G49" s="74">
        <v>19728</v>
      </c>
      <c r="H49" s="74">
        <v>14.8</v>
      </c>
      <c r="I49" s="74">
        <v>75.900000000000006</v>
      </c>
      <c r="J49" s="74">
        <v>14.1</v>
      </c>
      <c r="K49" s="134">
        <f t="shared" si="14"/>
        <v>92446.128000000012</v>
      </c>
      <c r="L49" s="134">
        <f t="shared" si="23"/>
        <v>4190.4390000000003</v>
      </c>
      <c r="M49" s="134">
        <f t="shared" si="10"/>
        <v>2781.6479999999997</v>
      </c>
      <c r="N49" s="135">
        <f t="shared" si="15"/>
        <v>4.5328442528171653</v>
      </c>
      <c r="O49" s="53">
        <f t="shared" si="16"/>
        <v>92.458216313829823</v>
      </c>
      <c r="P49" s="53">
        <f t="shared" si="17"/>
        <v>3.0089394333530111</v>
      </c>
      <c r="Q49" s="131" t="s">
        <v>143</v>
      </c>
      <c r="R49" s="151" t="s">
        <v>144</v>
      </c>
      <c r="S49" s="136">
        <v>2728</v>
      </c>
      <c r="T49" s="137">
        <v>2857</v>
      </c>
      <c r="U49" s="1">
        <v>626562</v>
      </c>
      <c r="V49" s="1">
        <v>626431</v>
      </c>
      <c r="W49" s="138">
        <f t="shared" si="18"/>
        <v>0.43539186864189017</v>
      </c>
      <c r="X49" s="137">
        <v>0.4</v>
      </c>
      <c r="Y49" s="137">
        <f t="shared" si="19"/>
        <v>43.53918686418902</v>
      </c>
      <c r="Z49" s="137">
        <f t="shared" si="20"/>
        <v>45.607576891948199</v>
      </c>
      <c r="AA49" s="137">
        <f t="shared" si="11"/>
        <v>-2.0683900277591789</v>
      </c>
      <c r="AB49" s="138">
        <f t="shared" si="21"/>
        <v>0.45607576891948198</v>
      </c>
      <c r="AC49" s="137">
        <v>0.5</v>
      </c>
      <c r="AD49" s="139">
        <f t="shared" si="22"/>
        <v>-4.5152257612880646</v>
      </c>
      <c r="AE49" s="140">
        <v>86.5</v>
      </c>
      <c r="AF49" s="140">
        <v>24.55</v>
      </c>
      <c r="AG49" s="131" t="s">
        <v>143</v>
      </c>
      <c r="AH49" s="151" t="s">
        <v>144</v>
      </c>
      <c r="AI49" s="141">
        <v>61.9</v>
      </c>
      <c r="AJ49" s="336">
        <v>70.3</v>
      </c>
      <c r="AK49" s="338">
        <v>0</v>
      </c>
      <c r="AL49" s="300">
        <v>620216</v>
      </c>
      <c r="AM49" s="143" t="s">
        <v>164</v>
      </c>
      <c r="AN49" s="144">
        <v>280</v>
      </c>
      <c r="AO49" s="19">
        <v>620216</v>
      </c>
      <c r="AP49" s="145">
        <f t="shared" si="12"/>
        <v>4.5145562191236603</v>
      </c>
    </row>
    <row r="50" spans="1:42">
      <c r="A50" s="131" t="s">
        <v>256</v>
      </c>
      <c r="B50" s="151" t="s">
        <v>146</v>
      </c>
      <c r="C50" s="152"/>
      <c r="D50" s="74">
        <v>8365952</v>
      </c>
      <c r="E50" s="74">
        <v>242548</v>
      </c>
      <c r="F50" s="74">
        <v>99499</v>
      </c>
      <c r="G50" s="74">
        <v>143049</v>
      </c>
      <c r="H50" s="74">
        <v>11.8</v>
      </c>
      <c r="I50" s="74">
        <v>45.3</v>
      </c>
      <c r="J50" s="74">
        <v>9.1999999999999993</v>
      </c>
      <c r="K50" s="134">
        <f t="shared" si="14"/>
        <v>987182.33600000001</v>
      </c>
      <c r="L50" s="134">
        <f t="shared" si="23"/>
        <v>45073.046999999999</v>
      </c>
      <c r="M50" s="134">
        <f t="shared" si="10"/>
        <v>13160.508</v>
      </c>
      <c r="N50" s="135">
        <f t="shared" si="15"/>
        <v>4.5658279485260156</v>
      </c>
      <c r="O50" s="53">
        <f t="shared" si="16"/>
        <v>94.10103352983819</v>
      </c>
      <c r="P50" s="53">
        <f t="shared" si="17"/>
        <v>1.3331385216357843</v>
      </c>
      <c r="Q50" s="131" t="s">
        <v>256</v>
      </c>
      <c r="R50" s="151" t="s">
        <v>146</v>
      </c>
      <c r="S50" s="136">
        <v>29183</v>
      </c>
      <c r="T50" s="137">
        <v>29606</v>
      </c>
      <c r="U50" s="1">
        <v>8326289</v>
      </c>
      <c r="V50" s="1">
        <v>8096604</v>
      </c>
      <c r="W50" s="138">
        <f t="shared" si="18"/>
        <v>0.35049227813255102</v>
      </c>
      <c r="X50" s="137">
        <v>0.4</v>
      </c>
      <c r="Y50" s="137">
        <f t="shared" si="19"/>
        <v>35.049227813255101</v>
      </c>
      <c r="Z50" s="137">
        <f t="shared" si="20"/>
        <v>36.565947896179679</v>
      </c>
      <c r="AA50" s="137">
        <f t="shared" si="11"/>
        <v>-1.5167200829245786</v>
      </c>
      <c r="AB50" s="138">
        <f t="shared" si="21"/>
        <v>0.36565947896179685</v>
      </c>
      <c r="AC50" s="137">
        <v>0.4</v>
      </c>
      <c r="AD50" s="139">
        <f t="shared" si="22"/>
        <v>-1.4287644396406134</v>
      </c>
      <c r="AE50" s="140">
        <v>87.5</v>
      </c>
      <c r="AF50" s="140">
        <v>24.225000000000001</v>
      </c>
      <c r="AG50" s="131" t="s">
        <v>256</v>
      </c>
      <c r="AH50" s="151" t="s">
        <v>146</v>
      </c>
      <c r="AI50" s="141">
        <v>57.3</v>
      </c>
      <c r="AJ50" s="336">
        <v>57.8</v>
      </c>
      <c r="AK50" s="338">
        <v>16583</v>
      </c>
      <c r="AL50" s="300">
        <v>8096958</v>
      </c>
      <c r="AM50" s="143">
        <f>(AK50/AL50)*10000</f>
        <v>20.480531083401939</v>
      </c>
      <c r="AN50" s="144">
        <v>1165</v>
      </c>
      <c r="AO50" s="19">
        <v>8096958</v>
      </c>
      <c r="AP50" s="145">
        <f t="shared" si="12"/>
        <v>1.4388119587627848</v>
      </c>
    </row>
    <row r="51" spans="1:42">
      <c r="A51" s="131" t="s">
        <v>257</v>
      </c>
      <c r="B51" s="149" t="s">
        <v>146</v>
      </c>
      <c r="C51" s="133"/>
      <c r="D51" s="74">
        <v>7169967</v>
      </c>
      <c r="E51" s="74">
        <v>142339</v>
      </c>
      <c r="F51" s="74">
        <v>57762</v>
      </c>
      <c r="G51" s="74">
        <v>84577</v>
      </c>
      <c r="H51" s="74">
        <v>13.1</v>
      </c>
      <c r="I51" s="74">
        <v>56.7</v>
      </c>
      <c r="J51" s="74">
        <v>27</v>
      </c>
      <c r="K51" s="134">
        <f t="shared" si="14"/>
        <v>939265.67700000003</v>
      </c>
      <c r="L51" s="134">
        <f t="shared" si="23"/>
        <v>32751.054000000004</v>
      </c>
      <c r="M51" s="134">
        <f t="shared" si="10"/>
        <v>22835.79</v>
      </c>
      <c r="N51" s="135">
        <f t="shared" si="15"/>
        <v>3.4868786118754347</v>
      </c>
      <c r="O51" s="53">
        <f t="shared" si="16"/>
        <v>94.081882755734938</v>
      </c>
      <c r="P51" s="53">
        <f t="shared" si="17"/>
        <v>2.43123863238963</v>
      </c>
      <c r="Q51" s="131" t="s">
        <v>257</v>
      </c>
      <c r="R51" s="149" t="s">
        <v>146</v>
      </c>
      <c r="S51" s="136">
        <v>17736</v>
      </c>
      <c r="T51" s="137">
        <v>17898</v>
      </c>
      <c r="U51" s="1">
        <v>7061530</v>
      </c>
      <c r="V51" s="1">
        <v>6830038</v>
      </c>
      <c r="W51" s="138">
        <f t="shared" si="18"/>
        <v>0.25116369965149193</v>
      </c>
      <c r="X51" s="137">
        <v>0.3</v>
      </c>
      <c r="Y51" s="137">
        <f t="shared" si="19"/>
        <v>25.116369965149193</v>
      </c>
      <c r="Z51" s="137">
        <f t="shared" si="20"/>
        <v>26.204832242514609</v>
      </c>
      <c r="AA51" s="137">
        <f t="shared" si="11"/>
        <v>-1.0884622773654158</v>
      </c>
      <c r="AB51" s="138">
        <f t="shared" si="21"/>
        <v>0.26204832242514609</v>
      </c>
      <c r="AC51" s="137">
        <v>0.3</v>
      </c>
      <c r="AD51" s="139">
        <f t="shared" si="22"/>
        <v>-0.90512906469996635</v>
      </c>
      <c r="AE51" s="140">
        <v>81.2</v>
      </c>
      <c r="AF51" s="140">
        <v>31.975000000000001</v>
      </c>
      <c r="AG51" s="131" t="s">
        <v>257</v>
      </c>
      <c r="AH51" s="149" t="s">
        <v>148</v>
      </c>
      <c r="AI51" s="141">
        <v>81</v>
      </c>
      <c r="AJ51" s="336">
        <v>68.400000000000006</v>
      </c>
      <c r="AK51" s="338">
        <v>0</v>
      </c>
      <c r="AL51" s="300">
        <v>6967768</v>
      </c>
      <c r="AM51" s="143">
        <f>(AK51/AL51)*10000</f>
        <v>0</v>
      </c>
      <c r="AN51" s="144">
        <v>6444</v>
      </c>
      <c r="AO51" s="19">
        <v>6967768</v>
      </c>
      <c r="AP51" s="145">
        <f t="shared" si="12"/>
        <v>9.2482987378454613</v>
      </c>
    </row>
    <row r="52" spans="1:42">
      <c r="A52" s="148" t="s">
        <v>258</v>
      </c>
      <c r="B52" s="153" t="s">
        <v>150</v>
      </c>
      <c r="C52" s="133"/>
      <c r="D52" s="74">
        <v>1836843</v>
      </c>
      <c r="E52" s="74">
        <v>48222</v>
      </c>
      <c r="F52" s="74">
        <v>27747</v>
      </c>
      <c r="G52" s="74">
        <v>20475</v>
      </c>
      <c r="H52" s="74">
        <v>20.2</v>
      </c>
      <c r="I52" s="74">
        <v>53.7</v>
      </c>
      <c r="J52" s="74">
        <v>15.4</v>
      </c>
      <c r="K52" s="134">
        <f t="shared" si="14"/>
        <v>371042.28599999996</v>
      </c>
      <c r="L52" s="134">
        <f t="shared" si="23"/>
        <v>14900.139000000001</v>
      </c>
      <c r="M52" s="134">
        <f t="shared" si="10"/>
        <v>3153.15</v>
      </c>
      <c r="N52" s="135">
        <f t="shared" si="15"/>
        <v>4.0157522638807812</v>
      </c>
      <c r="O52" s="53">
        <f t="shared" si="16"/>
        <v>95.134438935620395</v>
      </c>
      <c r="P52" s="53">
        <f t="shared" si="17"/>
        <v>0.84980880049881979</v>
      </c>
      <c r="Q52" s="148" t="s">
        <v>258</v>
      </c>
      <c r="R52" s="153" t="s">
        <v>150</v>
      </c>
      <c r="S52" s="154">
        <v>9556</v>
      </c>
      <c r="T52" s="155">
        <v>9696</v>
      </c>
      <c r="U52" s="1">
        <v>1850326</v>
      </c>
      <c r="V52" s="1">
        <v>1855364</v>
      </c>
      <c r="W52" s="138">
        <f t="shared" si="18"/>
        <v>0.51644953375783509</v>
      </c>
      <c r="X52" s="155">
        <v>0.5</v>
      </c>
      <c r="Y52" s="137">
        <f t="shared" si="19"/>
        <v>51.644953375783516</v>
      </c>
      <c r="Z52" s="137">
        <f t="shared" si="20"/>
        <v>52.259287126407543</v>
      </c>
      <c r="AA52" s="137">
        <f t="shared" si="11"/>
        <v>-0.61433375062402718</v>
      </c>
      <c r="AB52" s="138">
        <f t="shared" si="21"/>
        <v>0.52259287126407539</v>
      </c>
      <c r="AC52" s="137">
        <v>0.5</v>
      </c>
      <c r="AD52" s="139">
        <f t="shared" si="22"/>
        <v>-1.4438943894389438</v>
      </c>
      <c r="AE52" s="140">
        <v>88.3</v>
      </c>
      <c r="AF52" s="156">
        <v>22.05</v>
      </c>
      <c r="AG52" s="148" t="s">
        <v>258</v>
      </c>
      <c r="AH52" s="153" t="s">
        <v>150</v>
      </c>
      <c r="AI52" s="141">
        <v>64.900000000000006</v>
      </c>
      <c r="AJ52" s="336">
        <v>44.6</v>
      </c>
      <c r="AK52" s="338">
        <v>1540</v>
      </c>
      <c r="AL52" s="300">
        <v>1817156</v>
      </c>
      <c r="AM52" s="143">
        <f>(AK52/AL52)*10000</f>
        <v>8.4747814717063363</v>
      </c>
      <c r="AN52" s="144">
        <v>214</v>
      </c>
      <c r="AO52" s="19">
        <v>1817156</v>
      </c>
      <c r="AP52" s="145">
        <f t="shared" si="12"/>
        <v>1.1776644382760753</v>
      </c>
    </row>
    <row r="53" spans="1:42">
      <c r="A53" s="157" t="s">
        <v>151</v>
      </c>
      <c r="B53" s="158" t="s">
        <v>152</v>
      </c>
      <c r="C53" s="150"/>
      <c r="D53" s="74">
        <v>5763217</v>
      </c>
      <c r="E53" s="74">
        <v>147428</v>
      </c>
      <c r="F53" s="74">
        <v>69497</v>
      </c>
      <c r="G53" s="74">
        <v>77931</v>
      </c>
      <c r="H53" s="74">
        <v>12.4</v>
      </c>
      <c r="I53" s="74">
        <v>57</v>
      </c>
      <c r="J53" s="74">
        <v>20.2</v>
      </c>
      <c r="K53" s="134">
        <f t="shared" si="14"/>
        <v>714638.90799999994</v>
      </c>
      <c r="L53" s="134">
        <f t="shared" si="23"/>
        <v>39613.289999999994</v>
      </c>
      <c r="M53" s="134">
        <f t="shared" si="10"/>
        <v>15742.061999999998</v>
      </c>
      <c r="N53" s="135">
        <f t="shared" si="15"/>
        <v>5.5431196869566461</v>
      </c>
      <c r="O53" s="53">
        <f t="shared" si="16"/>
        <v>92.25408085393525</v>
      </c>
      <c r="P53" s="53">
        <f t="shared" si="17"/>
        <v>2.2027994591080953</v>
      </c>
      <c r="Q53" s="157" t="s">
        <v>151</v>
      </c>
      <c r="R53" s="158" t="s">
        <v>152</v>
      </c>
      <c r="S53" s="159">
        <v>27511</v>
      </c>
      <c r="T53" s="160">
        <v>30117</v>
      </c>
      <c r="U53" s="1">
        <v>5757564</v>
      </c>
      <c r="V53" s="1">
        <v>5711767</v>
      </c>
      <c r="W53" s="138">
        <f t="shared" si="18"/>
        <v>0.4778236073450508</v>
      </c>
      <c r="X53" s="160">
        <v>0.5</v>
      </c>
      <c r="Y53" s="137">
        <f t="shared" si="19"/>
        <v>47.782360734505076</v>
      </c>
      <c r="Z53" s="137">
        <f t="shared" si="20"/>
        <v>52.727991180312507</v>
      </c>
      <c r="AA53" s="137">
        <f t="shared" si="11"/>
        <v>-4.9456304458074314</v>
      </c>
      <c r="AB53" s="138">
        <f t="shared" si="21"/>
        <v>0.52727991180312506</v>
      </c>
      <c r="AC53" s="155">
        <v>0.5</v>
      </c>
      <c r="AD53" s="139">
        <f t="shared" si="22"/>
        <v>-8.652920277584089</v>
      </c>
      <c r="AE53" s="156">
        <v>81.2</v>
      </c>
      <c r="AF53" s="156">
        <v>24.225000000000001</v>
      </c>
      <c r="AG53" s="157" t="s">
        <v>151</v>
      </c>
      <c r="AH53" s="158" t="s">
        <v>152</v>
      </c>
      <c r="AI53" s="141">
        <v>73.3</v>
      </c>
      <c r="AJ53" s="336">
        <v>66.3</v>
      </c>
      <c r="AK53" s="338">
        <v>4216</v>
      </c>
      <c r="AL53" s="300">
        <v>5681891</v>
      </c>
      <c r="AM53" s="143">
        <f>(AK53/AL53)*10000</f>
        <v>7.4200649044481848</v>
      </c>
      <c r="AN53" s="144">
        <v>1486</v>
      </c>
      <c r="AO53" s="19">
        <v>5681891</v>
      </c>
      <c r="AP53" s="145">
        <f>(AN53/AO53)*10000</f>
        <v>2.6153264819758073</v>
      </c>
    </row>
    <row r="54" spans="1:42">
      <c r="A54" s="157" t="s">
        <v>153</v>
      </c>
      <c r="B54" s="158" t="s">
        <v>154</v>
      </c>
      <c r="C54" s="133"/>
      <c r="D54" s="74">
        <v>583200</v>
      </c>
      <c r="E54" s="74">
        <v>14191</v>
      </c>
      <c r="F54" s="74">
        <v>7014</v>
      </c>
      <c r="G54" s="74">
        <v>7177</v>
      </c>
      <c r="H54" s="74">
        <v>13.3</v>
      </c>
      <c r="I54" s="74">
        <v>50.5</v>
      </c>
      <c r="J54" s="74">
        <v>11.3</v>
      </c>
      <c r="K54" s="134">
        <f t="shared" si="14"/>
        <v>77565.600000000006</v>
      </c>
      <c r="L54" s="134">
        <f t="shared" si="23"/>
        <v>3542.07</v>
      </c>
      <c r="M54" s="134">
        <f t="shared" si="10"/>
        <v>811.00099999999998</v>
      </c>
      <c r="N54" s="135">
        <f t="shared" si="15"/>
        <v>4.5665475416937404</v>
      </c>
      <c r="O54" s="53">
        <f t="shared" si="16"/>
        <v>94.387884577699381</v>
      </c>
      <c r="P54" s="53">
        <f t="shared" si="17"/>
        <v>1.0455678806068669</v>
      </c>
      <c r="Q54" s="157" t="s">
        <v>153</v>
      </c>
      <c r="R54" s="158" t="s">
        <v>154</v>
      </c>
      <c r="S54" s="159">
        <v>2306</v>
      </c>
      <c r="T54" s="160">
        <v>2453</v>
      </c>
      <c r="U54" s="1">
        <v>584153</v>
      </c>
      <c r="V54" s="1">
        <v>568158</v>
      </c>
      <c r="W54" s="138">
        <f t="shared" si="18"/>
        <v>0.39475959209316736</v>
      </c>
      <c r="X54" s="160">
        <v>0.4</v>
      </c>
      <c r="Y54" s="137">
        <f t="shared" si="19"/>
        <v>39.475959209316734</v>
      </c>
      <c r="Z54" s="137">
        <f t="shared" si="20"/>
        <v>43.174609879646162</v>
      </c>
      <c r="AA54" s="137">
        <f t="shared" si="11"/>
        <v>-3.6986506703294282</v>
      </c>
      <c r="AB54" s="138">
        <f t="shared" si="21"/>
        <v>0.43174609879646159</v>
      </c>
      <c r="AC54" s="160">
        <v>0.4</v>
      </c>
      <c r="AD54" s="139">
        <f t="shared" si="22"/>
        <v>-5.992662046473705</v>
      </c>
      <c r="AE54" s="156">
        <v>78.599999999999994</v>
      </c>
      <c r="AF54" s="161">
        <v>20.875</v>
      </c>
      <c r="AG54" s="157" t="s">
        <v>153</v>
      </c>
      <c r="AH54" s="158" t="s">
        <v>154</v>
      </c>
      <c r="AI54" s="141">
        <v>70.3</v>
      </c>
      <c r="AJ54" s="336">
        <v>49.9</v>
      </c>
      <c r="AK54" s="338">
        <v>202</v>
      </c>
      <c r="AL54" s="300">
        <v>573538</v>
      </c>
      <c r="AM54" s="143">
        <f>(AK54/AL54)*10000</f>
        <v>3.5219985423808011</v>
      </c>
      <c r="AN54" s="144">
        <v>0</v>
      </c>
      <c r="AO54" s="19">
        <v>573538</v>
      </c>
      <c r="AP54" s="145">
        <f t="shared" si="12"/>
        <v>0</v>
      </c>
    </row>
    <row r="55" spans="1:42" ht="15.75" thickBot="1">
      <c r="A55" s="131" t="s">
        <v>155</v>
      </c>
      <c r="B55" s="147" t="s">
        <v>156</v>
      </c>
      <c r="C55" s="150"/>
      <c r="D55" s="19"/>
      <c r="E55" s="19"/>
      <c r="F55" s="19"/>
      <c r="G55" s="19"/>
      <c r="H55" s="19"/>
      <c r="I55" s="19"/>
      <c r="J55" s="19"/>
      <c r="K55" s="162" t="s">
        <v>164</v>
      </c>
      <c r="L55" s="162" t="s">
        <v>164</v>
      </c>
      <c r="M55" s="162" t="s">
        <v>164</v>
      </c>
      <c r="N55" s="163" t="s">
        <v>164</v>
      </c>
      <c r="O55" s="164" t="s">
        <v>164</v>
      </c>
      <c r="P55" s="164" t="s">
        <v>164</v>
      </c>
      <c r="Q55" s="131" t="s">
        <v>155</v>
      </c>
      <c r="R55" s="147" t="s">
        <v>156</v>
      </c>
      <c r="S55" s="159" t="s">
        <v>164</v>
      </c>
      <c r="T55" s="160" t="s">
        <v>164</v>
      </c>
      <c r="U55" s="160">
        <v>3548397</v>
      </c>
      <c r="V55" s="1">
        <v>3706690</v>
      </c>
      <c r="W55" s="165"/>
      <c r="X55" s="160"/>
      <c r="Y55" s="137" t="e">
        <f t="shared" si="19"/>
        <v>#VALUE!</v>
      </c>
      <c r="Z55" s="137" t="e">
        <f t="shared" si="20"/>
        <v>#VALUE!</v>
      </c>
      <c r="AA55" s="137" t="e">
        <f t="shared" si="11"/>
        <v>#VALUE!</v>
      </c>
      <c r="AB55" s="160"/>
      <c r="AC55" s="160"/>
      <c r="AD55" s="139"/>
      <c r="AE55" s="156" t="s">
        <v>164</v>
      </c>
      <c r="AF55" s="156" t="s">
        <v>164</v>
      </c>
      <c r="AG55" s="131" t="s">
        <v>155</v>
      </c>
      <c r="AH55" s="147" t="s">
        <v>156</v>
      </c>
      <c r="AI55" s="166" t="s">
        <v>164</v>
      </c>
      <c r="AJ55" s="140" t="s">
        <v>164</v>
      </c>
      <c r="AK55" s="167" t="s">
        <v>164</v>
      </c>
      <c r="AL55" s="300">
        <v>3502814</v>
      </c>
      <c r="AM55" s="143" t="s">
        <v>164</v>
      </c>
      <c r="AN55" s="137" t="s">
        <v>164</v>
      </c>
      <c r="AO55" s="19">
        <v>3502814</v>
      </c>
      <c r="AP55" s="145" t="e">
        <f t="shared" si="12"/>
        <v>#VALUE!</v>
      </c>
    </row>
    <row r="56" spans="1:42" s="171" customFormat="1" ht="15.75" thickTop="1">
      <c r="A56" s="168" t="s">
        <v>208</v>
      </c>
      <c r="B56" s="169" t="s">
        <v>259</v>
      </c>
      <c r="C56" s="170"/>
      <c r="D56" s="74">
        <v>321004407</v>
      </c>
      <c r="E56" s="74">
        <v>8087642</v>
      </c>
      <c r="F56" s="74">
        <v>3927710</v>
      </c>
      <c r="G56" s="74">
        <v>4159932</v>
      </c>
      <c r="H56" s="74">
        <v>13.1</v>
      </c>
      <c r="I56" s="74">
        <v>53.5</v>
      </c>
      <c r="J56" s="74">
        <v>17.399999999999999</v>
      </c>
      <c r="K56" s="172">
        <f>D56*(H56/100)</f>
        <v>42051577.317000002</v>
      </c>
      <c r="L56" s="172">
        <f>(I56/100)*F56</f>
        <v>2101324.85</v>
      </c>
      <c r="M56" s="172">
        <f t="shared" si="10"/>
        <v>723828.16799999995</v>
      </c>
      <c r="N56" s="173">
        <f>L56/K56*100</f>
        <v>4.9970179100761269</v>
      </c>
      <c r="O56" s="174">
        <f>(K56-L56-M56)/K56*100</f>
        <v>93.281695483850768</v>
      </c>
      <c r="P56" s="174">
        <f>M56/K56*100</f>
        <v>1.7212866060731122</v>
      </c>
      <c r="Q56" s="168" t="s">
        <v>208</v>
      </c>
      <c r="R56" s="169" t="s">
        <v>259</v>
      </c>
      <c r="S56" s="175">
        <v>1406220</v>
      </c>
      <c r="T56" s="176">
        <v>1431730</v>
      </c>
      <c r="U56" s="177">
        <v>318857056</v>
      </c>
      <c r="V56" s="171">
        <v>311591919</v>
      </c>
      <c r="W56" s="178">
        <f>S56/U56*100</f>
        <v>0.44101893733849185</v>
      </c>
      <c r="X56" s="177">
        <v>0.4</v>
      </c>
      <c r="Y56" s="177">
        <f t="shared" si="19"/>
        <v>44.101893733849188</v>
      </c>
      <c r="Z56" s="177">
        <f t="shared" si="20"/>
        <v>45.948880978521139</v>
      </c>
      <c r="AA56" s="177">
        <f t="shared" si="11"/>
        <v>-1.8469872446719506</v>
      </c>
      <c r="AB56" s="178">
        <f>T56/V56*100</f>
        <v>0.45948880978521134</v>
      </c>
      <c r="AC56" s="177">
        <v>0.5</v>
      </c>
      <c r="AD56" s="179">
        <f>((S56-T56)/T56)*100</f>
        <v>-1.7817605274737556</v>
      </c>
      <c r="AE56" s="180">
        <v>82</v>
      </c>
      <c r="AF56" s="180">
        <v>23</v>
      </c>
      <c r="AG56" s="168" t="s">
        <v>208</v>
      </c>
      <c r="AH56" s="169" t="s">
        <v>259</v>
      </c>
      <c r="AI56" s="181">
        <v>68.400000000000006</v>
      </c>
      <c r="AJ56" s="337">
        <v>56.6</v>
      </c>
      <c r="AK56" s="339">
        <v>656195</v>
      </c>
      <c r="AL56" s="339">
        <v>313576137</v>
      </c>
      <c r="AM56" s="182">
        <f>(AK56/AL56)*10000</f>
        <v>20.926177810526443</v>
      </c>
      <c r="AN56" s="183">
        <v>75151</v>
      </c>
      <c r="AO56" s="171">
        <v>313576137</v>
      </c>
      <c r="AP56" s="184">
        <f t="shared" si="12"/>
        <v>2.3965790483604308</v>
      </c>
    </row>
    <row r="57" spans="1:42" s="1" customFormat="1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85"/>
      <c r="O57" s="185"/>
      <c r="P57" s="185"/>
      <c r="Q57" s="132"/>
      <c r="R57" s="132"/>
      <c r="S57" s="185"/>
      <c r="T57" s="185"/>
      <c r="U57" s="185"/>
      <c r="V57" s="186"/>
      <c r="W57" s="185"/>
      <c r="X57" s="185"/>
      <c r="Y57" s="185"/>
      <c r="Z57" s="185"/>
      <c r="AA57" s="185"/>
      <c r="AB57" s="186"/>
      <c r="AC57" s="186"/>
      <c r="AD57" s="186"/>
      <c r="AE57" s="185"/>
      <c r="AF57" s="185"/>
      <c r="AG57" s="132"/>
      <c r="AH57" s="132"/>
      <c r="AI57" s="185"/>
      <c r="AJ57" s="185"/>
      <c r="AK57" s="142"/>
    </row>
    <row r="58" spans="1:42" s="1" customFormat="1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85"/>
      <c r="O58" s="185"/>
      <c r="P58" s="185"/>
      <c r="Q58" s="132"/>
      <c r="R58" s="132"/>
      <c r="S58" s="185"/>
      <c r="T58" s="185"/>
      <c r="U58" s="185"/>
      <c r="V58" s="186"/>
      <c r="W58" s="185"/>
      <c r="X58" s="185"/>
      <c r="Y58" s="185"/>
      <c r="Z58" s="185"/>
      <c r="AA58" s="185"/>
      <c r="AB58" s="186"/>
      <c r="AC58" s="186"/>
      <c r="AD58" s="186"/>
      <c r="AE58" s="185"/>
      <c r="AF58" s="185"/>
      <c r="AG58" s="132"/>
      <c r="AH58" s="132"/>
      <c r="AI58" s="185"/>
      <c r="AJ58" s="185"/>
      <c r="AK58" s="142"/>
    </row>
    <row r="59" spans="1:42" s="1" customFormat="1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85"/>
      <c r="O59" s="185"/>
      <c r="P59" s="185"/>
      <c r="Q59" s="132"/>
      <c r="R59" s="132"/>
      <c r="S59" s="185"/>
      <c r="T59" s="185"/>
      <c r="U59" s="185"/>
      <c r="V59" s="186"/>
      <c r="W59" s="185"/>
      <c r="X59" s="185"/>
      <c r="Y59" s="185"/>
      <c r="Z59" s="185"/>
      <c r="AA59" s="185"/>
      <c r="AB59" s="186"/>
      <c r="AC59" s="186"/>
      <c r="AD59" s="186"/>
      <c r="AE59" s="185"/>
      <c r="AF59" s="185"/>
      <c r="AG59" s="132"/>
      <c r="AH59" s="132"/>
      <c r="AI59" s="185"/>
      <c r="AJ59" s="185"/>
      <c r="AK59" s="185"/>
      <c r="AL59" s="142"/>
    </row>
    <row r="60" spans="1:42" s="1" customFormat="1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85"/>
      <c r="O60" s="185"/>
      <c r="P60" s="185"/>
      <c r="Q60" s="132"/>
      <c r="R60" s="132"/>
      <c r="S60" s="185"/>
      <c r="T60" s="185"/>
      <c r="U60" s="185"/>
      <c r="V60" s="186"/>
      <c r="W60" s="185"/>
      <c r="X60" s="185"/>
      <c r="Y60" s="185"/>
      <c r="Z60" s="185"/>
      <c r="AA60" s="185"/>
      <c r="AB60" s="186"/>
      <c r="AC60" s="186"/>
      <c r="AD60" s="186"/>
      <c r="AE60" s="185"/>
      <c r="AF60" s="185"/>
      <c r="AG60" s="132"/>
      <c r="AH60" s="132"/>
      <c r="AI60" s="185"/>
      <c r="AJ60" s="185"/>
      <c r="AK60" s="185"/>
      <c r="AL60" s="142"/>
    </row>
    <row r="61" spans="1:42" s="1" customFormat="1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85"/>
      <c r="O61" s="185"/>
      <c r="P61" s="185"/>
      <c r="Q61" s="132"/>
      <c r="R61" s="132"/>
      <c r="S61" s="185"/>
      <c r="T61" s="185"/>
      <c r="U61" s="185"/>
      <c r="V61" s="186"/>
      <c r="W61" s="185"/>
      <c r="X61" s="185"/>
      <c r="Y61" s="185"/>
      <c r="Z61" s="185"/>
      <c r="AA61" s="185"/>
      <c r="AB61" s="186"/>
      <c r="AC61" s="186"/>
      <c r="AD61" s="186"/>
      <c r="AE61" s="185"/>
      <c r="AF61" s="185"/>
      <c r="AG61" s="132"/>
      <c r="AH61" s="132"/>
      <c r="AI61" s="185"/>
      <c r="AJ61" s="185"/>
      <c r="AK61" s="185"/>
      <c r="AL61" s="142"/>
    </row>
    <row r="62" spans="1:42" s="1" customFormat="1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85"/>
      <c r="O62" s="185"/>
      <c r="P62" s="185"/>
      <c r="Q62" s="132"/>
      <c r="R62" s="132"/>
      <c r="S62" s="185"/>
      <c r="T62" s="185"/>
      <c r="U62" s="185"/>
      <c r="V62" s="186"/>
      <c r="W62" s="185"/>
      <c r="X62" s="185"/>
      <c r="Y62" s="185"/>
      <c r="Z62" s="185"/>
      <c r="AA62" s="185"/>
      <c r="AB62" s="186"/>
      <c r="AC62" s="186"/>
      <c r="AD62" s="186"/>
      <c r="AE62" s="185"/>
      <c r="AF62" s="185"/>
      <c r="AG62" s="132"/>
      <c r="AH62" s="132"/>
      <c r="AI62" s="185"/>
      <c r="AJ62" s="185"/>
      <c r="AK62" s="185"/>
      <c r="AL62" s="142"/>
    </row>
    <row r="63" spans="1:42" s="1" customFormat="1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85"/>
      <c r="O63" s="185"/>
      <c r="P63" s="185"/>
      <c r="Q63" s="132"/>
      <c r="R63" s="132"/>
      <c r="S63" s="185"/>
      <c r="T63" s="185"/>
      <c r="U63" s="185"/>
      <c r="V63" s="186"/>
      <c r="W63" s="185"/>
      <c r="X63" s="185"/>
      <c r="Y63" s="185"/>
      <c r="Z63" s="185"/>
      <c r="AA63" s="185"/>
      <c r="AB63" s="186"/>
      <c r="AC63" s="186"/>
      <c r="AD63" s="186"/>
      <c r="AE63" s="185"/>
      <c r="AF63" s="185"/>
      <c r="AG63" s="132"/>
      <c r="AH63" s="132"/>
      <c r="AI63" s="185"/>
      <c r="AJ63" s="185"/>
      <c r="AK63" s="185"/>
      <c r="AL63" s="142"/>
    </row>
    <row r="64" spans="1:42" s="1" customFormat="1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85"/>
      <c r="O64" s="185"/>
      <c r="P64" s="185"/>
      <c r="Q64" s="132"/>
      <c r="R64" s="132"/>
      <c r="S64" s="185"/>
      <c r="T64" s="185"/>
      <c r="U64" s="185"/>
      <c r="V64" s="186"/>
      <c r="W64" s="185"/>
      <c r="X64" s="185"/>
      <c r="Y64" s="185"/>
      <c r="Z64" s="185"/>
      <c r="AA64" s="185"/>
      <c r="AB64" s="186"/>
      <c r="AC64" s="186"/>
      <c r="AD64" s="186"/>
      <c r="AE64" s="185"/>
      <c r="AF64" s="185"/>
      <c r="AG64" s="132"/>
      <c r="AH64" s="132"/>
      <c r="AI64" s="185"/>
      <c r="AJ64" s="185"/>
      <c r="AK64" s="185"/>
      <c r="AL64" s="142"/>
    </row>
    <row r="65" spans="1:38" s="1" customFormat="1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85"/>
      <c r="O65" s="185"/>
      <c r="P65" s="185"/>
      <c r="Q65" s="132"/>
      <c r="R65" s="132"/>
      <c r="S65" s="185"/>
      <c r="T65" s="185"/>
      <c r="U65" s="185"/>
      <c r="V65" s="186"/>
      <c r="W65" s="185"/>
      <c r="X65" s="185"/>
      <c r="Y65" s="185"/>
      <c r="Z65" s="185"/>
      <c r="AA65" s="185"/>
      <c r="AB65" s="186"/>
      <c r="AC65" s="186"/>
      <c r="AD65" s="186"/>
      <c r="AE65" s="185"/>
      <c r="AF65" s="185"/>
      <c r="AG65" s="132"/>
      <c r="AH65" s="132"/>
      <c r="AI65" s="185"/>
      <c r="AJ65" s="185"/>
      <c r="AK65" s="185"/>
      <c r="AL65" s="142"/>
    </row>
    <row r="66" spans="1:38" s="1" customFormat="1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85"/>
      <c r="O66" s="185"/>
      <c r="P66" s="185"/>
      <c r="Q66" s="132"/>
      <c r="R66" s="132"/>
      <c r="S66" s="185"/>
      <c r="T66" s="185"/>
      <c r="U66" s="185"/>
      <c r="V66" s="186"/>
      <c r="W66" s="185"/>
      <c r="X66" s="185"/>
      <c r="Y66" s="185"/>
      <c r="Z66" s="185"/>
      <c r="AA66" s="185"/>
      <c r="AB66" s="186"/>
      <c r="AC66" s="186"/>
      <c r="AD66" s="186"/>
      <c r="AE66" s="185"/>
      <c r="AF66" s="185"/>
      <c r="AG66" s="132"/>
      <c r="AH66" s="132"/>
      <c r="AI66" s="185"/>
      <c r="AJ66" s="185"/>
      <c r="AK66" s="185"/>
      <c r="AL66" s="142"/>
    </row>
    <row r="67" spans="1:38" s="1" customFormat="1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85"/>
      <c r="O67" s="185"/>
      <c r="P67" s="185"/>
      <c r="Q67" s="132"/>
      <c r="R67" s="132"/>
      <c r="S67" s="185"/>
      <c r="T67" s="185"/>
      <c r="U67" s="185"/>
      <c r="V67" s="186"/>
      <c r="W67" s="185"/>
      <c r="X67" s="185"/>
      <c r="Y67" s="185"/>
      <c r="Z67" s="185"/>
      <c r="AA67" s="185"/>
      <c r="AB67" s="186"/>
      <c r="AC67" s="186"/>
      <c r="AD67" s="186"/>
      <c r="AE67" s="185"/>
      <c r="AF67" s="185"/>
      <c r="AG67" s="132"/>
      <c r="AH67" s="132"/>
      <c r="AI67" s="185"/>
      <c r="AJ67" s="185"/>
      <c r="AK67" s="185"/>
      <c r="AL67" s="142"/>
    </row>
    <row r="68" spans="1:38" s="1" customFormat="1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85"/>
      <c r="O68" s="185"/>
      <c r="P68" s="185"/>
      <c r="Q68" s="132"/>
      <c r="R68" s="132"/>
      <c r="S68" s="185"/>
      <c r="T68" s="185"/>
      <c r="U68" s="186"/>
      <c r="V68" s="185"/>
      <c r="W68" s="185"/>
      <c r="X68" s="185"/>
      <c r="Y68" s="185"/>
      <c r="Z68" s="185"/>
      <c r="AA68" s="185"/>
      <c r="AB68" s="186"/>
      <c r="AC68" s="186"/>
      <c r="AD68" s="186"/>
      <c r="AE68" s="185"/>
      <c r="AF68" s="185"/>
      <c r="AG68" s="132"/>
      <c r="AH68" s="132"/>
      <c r="AI68" s="185"/>
      <c r="AJ68" s="185"/>
      <c r="AK68" s="185"/>
      <c r="AL68" s="142"/>
    </row>
    <row r="69" spans="1:38" s="1" customFormat="1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85"/>
      <c r="O69" s="185"/>
      <c r="P69" s="185"/>
      <c r="Q69" s="132"/>
      <c r="R69" s="132"/>
      <c r="S69" s="185"/>
      <c r="T69" s="185"/>
      <c r="U69" s="186"/>
      <c r="V69" s="185"/>
      <c r="W69" s="185"/>
      <c r="X69" s="185"/>
      <c r="Y69" s="185"/>
      <c r="Z69" s="185"/>
      <c r="AA69" s="185"/>
      <c r="AB69" s="186"/>
      <c r="AC69" s="186"/>
      <c r="AD69" s="186"/>
      <c r="AE69" s="185"/>
      <c r="AF69" s="185"/>
      <c r="AG69" s="132"/>
      <c r="AH69" s="132"/>
      <c r="AI69" s="185"/>
      <c r="AJ69" s="185"/>
      <c r="AK69" s="185"/>
      <c r="AL69" s="142"/>
    </row>
    <row r="70" spans="1:38" s="1" customFormat="1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85"/>
      <c r="O70" s="185"/>
      <c r="P70" s="185"/>
      <c r="Q70" s="132"/>
      <c r="R70" s="132"/>
      <c r="S70" s="185"/>
      <c r="T70" s="185"/>
      <c r="U70" s="186"/>
      <c r="V70" s="185"/>
      <c r="W70" s="185"/>
      <c r="X70" s="185"/>
      <c r="Y70" s="185"/>
      <c r="Z70" s="185"/>
      <c r="AA70" s="185"/>
      <c r="AB70" s="186"/>
      <c r="AC70" s="186"/>
      <c r="AD70" s="186"/>
      <c r="AE70" s="185"/>
      <c r="AF70" s="185"/>
      <c r="AG70" s="132"/>
      <c r="AH70" s="132"/>
      <c r="AI70" s="185"/>
      <c r="AJ70" s="185"/>
      <c r="AK70" s="185"/>
      <c r="AL70" s="142"/>
    </row>
    <row r="71" spans="1:38" s="1" customFormat="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85"/>
      <c r="O71" s="185"/>
      <c r="P71" s="185"/>
      <c r="Q71" s="132"/>
      <c r="R71" s="132"/>
      <c r="S71" s="185"/>
      <c r="T71" s="185"/>
      <c r="U71" s="186"/>
      <c r="V71" s="185"/>
      <c r="W71" s="185"/>
      <c r="X71" s="185"/>
      <c r="Y71" s="185"/>
      <c r="Z71" s="185"/>
      <c r="AA71" s="185"/>
      <c r="AB71" s="186"/>
      <c r="AC71" s="186"/>
      <c r="AD71" s="186"/>
      <c r="AE71" s="185"/>
      <c r="AF71" s="185"/>
      <c r="AG71" s="132"/>
      <c r="AH71" s="132"/>
      <c r="AI71" s="185"/>
      <c r="AJ71" s="185"/>
      <c r="AK71" s="185"/>
      <c r="AL71" s="142"/>
    </row>
    <row r="72" spans="1:38" s="1" customFormat="1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85"/>
      <c r="O72" s="185"/>
      <c r="P72" s="185"/>
      <c r="Q72" s="132"/>
      <c r="R72" s="132"/>
      <c r="S72" s="185"/>
      <c r="T72" s="185"/>
      <c r="U72" s="186"/>
      <c r="V72" s="185"/>
      <c r="W72" s="185"/>
      <c r="X72" s="185"/>
      <c r="Y72" s="185"/>
      <c r="Z72" s="185"/>
      <c r="AA72" s="185"/>
      <c r="AB72" s="186"/>
      <c r="AC72" s="186"/>
      <c r="AD72" s="186"/>
      <c r="AE72" s="185"/>
      <c r="AF72" s="185"/>
      <c r="AG72" s="132"/>
      <c r="AH72" s="132"/>
      <c r="AI72" s="185"/>
      <c r="AJ72" s="185"/>
      <c r="AK72" s="185"/>
      <c r="AL72" s="142"/>
    </row>
    <row r="73" spans="1:38" s="1" customFormat="1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85"/>
      <c r="O73" s="185"/>
      <c r="P73" s="185"/>
      <c r="Q73" s="132"/>
      <c r="R73" s="132"/>
      <c r="S73" s="185"/>
      <c r="T73" s="185"/>
      <c r="U73" s="186"/>
      <c r="V73" s="185"/>
      <c r="W73" s="185"/>
      <c r="X73" s="185"/>
      <c r="Y73" s="185"/>
      <c r="Z73" s="185"/>
      <c r="AA73" s="185"/>
      <c r="AB73" s="186"/>
      <c r="AC73" s="186"/>
      <c r="AD73" s="186"/>
      <c r="AE73" s="185"/>
      <c r="AF73" s="185"/>
      <c r="AG73" s="132"/>
      <c r="AH73" s="132"/>
      <c r="AI73" s="185"/>
      <c r="AJ73" s="185"/>
      <c r="AK73" s="185"/>
      <c r="AL73" s="142"/>
    </row>
    <row r="74" spans="1:38" s="1" customFormat="1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85"/>
      <c r="O74" s="185"/>
      <c r="P74" s="185"/>
      <c r="Q74" s="132"/>
      <c r="R74" s="132"/>
      <c r="S74" s="185"/>
      <c r="T74" s="185"/>
      <c r="U74" s="186"/>
      <c r="V74" s="185"/>
      <c r="W74" s="185"/>
      <c r="X74" s="185"/>
      <c r="Y74" s="185"/>
      <c r="Z74" s="185"/>
      <c r="AA74" s="185"/>
      <c r="AB74" s="186"/>
      <c r="AC74" s="186"/>
      <c r="AD74" s="186"/>
      <c r="AE74" s="185"/>
      <c r="AF74" s="185"/>
      <c r="AG74" s="132"/>
      <c r="AH74" s="132"/>
      <c r="AI74" s="185"/>
      <c r="AJ74" s="185"/>
      <c r="AK74" s="185"/>
      <c r="AL74" s="142"/>
    </row>
    <row r="75" spans="1:38" s="1" customFormat="1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85"/>
      <c r="O75" s="185"/>
      <c r="P75" s="185"/>
      <c r="Q75" s="132"/>
      <c r="R75" s="132"/>
      <c r="S75" s="185"/>
      <c r="T75" s="185"/>
      <c r="U75" s="186"/>
      <c r="V75" s="185"/>
      <c r="W75" s="185"/>
      <c r="X75" s="185"/>
      <c r="Y75" s="185"/>
      <c r="Z75" s="185"/>
      <c r="AA75" s="185"/>
      <c r="AB75" s="186"/>
      <c r="AC75" s="186"/>
      <c r="AD75" s="186"/>
      <c r="AE75" s="185"/>
      <c r="AF75" s="185"/>
      <c r="AG75" s="132"/>
      <c r="AH75" s="132"/>
      <c r="AI75" s="185"/>
      <c r="AJ75" s="185"/>
      <c r="AK75" s="185"/>
      <c r="AL75" s="142"/>
    </row>
    <row r="76" spans="1:38" s="1" customFormat="1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85"/>
      <c r="O76" s="185"/>
      <c r="P76" s="185"/>
      <c r="Q76" s="132"/>
      <c r="R76" s="132"/>
      <c r="S76" s="185"/>
      <c r="T76" s="185"/>
      <c r="U76" s="186"/>
      <c r="V76" s="185"/>
      <c r="W76" s="185"/>
      <c r="X76" s="185"/>
      <c r="Y76" s="185"/>
      <c r="Z76" s="185"/>
      <c r="AA76" s="185"/>
      <c r="AB76" s="186"/>
      <c r="AC76" s="186"/>
      <c r="AD76" s="186"/>
      <c r="AE76" s="185"/>
      <c r="AF76" s="185"/>
      <c r="AG76" s="132"/>
      <c r="AH76" s="132"/>
      <c r="AI76" s="185"/>
      <c r="AJ76" s="185"/>
      <c r="AK76" s="185"/>
      <c r="AL76" s="142"/>
    </row>
    <row r="77" spans="1:38" s="1" customFormat="1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85"/>
      <c r="O77" s="185"/>
      <c r="P77" s="185"/>
      <c r="Q77" s="132"/>
      <c r="R77" s="132"/>
      <c r="S77" s="185"/>
      <c r="T77" s="185"/>
      <c r="U77" s="186"/>
      <c r="V77" s="185"/>
      <c r="W77" s="185"/>
      <c r="X77" s="185"/>
      <c r="Y77" s="185"/>
      <c r="Z77" s="185"/>
      <c r="AA77" s="185"/>
      <c r="AB77" s="186"/>
      <c r="AC77" s="186"/>
      <c r="AD77" s="186"/>
      <c r="AE77" s="185"/>
      <c r="AF77" s="185"/>
      <c r="AG77" s="132"/>
      <c r="AH77" s="132"/>
      <c r="AI77" s="185"/>
      <c r="AJ77" s="185"/>
      <c r="AK77" s="185"/>
      <c r="AL77" s="142"/>
    </row>
    <row r="78" spans="1:38" s="1" customFormat="1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85"/>
      <c r="O78" s="185"/>
      <c r="P78" s="185"/>
      <c r="Q78" s="132"/>
      <c r="R78" s="132"/>
      <c r="S78" s="185"/>
      <c r="T78" s="185"/>
      <c r="U78" s="186"/>
      <c r="V78" s="185"/>
      <c r="W78" s="185"/>
      <c r="X78" s="185"/>
      <c r="Y78" s="185"/>
      <c r="Z78" s="185"/>
      <c r="AA78" s="185"/>
      <c r="AB78" s="186"/>
      <c r="AC78" s="186"/>
      <c r="AD78" s="186"/>
      <c r="AE78" s="185"/>
      <c r="AF78" s="185"/>
      <c r="AG78" s="132"/>
      <c r="AH78" s="132"/>
      <c r="AI78" s="185"/>
      <c r="AJ78" s="185"/>
      <c r="AK78" s="185"/>
      <c r="AL78" s="142"/>
    </row>
    <row r="79" spans="1:38" s="1" customFormat="1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85"/>
      <c r="O79" s="185"/>
      <c r="P79" s="185"/>
      <c r="Q79" s="132"/>
      <c r="R79" s="132"/>
      <c r="S79" s="185"/>
      <c r="T79" s="185"/>
      <c r="U79" s="186"/>
      <c r="V79" s="185"/>
      <c r="W79" s="185"/>
      <c r="X79" s="185"/>
      <c r="Y79" s="185"/>
      <c r="Z79" s="185"/>
      <c r="AA79" s="185"/>
      <c r="AB79" s="186"/>
      <c r="AC79" s="186"/>
      <c r="AD79" s="186"/>
      <c r="AE79" s="185"/>
      <c r="AF79" s="185"/>
      <c r="AG79" s="132"/>
      <c r="AH79" s="132"/>
      <c r="AI79" s="185"/>
      <c r="AJ79" s="185"/>
      <c r="AK79" s="185"/>
      <c r="AL79" s="142"/>
    </row>
    <row r="80" spans="1:38" s="1" customFormat="1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85"/>
      <c r="O80" s="185"/>
      <c r="P80" s="185"/>
      <c r="Q80" s="132"/>
      <c r="R80" s="132"/>
      <c r="S80" s="185"/>
      <c r="T80" s="185"/>
      <c r="U80" s="186"/>
      <c r="V80" s="185"/>
      <c r="W80" s="185"/>
      <c r="X80" s="185"/>
      <c r="Y80" s="185"/>
      <c r="Z80" s="185"/>
      <c r="AA80" s="185"/>
      <c r="AB80" s="186"/>
      <c r="AC80" s="186"/>
      <c r="AD80" s="186"/>
      <c r="AE80" s="185"/>
      <c r="AF80" s="185"/>
      <c r="AG80" s="132"/>
      <c r="AH80" s="132"/>
      <c r="AI80" s="185"/>
      <c r="AJ80" s="185"/>
      <c r="AK80" s="185"/>
      <c r="AL80" s="142"/>
    </row>
    <row r="81" spans="1:38" s="1" customFormat="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85"/>
      <c r="O81" s="185"/>
      <c r="P81" s="185"/>
      <c r="Q81" s="132"/>
      <c r="R81" s="132"/>
      <c r="S81" s="185"/>
      <c r="T81" s="185"/>
      <c r="U81" s="186"/>
      <c r="V81" s="185"/>
      <c r="W81" s="185"/>
      <c r="X81" s="185"/>
      <c r="Y81" s="185"/>
      <c r="Z81" s="185"/>
      <c r="AA81" s="185"/>
      <c r="AB81" s="186"/>
      <c r="AC81" s="186"/>
      <c r="AD81" s="186"/>
      <c r="AE81" s="185"/>
      <c r="AF81" s="185"/>
      <c r="AG81" s="132"/>
      <c r="AH81" s="132"/>
      <c r="AI81" s="185"/>
      <c r="AJ81" s="185"/>
      <c r="AK81" s="185"/>
      <c r="AL81" s="142"/>
    </row>
    <row r="82" spans="1:38" s="1" customFormat="1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85"/>
      <c r="O82" s="185"/>
      <c r="P82" s="185"/>
      <c r="Q82" s="132"/>
      <c r="R82" s="132"/>
      <c r="S82" s="185"/>
      <c r="T82" s="185"/>
      <c r="U82" s="185"/>
      <c r="V82" s="185"/>
      <c r="W82" s="185"/>
      <c r="X82" s="185"/>
      <c r="Y82" s="185"/>
      <c r="Z82" s="185"/>
      <c r="AA82" s="185"/>
      <c r="AB82" s="186"/>
      <c r="AC82" s="186"/>
      <c r="AD82" s="186"/>
      <c r="AE82" s="185"/>
      <c r="AF82" s="185"/>
      <c r="AG82" s="132"/>
      <c r="AH82" s="132"/>
      <c r="AI82" s="185"/>
      <c r="AJ82" s="185"/>
      <c r="AK82" s="185"/>
      <c r="AL82" s="142"/>
    </row>
    <row r="83" spans="1:38" s="1" customFormat="1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85"/>
      <c r="O83" s="185"/>
      <c r="P83" s="185"/>
      <c r="Q83" s="132"/>
      <c r="R83" s="132"/>
      <c r="S83" s="185"/>
      <c r="T83" s="185"/>
      <c r="U83" s="185"/>
      <c r="V83" s="185"/>
      <c r="W83" s="185"/>
      <c r="X83" s="185"/>
      <c r="Y83" s="185"/>
      <c r="Z83" s="185"/>
      <c r="AA83" s="185"/>
      <c r="AB83" s="186"/>
      <c r="AC83" s="186"/>
      <c r="AD83" s="186"/>
      <c r="AE83" s="185"/>
      <c r="AF83" s="185"/>
      <c r="AG83" s="132"/>
      <c r="AH83" s="132"/>
      <c r="AI83" s="185"/>
      <c r="AJ83" s="185"/>
      <c r="AK83" s="185"/>
      <c r="AL83" s="142"/>
    </row>
    <row r="84" spans="1:38" s="1" customFormat="1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85"/>
      <c r="O84" s="185"/>
      <c r="P84" s="185"/>
      <c r="Q84" s="132"/>
      <c r="R84" s="132"/>
      <c r="S84" s="185"/>
      <c r="T84" s="185"/>
      <c r="U84" s="185"/>
      <c r="V84" s="185"/>
      <c r="W84" s="185"/>
      <c r="X84" s="185"/>
      <c r="Y84" s="185"/>
      <c r="Z84" s="185"/>
      <c r="AA84" s="185"/>
      <c r="AB84" s="186"/>
      <c r="AC84" s="186"/>
      <c r="AD84" s="186"/>
      <c r="AE84" s="185"/>
      <c r="AF84" s="185"/>
      <c r="AG84" s="132"/>
      <c r="AH84" s="132"/>
      <c r="AI84" s="185"/>
      <c r="AJ84" s="185"/>
      <c r="AK84" s="185"/>
      <c r="AL84" s="142"/>
    </row>
    <row r="85" spans="1:38" s="1" customFormat="1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85"/>
      <c r="O85" s="185"/>
      <c r="P85" s="185"/>
      <c r="Q85" s="132"/>
      <c r="R85" s="132"/>
      <c r="S85" s="185"/>
      <c r="T85" s="185"/>
      <c r="U85" s="185"/>
      <c r="V85" s="185"/>
      <c r="W85" s="185"/>
      <c r="X85" s="185"/>
      <c r="Y85" s="185"/>
      <c r="Z85" s="185"/>
      <c r="AA85" s="185"/>
      <c r="AB85" s="186"/>
      <c r="AC85" s="186"/>
      <c r="AD85" s="186"/>
      <c r="AE85" s="185"/>
      <c r="AF85" s="185"/>
      <c r="AG85" s="132"/>
      <c r="AH85" s="132"/>
      <c r="AI85" s="185"/>
      <c r="AJ85" s="185"/>
      <c r="AK85" s="185"/>
      <c r="AL85" s="142"/>
    </row>
    <row r="86" spans="1:38" s="1" customFormat="1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85"/>
      <c r="O86" s="185"/>
      <c r="P86" s="185"/>
      <c r="Q86" s="132"/>
      <c r="R86" s="132"/>
      <c r="S86" s="185"/>
      <c r="T86" s="185"/>
      <c r="U86" s="185"/>
      <c r="V86" s="185"/>
      <c r="W86" s="185"/>
      <c r="X86" s="185"/>
      <c r="Y86" s="185"/>
      <c r="Z86" s="185"/>
      <c r="AA86" s="185"/>
      <c r="AB86" s="186"/>
      <c r="AC86" s="186"/>
      <c r="AD86" s="186"/>
      <c r="AE86" s="185"/>
      <c r="AF86" s="185"/>
      <c r="AG86" s="132"/>
      <c r="AH86" s="132"/>
      <c r="AI86" s="185"/>
      <c r="AJ86" s="185"/>
      <c r="AK86" s="185"/>
      <c r="AL86" s="142"/>
    </row>
    <row r="87" spans="1:38" s="1" customFormat="1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85"/>
      <c r="O87" s="185"/>
      <c r="P87" s="185"/>
      <c r="Q87" s="132"/>
      <c r="R87" s="132"/>
      <c r="S87" s="185"/>
      <c r="T87" s="185"/>
      <c r="U87" s="185"/>
      <c r="V87" s="185"/>
      <c r="W87" s="185"/>
      <c r="X87" s="185"/>
      <c r="Y87" s="185"/>
      <c r="Z87" s="185"/>
      <c r="AA87" s="185"/>
      <c r="AB87" s="186"/>
      <c r="AC87" s="186"/>
      <c r="AD87" s="186"/>
      <c r="AE87" s="185"/>
      <c r="AF87" s="185"/>
      <c r="AG87" s="132"/>
      <c r="AH87" s="132"/>
      <c r="AI87" s="185"/>
      <c r="AJ87" s="185"/>
      <c r="AK87" s="185"/>
      <c r="AL87" s="142"/>
    </row>
    <row r="88" spans="1:38" s="1" customFormat="1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85"/>
      <c r="O88" s="185"/>
      <c r="P88" s="185"/>
      <c r="Q88" s="132"/>
      <c r="R88" s="132"/>
      <c r="S88" s="185"/>
      <c r="T88" s="185"/>
      <c r="U88" s="185"/>
      <c r="V88" s="185"/>
      <c r="W88" s="185"/>
      <c r="X88" s="185"/>
      <c r="Y88" s="185"/>
      <c r="Z88" s="185"/>
      <c r="AA88" s="185"/>
      <c r="AB88" s="186"/>
      <c r="AC88" s="186"/>
      <c r="AD88" s="186"/>
      <c r="AE88" s="185"/>
      <c r="AF88" s="185"/>
      <c r="AG88" s="132"/>
      <c r="AH88" s="132"/>
      <c r="AI88" s="185"/>
      <c r="AJ88" s="185"/>
      <c r="AK88" s="185"/>
      <c r="AL88" s="142"/>
    </row>
    <row r="89" spans="1:38" s="1" customFormat="1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85"/>
      <c r="O89" s="185"/>
      <c r="P89" s="185"/>
      <c r="Q89" s="132"/>
      <c r="R89" s="132"/>
      <c r="S89" s="185"/>
      <c r="T89" s="185"/>
      <c r="U89" s="185"/>
      <c r="V89" s="185"/>
      <c r="W89" s="185"/>
      <c r="X89" s="185"/>
      <c r="Y89" s="185"/>
      <c r="Z89" s="185"/>
      <c r="AA89" s="185"/>
      <c r="AB89" s="186"/>
      <c r="AC89" s="186"/>
      <c r="AD89" s="186"/>
      <c r="AE89" s="185"/>
      <c r="AF89" s="185"/>
      <c r="AG89" s="132"/>
      <c r="AH89" s="132"/>
      <c r="AI89" s="185"/>
      <c r="AJ89" s="185"/>
      <c r="AK89" s="185"/>
      <c r="AL89" s="142"/>
    </row>
    <row r="90" spans="1:38" s="1" customFormat="1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85"/>
      <c r="O90" s="185"/>
      <c r="P90" s="185"/>
      <c r="Q90" s="132"/>
      <c r="R90" s="132"/>
      <c r="S90" s="185"/>
      <c r="T90" s="185"/>
      <c r="U90" s="185"/>
      <c r="V90" s="185"/>
      <c r="W90" s="185"/>
      <c r="X90" s="185"/>
      <c r="Y90" s="185"/>
      <c r="Z90" s="185"/>
      <c r="AA90" s="185"/>
      <c r="AB90" s="186"/>
      <c r="AC90" s="186"/>
      <c r="AD90" s="186"/>
      <c r="AE90" s="185"/>
      <c r="AF90" s="185"/>
      <c r="AG90" s="132"/>
      <c r="AH90" s="132"/>
      <c r="AI90" s="185"/>
      <c r="AJ90" s="185"/>
      <c r="AK90" s="185"/>
      <c r="AL90" s="142"/>
    </row>
    <row r="91" spans="1:38" s="1" customFormat="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85"/>
      <c r="O91" s="185"/>
      <c r="P91" s="185"/>
      <c r="Q91" s="132"/>
      <c r="R91" s="132"/>
      <c r="S91" s="185"/>
      <c r="T91" s="185"/>
      <c r="U91" s="185"/>
      <c r="V91" s="185"/>
      <c r="W91" s="185"/>
      <c r="X91" s="185"/>
      <c r="Y91" s="185"/>
      <c r="Z91" s="185"/>
      <c r="AA91" s="185"/>
      <c r="AB91" s="186"/>
      <c r="AC91" s="186"/>
      <c r="AD91" s="186"/>
      <c r="AE91" s="185"/>
      <c r="AF91" s="185"/>
      <c r="AG91" s="132"/>
      <c r="AH91" s="132"/>
      <c r="AI91" s="185"/>
      <c r="AJ91" s="185"/>
      <c r="AK91" s="185"/>
      <c r="AL91" s="142"/>
    </row>
    <row r="92" spans="1:38" s="1" customFormat="1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85"/>
      <c r="O92" s="185"/>
      <c r="P92" s="185"/>
      <c r="Q92" s="132"/>
      <c r="R92" s="132"/>
      <c r="S92" s="185"/>
      <c r="T92" s="185"/>
      <c r="U92" s="185"/>
      <c r="V92" s="185"/>
      <c r="W92" s="185"/>
      <c r="X92" s="185"/>
      <c r="Y92" s="185"/>
      <c r="Z92" s="185"/>
      <c r="AA92" s="185"/>
      <c r="AB92" s="186"/>
      <c r="AC92" s="186"/>
      <c r="AD92" s="186"/>
      <c r="AE92" s="185"/>
      <c r="AF92" s="185"/>
      <c r="AG92" s="132"/>
      <c r="AH92" s="132"/>
      <c r="AI92" s="185"/>
      <c r="AJ92" s="185"/>
      <c r="AK92" s="185"/>
      <c r="AL92" s="142"/>
    </row>
    <row r="93" spans="1:38" s="1" customFormat="1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85"/>
      <c r="O93" s="185"/>
      <c r="P93" s="185"/>
      <c r="Q93" s="132"/>
      <c r="R93" s="132"/>
      <c r="S93" s="185"/>
      <c r="T93" s="185"/>
      <c r="U93" s="185"/>
      <c r="V93" s="185"/>
      <c r="W93" s="185"/>
      <c r="X93" s="185"/>
      <c r="Y93" s="185"/>
      <c r="Z93" s="185"/>
      <c r="AA93" s="185"/>
      <c r="AB93" s="186"/>
      <c r="AC93" s="186"/>
      <c r="AD93" s="186"/>
      <c r="AE93" s="185"/>
      <c r="AF93" s="185"/>
      <c r="AG93" s="132"/>
      <c r="AH93" s="132"/>
      <c r="AI93" s="185"/>
      <c r="AJ93" s="185"/>
      <c r="AK93" s="185"/>
      <c r="AL93" s="142"/>
    </row>
    <row r="94" spans="1:38" s="1" customFormat="1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85"/>
      <c r="O94" s="185"/>
      <c r="P94" s="185"/>
      <c r="Q94" s="132"/>
      <c r="R94" s="132"/>
      <c r="S94" s="185"/>
      <c r="T94" s="185"/>
      <c r="U94" s="185"/>
      <c r="V94" s="185"/>
      <c r="W94" s="185"/>
      <c r="X94" s="185"/>
      <c r="Y94" s="185"/>
      <c r="Z94" s="185"/>
      <c r="AA94" s="185"/>
      <c r="AB94" s="186"/>
      <c r="AC94" s="186"/>
      <c r="AD94" s="186"/>
      <c r="AE94" s="185"/>
      <c r="AF94" s="185"/>
      <c r="AG94" s="132"/>
      <c r="AH94" s="132"/>
      <c r="AI94" s="185"/>
      <c r="AJ94" s="185"/>
      <c r="AK94" s="185"/>
      <c r="AL94" s="142"/>
    </row>
    <row r="95" spans="1:38" s="1" customFormat="1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85"/>
      <c r="O95" s="185"/>
      <c r="P95" s="185"/>
      <c r="Q95" s="132"/>
      <c r="R95" s="132"/>
      <c r="S95" s="185"/>
      <c r="T95" s="185"/>
      <c r="U95" s="185"/>
      <c r="V95" s="185"/>
      <c r="W95" s="185"/>
      <c r="X95" s="185"/>
      <c r="Y95" s="185"/>
      <c r="Z95" s="185"/>
      <c r="AA95" s="185"/>
      <c r="AB95" s="186"/>
      <c r="AC95" s="186"/>
      <c r="AD95" s="186"/>
      <c r="AE95" s="185"/>
      <c r="AF95" s="185"/>
      <c r="AG95" s="132"/>
      <c r="AH95" s="132"/>
      <c r="AI95" s="185"/>
      <c r="AJ95" s="185"/>
      <c r="AK95" s="185"/>
      <c r="AL95" s="142"/>
    </row>
    <row r="96" spans="1:38" s="1" customFormat="1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85"/>
      <c r="O96" s="185"/>
      <c r="P96" s="185"/>
      <c r="Q96" s="132"/>
      <c r="R96" s="132"/>
      <c r="S96" s="185"/>
      <c r="T96" s="185"/>
      <c r="U96" s="185"/>
      <c r="V96" s="185"/>
      <c r="W96" s="185"/>
      <c r="X96" s="185"/>
      <c r="Y96" s="185"/>
      <c r="Z96" s="185"/>
      <c r="AA96" s="185"/>
      <c r="AB96" s="186"/>
      <c r="AC96" s="186"/>
      <c r="AD96" s="186"/>
      <c r="AE96" s="185"/>
      <c r="AF96" s="185"/>
      <c r="AG96" s="132"/>
      <c r="AH96" s="132"/>
      <c r="AI96" s="185"/>
      <c r="AJ96" s="185"/>
      <c r="AK96" s="185"/>
      <c r="AL96" s="142"/>
    </row>
    <row r="97" spans="1:38" s="1" customFormat="1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85"/>
      <c r="O97" s="185"/>
      <c r="P97" s="185"/>
      <c r="Q97" s="132"/>
      <c r="R97" s="132"/>
      <c r="S97" s="185"/>
      <c r="T97" s="185"/>
      <c r="U97" s="185"/>
      <c r="V97" s="185"/>
      <c r="W97" s="185"/>
      <c r="X97" s="185"/>
      <c r="Y97" s="185"/>
      <c r="Z97" s="185"/>
      <c r="AA97" s="185"/>
      <c r="AB97" s="186"/>
      <c r="AC97" s="186"/>
      <c r="AD97" s="186"/>
      <c r="AE97" s="185"/>
      <c r="AF97" s="185"/>
      <c r="AG97" s="132"/>
      <c r="AH97" s="132"/>
      <c r="AI97" s="185"/>
      <c r="AJ97" s="185"/>
      <c r="AK97" s="185"/>
      <c r="AL97" s="142"/>
    </row>
    <row r="98" spans="1:38" s="1" customFormat="1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85"/>
      <c r="O98" s="185"/>
      <c r="P98" s="185"/>
      <c r="Q98" s="132"/>
      <c r="R98" s="132"/>
      <c r="S98" s="185"/>
      <c r="T98" s="185"/>
      <c r="U98" s="185"/>
      <c r="V98" s="185"/>
      <c r="W98" s="185"/>
      <c r="X98" s="185"/>
      <c r="Y98" s="185"/>
      <c r="Z98" s="185"/>
      <c r="AA98" s="185"/>
      <c r="AB98" s="186"/>
      <c r="AC98" s="186"/>
      <c r="AD98" s="186"/>
      <c r="AE98" s="185"/>
      <c r="AF98" s="185"/>
      <c r="AG98" s="132"/>
      <c r="AH98" s="132"/>
      <c r="AI98" s="185"/>
      <c r="AJ98" s="185"/>
      <c r="AK98" s="185"/>
      <c r="AL98" s="142"/>
    </row>
    <row r="99" spans="1:38" s="1" customFormat="1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85"/>
      <c r="O99" s="185"/>
      <c r="P99" s="185"/>
      <c r="Q99" s="132"/>
      <c r="R99" s="132"/>
      <c r="S99" s="185"/>
      <c r="T99" s="185"/>
      <c r="U99" s="185"/>
      <c r="V99" s="185"/>
      <c r="W99" s="185"/>
      <c r="X99" s="185"/>
      <c r="Y99" s="185"/>
      <c r="Z99" s="185"/>
      <c r="AA99" s="185"/>
      <c r="AB99" s="186"/>
      <c r="AC99" s="186"/>
      <c r="AD99" s="186"/>
      <c r="AE99" s="185"/>
      <c r="AF99" s="185"/>
      <c r="AG99" s="132"/>
      <c r="AH99" s="132"/>
      <c r="AI99" s="185"/>
      <c r="AJ99" s="185"/>
      <c r="AK99" s="185"/>
      <c r="AL99" s="142"/>
    </row>
    <row r="100" spans="1:38" s="1" customFormat="1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85"/>
      <c r="O100" s="185"/>
      <c r="P100" s="185"/>
      <c r="Q100" s="132"/>
      <c r="R100" s="132"/>
      <c r="S100" s="185"/>
      <c r="T100" s="185"/>
      <c r="U100" s="185"/>
      <c r="V100" s="185"/>
      <c r="W100" s="185"/>
      <c r="X100" s="185"/>
      <c r="Y100" s="185"/>
      <c r="Z100" s="185"/>
      <c r="AA100" s="185"/>
      <c r="AB100" s="186"/>
      <c r="AC100" s="186"/>
      <c r="AD100" s="186"/>
      <c r="AE100" s="185"/>
      <c r="AF100" s="185"/>
      <c r="AG100" s="132"/>
      <c r="AH100" s="132"/>
      <c r="AI100" s="185"/>
      <c r="AJ100" s="185"/>
      <c r="AK100" s="185"/>
      <c r="AL100" s="142"/>
    </row>
    <row r="101" spans="1:38" s="1" customFormat="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85"/>
      <c r="O101" s="185"/>
      <c r="P101" s="185"/>
      <c r="Q101" s="132"/>
      <c r="R101" s="132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6"/>
      <c r="AC101" s="186"/>
      <c r="AD101" s="186"/>
      <c r="AE101" s="185"/>
      <c r="AF101" s="185"/>
      <c r="AG101" s="132"/>
      <c r="AH101" s="132"/>
      <c r="AI101" s="185"/>
      <c r="AJ101" s="185"/>
      <c r="AK101" s="185"/>
      <c r="AL101" s="142"/>
    </row>
    <row r="102" spans="1:38" s="1" customFormat="1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85"/>
      <c r="O102" s="185"/>
      <c r="P102" s="185"/>
      <c r="Q102" s="132"/>
      <c r="R102" s="132"/>
      <c r="S102" s="185"/>
      <c r="T102" s="185"/>
      <c r="U102" s="185"/>
      <c r="V102" s="185"/>
      <c r="W102" s="185"/>
      <c r="X102" s="185"/>
      <c r="Y102" s="185"/>
      <c r="Z102" s="185"/>
      <c r="AA102" s="185"/>
      <c r="AB102" s="186"/>
      <c r="AC102" s="186"/>
      <c r="AD102" s="186"/>
      <c r="AE102" s="185"/>
      <c r="AF102" s="185"/>
      <c r="AG102" s="132"/>
      <c r="AH102" s="132"/>
      <c r="AI102" s="185"/>
      <c r="AJ102" s="185"/>
      <c r="AK102" s="185"/>
      <c r="AL102" s="142"/>
    </row>
    <row r="103" spans="1:38" s="1" customFormat="1" ht="13.5" customHeight="1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85"/>
      <c r="O103" s="185"/>
      <c r="P103" s="185"/>
      <c r="Q103" s="132"/>
      <c r="R103" s="132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6"/>
      <c r="AC103" s="186"/>
      <c r="AD103" s="186"/>
      <c r="AE103" s="185"/>
      <c r="AF103" s="185"/>
      <c r="AG103" s="132"/>
      <c r="AH103" s="132"/>
      <c r="AI103" s="185"/>
      <c r="AJ103" s="185"/>
      <c r="AK103" s="185"/>
      <c r="AL103" s="142"/>
    </row>
    <row r="104" spans="1:38" s="1" customFormat="1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85"/>
      <c r="O104" s="185"/>
      <c r="P104" s="185"/>
      <c r="Q104" s="132"/>
      <c r="R104" s="132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6"/>
      <c r="AC104" s="186"/>
      <c r="AD104" s="186"/>
      <c r="AE104" s="185"/>
      <c r="AF104" s="185"/>
      <c r="AG104" s="132"/>
      <c r="AH104" s="132"/>
      <c r="AI104" s="185"/>
      <c r="AJ104" s="185"/>
      <c r="AK104" s="185"/>
      <c r="AL104" s="142"/>
    </row>
    <row r="105" spans="1:38" s="1" customFormat="1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7"/>
      <c r="O105" s="137"/>
      <c r="P105" s="137"/>
      <c r="Q105" s="132"/>
      <c r="R105" s="132"/>
      <c r="S105" s="137"/>
      <c r="T105" s="137"/>
      <c r="U105" s="137"/>
      <c r="V105" s="137"/>
      <c r="W105" s="137"/>
      <c r="X105" s="187"/>
      <c r="Y105" s="187"/>
      <c r="Z105" s="187"/>
      <c r="AA105" s="187"/>
      <c r="AB105" s="187"/>
      <c r="AC105" s="187"/>
      <c r="AD105" s="187"/>
      <c r="AE105" s="137"/>
      <c r="AF105" s="137"/>
      <c r="AG105" s="132"/>
      <c r="AH105" s="132"/>
      <c r="AI105" s="137"/>
      <c r="AJ105" s="137"/>
      <c r="AK105" s="137"/>
      <c r="AL105" s="137"/>
    </row>
    <row r="106" spans="1:38" s="1" customFormat="1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7"/>
      <c r="O106" s="137"/>
      <c r="P106" s="137"/>
      <c r="Q106" s="132"/>
      <c r="R106" s="132"/>
      <c r="S106" s="137"/>
      <c r="T106" s="137"/>
      <c r="U106" s="137"/>
      <c r="V106" s="137"/>
      <c r="W106" s="137"/>
      <c r="X106" s="187"/>
      <c r="Y106" s="187"/>
      <c r="Z106" s="187"/>
      <c r="AA106" s="187"/>
      <c r="AB106" s="187"/>
      <c r="AC106" s="187"/>
      <c r="AD106" s="187"/>
      <c r="AE106" s="137"/>
      <c r="AF106" s="137"/>
      <c r="AG106" s="132"/>
      <c r="AH106" s="132"/>
      <c r="AI106" s="137"/>
      <c r="AJ106" s="137"/>
      <c r="AK106" s="137"/>
      <c r="AL106" s="137"/>
    </row>
    <row r="107" spans="1:38" s="1" customFormat="1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7"/>
      <c r="O107" s="137"/>
      <c r="P107" s="137"/>
      <c r="Q107" s="132"/>
      <c r="R107" s="132"/>
      <c r="S107" s="137"/>
      <c r="T107" s="137"/>
      <c r="U107" s="137"/>
      <c r="V107" s="137"/>
      <c r="W107" s="137"/>
      <c r="X107" s="187"/>
      <c r="Y107" s="187"/>
      <c r="Z107" s="187"/>
      <c r="AA107" s="187"/>
      <c r="AB107" s="187"/>
      <c r="AC107" s="187"/>
      <c r="AD107" s="187"/>
      <c r="AE107" s="137"/>
      <c r="AF107" s="137"/>
      <c r="AG107" s="132"/>
      <c r="AH107" s="132"/>
      <c r="AI107" s="137"/>
      <c r="AJ107" s="137"/>
      <c r="AK107" s="137"/>
      <c r="AL107" s="137"/>
    </row>
    <row r="108" spans="1:38" s="1" customFormat="1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7"/>
      <c r="O108" s="137"/>
      <c r="P108" s="137"/>
      <c r="Q108" s="132"/>
      <c r="R108" s="132"/>
      <c r="S108" s="137"/>
      <c r="T108" s="137"/>
      <c r="U108" s="137"/>
      <c r="V108" s="137"/>
      <c r="W108" s="137"/>
      <c r="X108" s="187"/>
      <c r="Y108" s="187"/>
      <c r="Z108" s="187"/>
      <c r="AA108" s="187"/>
      <c r="AB108" s="187"/>
      <c r="AC108" s="187"/>
      <c r="AD108" s="187"/>
      <c r="AE108" s="137"/>
      <c r="AF108" s="137"/>
      <c r="AG108" s="132"/>
      <c r="AH108" s="132"/>
      <c r="AI108" s="137"/>
      <c r="AJ108" s="137"/>
      <c r="AK108" s="137"/>
      <c r="AL108" s="137"/>
    </row>
    <row r="109" spans="1:38" s="1" customFormat="1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7"/>
      <c r="O109" s="137"/>
      <c r="P109" s="137"/>
      <c r="Q109" s="132"/>
      <c r="R109" s="132"/>
      <c r="S109" s="137"/>
      <c r="T109" s="137"/>
      <c r="U109" s="137"/>
      <c r="V109" s="137"/>
      <c r="W109" s="137"/>
      <c r="X109" s="187"/>
      <c r="Y109" s="187"/>
      <c r="Z109" s="187"/>
      <c r="AA109" s="187"/>
      <c r="AB109" s="187"/>
      <c r="AC109" s="187"/>
      <c r="AD109" s="187"/>
      <c r="AE109" s="137"/>
      <c r="AF109" s="137"/>
      <c r="AG109" s="132"/>
      <c r="AH109" s="132"/>
      <c r="AI109" s="137"/>
      <c r="AJ109" s="137"/>
      <c r="AK109" s="137"/>
      <c r="AL109" s="137"/>
    </row>
    <row r="110" spans="1:38" s="1" customFormat="1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7"/>
      <c r="O110" s="137"/>
      <c r="P110" s="137"/>
      <c r="Q110" s="132"/>
      <c r="R110" s="132"/>
      <c r="S110" s="137"/>
      <c r="T110" s="137"/>
      <c r="U110" s="137"/>
      <c r="V110" s="137"/>
      <c r="W110" s="137"/>
      <c r="X110" s="187"/>
      <c r="Y110" s="187"/>
      <c r="Z110" s="187"/>
      <c r="AA110" s="187"/>
      <c r="AB110" s="187"/>
      <c r="AC110" s="187"/>
      <c r="AD110" s="187"/>
      <c r="AE110" s="137"/>
      <c r="AF110" s="137"/>
      <c r="AG110" s="132"/>
      <c r="AH110" s="132"/>
      <c r="AI110" s="137"/>
      <c r="AJ110" s="137"/>
      <c r="AK110" s="137"/>
      <c r="AL110" s="137"/>
    </row>
    <row r="111" spans="1:38" s="1" customFormat="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7"/>
      <c r="O111" s="137"/>
      <c r="P111" s="137"/>
      <c r="Q111" s="132"/>
      <c r="R111" s="132"/>
      <c r="S111" s="137"/>
      <c r="T111" s="137"/>
      <c r="U111" s="137"/>
      <c r="V111" s="137"/>
      <c r="W111" s="137"/>
      <c r="X111" s="187"/>
      <c r="Y111" s="187"/>
      <c r="Z111" s="187"/>
      <c r="AA111" s="187"/>
      <c r="AB111" s="187"/>
      <c r="AC111" s="187"/>
      <c r="AD111" s="187"/>
      <c r="AE111" s="137"/>
      <c r="AF111" s="137"/>
      <c r="AG111" s="132"/>
      <c r="AH111" s="132"/>
      <c r="AI111" s="137"/>
      <c r="AJ111" s="137"/>
      <c r="AK111" s="137"/>
      <c r="AL111" s="137"/>
    </row>
    <row r="112" spans="1:38" s="1" customFormat="1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7"/>
      <c r="O112" s="137"/>
      <c r="P112" s="137"/>
      <c r="Q112" s="132"/>
      <c r="R112" s="132"/>
      <c r="S112" s="137"/>
      <c r="T112" s="137"/>
      <c r="U112" s="137"/>
      <c r="V112" s="137"/>
      <c r="W112" s="137"/>
      <c r="X112" s="187"/>
      <c r="Y112" s="187"/>
      <c r="Z112" s="187"/>
      <c r="AA112" s="187"/>
      <c r="AB112" s="187"/>
      <c r="AC112" s="187"/>
      <c r="AD112" s="187"/>
      <c r="AE112" s="137"/>
      <c r="AF112" s="137"/>
      <c r="AG112" s="132"/>
      <c r="AH112" s="132"/>
      <c r="AI112" s="137"/>
      <c r="AJ112" s="137"/>
      <c r="AK112" s="137"/>
      <c r="AL112" s="137"/>
    </row>
    <row r="113" spans="1:38" s="1" customFormat="1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7"/>
      <c r="O113" s="137"/>
      <c r="P113" s="137"/>
      <c r="Q113" s="132"/>
      <c r="R113" s="132"/>
      <c r="S113" s="137"/>
      <c r="T113" s="137"/>
      <c r="U113" s="137"/>
      <c r="V113" s="137"/>
      <c r="W113" s="137"/>
      <c r="X113" s="187"/>
      <c r="Y113" s="187"/>
      <c r="Z113" s="187"/>
      <c r="AA113" s="187"/>
      <c r="AB113" s="187"/>
      <c r="AC113" s="187"/>
      <c r="AD113" s="187"/>
      <c r="AE113" s="137"/>
      <c r="AF113" s="137"/>
      <c r="AG113" s="132"/>
      <c r="AH113" s="132"/>
      <c r="AI113" s="137"/>
      <c r="AJ113" s="137"/>
      <c r="AK113" s="137"/>
      <c r="AL113" s="137"/>
    </row>
    <row r="114" spans="1:38" s="1" customFormat="1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7"/>
      <c r="O114" s="137"/>
      <c r="P114" s="137"/>
      <c r="Q114" s="132"/>
      <c r="R114" s="132"/>
      <c r="S114" s="137"/>
      <c r="T114" s="137"/>
      <c r="U114" s="137"/>
      <c r="V114" s="137"/>
      <c r="W114" s="137"/>
      <c r="X114" s="187"/>
      <c r="Y114" s="187"/>
      <c r="Z114" s="187"/>
      <c r="AA114" s="187"/>
      <c r="AB114" s="187"/>
      <c r="AC114" s="187"/>
      <c r="AD114" s="187"/>
      <c r="AE114" s="137"/>
      <c r="AF114" s="137"/>
      <c r="AG114" s="132"/>
      <c r="AH114" s="132"/>
      <c r="AI114" s="137"/>
      <c r="AJ114" s="137"/>
      <c r="AK114" s="137"/>
      <c r="AL114" s="137"/>
    </row>
    <row r="115" spans="1:38" s="1" customFormat="1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7"/>
      <c r="O115" s="137"/>
      <c r="P115" s="137"/>
      <c r="Q115" s="132"/>
      <c r="R115" s="132"/>
      <c r="S115" s="137"/>
      <c r="T115" s="137"/>
      <c r="U115" s="137"/>
      <c r="V115" s="137"/>
      <c r="W115" s="137"/>
      <c r="X115" s="187"/>
      <c r="Y115" s="187"/>
      <c r="Z115" s="187"/>
      <c r="AA115" s="187"/>
      <c r="AB115" s="187"/>
      <c r="AC115" s="187"/>
      <c r="AD115" s="187"/>
      <c r="AE115" s="137"/>
      <c r="AF115" s="137"/>
      <c r="AG115" s="132"/>
      <c r="AH115" s="132"/>
      <c r="AI115" s="137"/>
      <c r="AJ115" s="137"/>
      <c r="AK115" s="137"/>
      <c r="AL115" s="137"/>
    </row>
    <row r="116" spans="1:38" s="1" customFormat="1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7"/>
      <c r="O116" s="137"/>
      <c r="P116" s="137"/>
      <c r="Q116" s="132"/>
      <c r="R116" s="132"/>
      <c r="S116" s="137"/>
      <c r="T116" s="137"/>
      <c r="U116" s="137"/>
      <c r="V116" s="137"/>
      <c r="W116" s="137"/>
      <c r="X116" s="187"/>
      <c r="Y116" s="187"/>
      <c r="Z116" s="187"/>
      <c r="AA116" s="187"/>
      <c r="AB116" s="187"/>
      <c r="AC116" s="187"/>
      <c r="AD116" s="187"/>
      <c r="AE116" s="137"/>
      <c r="AF116" s="137"/>
      <c r="AG116" s="132"/>
      <c r="AH116" s="132"/>
      <c r="AI116" s="137"/>
      <c r="AJ116" s="137"/>
      <c r="AK116" s="137"/>
      <c r="AL116" s="137"/>
    </row>
    <row r="117" spans="1:38" s="1" customFormat="1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7"/>
      <c r="O117" s="137"/>
      <c r="P117" s="137"/>
      <c r="Q117" s="132"/>
      <c r="R117" s="132"/>
      <c r="S117" s="137"/>
      <c r="T117" s="137"/>
      <c r="U117" s="137"/>
      <c r="V117" s="137"/>
      <c r="W117" s="137"/>
      <c r="X117" s="187"/>
      <c r="Y117" s="187"/>
      <c r="Z117" s="187"/>
      <c r="AA117" s="187"/>
      <c r="AB117" s="187"/>
      <c r="AC117" s="187"/>
      <c r="AD117" s="187"/>
      <c r="AE117" s="137"/>
      <c r="AF117" s="137"/>
      <c r="AG117" s="132"/>
      <c r="AH117" s="132"/>
      <c r="AI117" s="137"/>
      <c r="AJ117" s="137"/>
      <c r="AK117" s="137"/>
      <c r="AL117" s="137"/>
    </row>
    <row r="118" spans="1:38" s="1" customFormat="1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7"/>
      <c r="O118" s="137"/>
      <c r="P118" s="137"/>
      <c r="Q118" s="132"/>
      <c r="R118" s="132"/>
      <c r="S118" s="137"/>
      <c r="T118" s="137"/>
      <c r="U118" s="137"/>
      <c r="V118" s="137"/>
      <c r="W118" s="137"/>
      <c r="X118" s="187"/>
      <c r="Y118" s="187"/>
      <c r="Z118" s="187"/>
      <c r="AA118" s="187"/>
      <c r="AB118" s="187"/>
      <c r="AC118" s="187"/>
      <c r="AD118" s="187"/>
      <c r="AE118" s="137"/>
      <c r="AF118" s="137"/>
      <c r="AG118" s="132"/>
      <c r="AH118" s="132"/>
      <c r="AI118" s="137"/>
      <c r="AJ118" s="137"/>
      <c r="AK118" s="137"/>
      <c r="AL118" s="137"/>
    </row>
    <row r="119" spans="1:38" s="1" customFormat="1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7"/>
      <c r="O119" s="137"/>
      <c r="P119" s="137"/>
      <c r="Q119" s="132"/>
      <c r="R119" s="132"/>
      <c r="S119" s="137"/>
      <c r="T119" s="137"/>
      <c r="U119" s="137"/>
      <c r="V119" s="137"/>
      <c r="W119" s="137"/>
      <c r="X119" s="187"/>
      <c r="Y119" s="187"/>
      <c r="Z119" s="187"/>
      <c r="AA119" s="187"/>
      <c r="AB119" s="187"/>
      <c r="AC119" s="187"/>
      <c r="AD119" s="187"/>
      <c r="AE119" s="137"/>
      <c r="AF119" s="137"/>
      <c r="AG119" s="132"/>
      <c r="AH119" s="132"/>
      <c r="AI119" s="137"/>
      <c r="AJ119" s="137"/>
      <c r="AK119" s="137"/>
      <c r="AL119" s="137"/>
    </row>
    <row r="120" spans="1:38" s="1" customFormat="1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7"/>
      <c r="O120" s="137"/>
      <c r="P120" s="137"/>
      <c r="Q120" s="132"/>
      <c r="R120" s="132"/>
      <c r="S120" s="137"/>
      <c r="T120" s="137"/>
      <c r="U120" s="137"/>
      <c r="V120" s="137"/>
      <c r="W120" s="137"/>
      <c r="X120" s="187"/>
      <c r="Y120" s="187"/>
      <c r="Z120" s="187"/>
      <c r="AA120" s="187"/>
      <c r="AB120" s="187"/>
      <c r="AC120" s="187"/>
      <c r="AD120" s="187"/>
      <c r="AE120" s="137"/>
      <c r="AF120" s="137"/>
      <c r="AG120" s="132"/>
      <c r="AH120" s="132"/>
      <c r="AI120" s="137"/>
      <c r="AJ120" s="137"/>
      <c r="AK120" s="137"/>
      <c r="AL120" s="137"/>
    </row>
    <row r="121" spans="1:38" s="1" customFormat="1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7"/>
      <c r="O121" s="137"/>
      <c r="P121" s="137"/>
      <c r="Q121" s="132"/>
      <c r="R121" s="132"/>
      <c r="S121" s="137"/>
      <c r="T121" s="137"/>
      <c r="U121" s="137"/>
      <c r="V121" s="137"/>
      <c r="W121" s="137"/>
      <c r="X121" s="187"/>
      <c r="Y121" s="187"/>
      <c r="Z121" s="187"/>
      <c r="AA121" s="187"/>
      <c r="AB121" s="187"/>
      <c r="AC121" s="187"/>
      <c r="AD121" s="187"/>
      <c r="AE121" s="137"/>
      <c r="AF121" s="137"/>
      <c r="AG121" s="132"/>
      <c r="AH121" s="132"/>
      <c r="AI121" s="137"/>
      <c r="AJ121" s="137"/>
      <c r="AK121" s="137"/>
      <c r="AL121" s="137"/>
    </row>
    <row r="122" spans="1:38" s="1" customFormat="1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7"/>
      <c r="O122" s="137"/>
      <c r="P122" s="137"/>
      <c r="Q122" s="132"/>
      <c r="R122" s="132"/>
      <c r="S122" s="137"/>
      <c r="T122" s="137"/>
      <c r="U122" s="137"/>
      <c r="V122" s="137"/>
      <c r="W122" s="137"/>
      <c r="X122" s="187"/>
      <c r="Y122" s="187"/>
      <c r="Z122" s="187"/>
      <c r="AA122" s="187"/>
      <c r="AB122" s="187"/>
      <c r="AC122" s="187"/>
      <c r="AD122" s="187"/>
      <c r="AE122" s="137"/>
      <c r="AF122" s="137"/>
      <c r="AG122" s="132"/>
      <c r="AH122" s="132"/>
      <c r="AI122" s="137"/>
      <c r="AJ122" s="137"/>
      <c r="AK122" s="137"/>
      <c r="AL122" s="137"/>
    </row>
    <row r="123" spans="1:38" s="1" customFormat="1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7"/>
      <c r="O123" s="137"/>
      <c r="P123" s="137"/>
      <c r="Q123" s="132"/>
      <c r="R123" s="132"/>
      <c r="S123" s="137"/>
      <c r="T123" s="137"/>
      <c r="U123" s="137"/>
      <c r="V123" s="137"/>
      <c r="W123" s="137"/>
      <c r="X123" s="187"/>
      <c r="Y123" s="187"/>
      <c r="Z123" s="187"/>
      <c r="AA123" s="187"/>
      <c r="AB123" s="187"/>
      <c r="AC123" s="187"/>
      <c r="AD123" s="187"/>
      <c r="AE123" s="137"/>
      <c r="AF123" s="137"/>
      <c r="AG123" s="132"/>
      <c r="AH123" s="132"/>
      <c r="AI123" s="137"/>
      <c r="AJ123" s="137"/>
      <c r="AK123" s="137"/>
      <c r="AL123" s="137"/>
    </row>
    <row r="124" spans="1:38" s="1" customFormat="1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7"/>
      <c r="O124" s="137"/>
      <c r="P124" s="137"/>
      <c r="Q124" s="132"/>
      <c r="R124" s="132"/>
      <c r="S124" s="137"/>
      <c r="T124" s="137"/>
      <c r="U124" s="137"/>
      <c r="V124" s="137"/>
      <c r="W124" s="137"/>
      <c r="X124" s="187"/>
      <c r="Y124" s="187"/>
      <c r="Z124" s="187"/>
      <c r="AA124" s="187"/>
      <c r="AB124" s="187"/>
      <c r="AC124" s="187"/>
      <c r="AD124" s="187"/>
      <c r="AE124" s="137"/>
      <c r="AF124" s="137"/>
      <c r="AG124" s="132"/>
      <c r="AH124" s="132"/>
      <c r="AI124" s="137"/>
      <c r="AJ124" s="137"/>
      <c r="AK124" s="137"/>
      <c r="AL124" s="137"/>
    </row>
    <row r="125" spans="1:38" s="1" customFormat="1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7"/>
      <c r="O125" s="137"/>
      <c r="P125" s="137"/>
      <c r="Q125" s="132"/>
      <c r="R125" s="132"/>
      <c r="S125" s="137"/>
      <c r="T125" s="137"/>
      <c r="U125" s="137"/>
      <c r="V125" s="137"/>
      <c r="W125" s="137"/>
      <c r="X125" s="187"/>
      <c r="Y125" s="187"/>
      <c r="Z125" s="187"/>
      <c r="AA125" s="187"/>
      <c r="AB125" s="187"/>
      <c r="AC125" s="187"/>
      <c r="AD125" s="187"/>
      <c r="AE125" s="137"/>
      <c r="AF125" s="137"/>
      <c r="AG125" s="132"/>
      <c r="AH125" s="132"/>
      <c r="AI125" s="137"/>
      <c r="AJ125" s="137"/>
      <c r="AK125" s="137"/>
      <c r="AL125" s="137"/>
    </row>
    <row r="126" spans="1:38" s="1" customFormat="1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7"/>
      <c r="O126" s="137"/>
      <c r="P126" s="137"/>
      <c r="Q126" s="132"/>
      <c r="R126" s="132"/>
      <c r="S126" s="137"/>
      <c r="T126" s="137"/>
      <c r="U126" s="137"/>
      <c r="V126" s="137"/>
      <c r="W126" s="137"/>
      <c r="X126" s="187"/>
      <c r="Y126" s="187"/>
      <c r="Z126" s="187"/>
      <c r="AA126" s="187"/>
      <c r="AB126" s="187"/>
      <c r="AC126" s="187"/>
      <c r="AD126" s="187"/>
      <c r="AE126" s="137"/>
      <c r="AF126" s="137"/>
      <c r="AG126" s="132"/>
      <c r="AH126" s="132"/>
      <c r="AI126" s="137"/>
      <c r="AJ126" s="137"/>
      <c r="AK126" s="137"/>
      <c r="AL126" s="137"/>
    </row>
    <row r="127" spans="1:38" s="1" customFormat="1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7"/>
      <c r="O127" s="137"/>
      <c r="P127" s="137"/>
      <c r="Q127" s="132"/>
      <c r="R127" s="132"/>
      <c r="S127" s="137"/>
      <c r="T127" s="137"/>
      <c r="U127" s="137"/>
      <c r="V127" s="137"/>
      <c r="W127" s="137"/>
      <c r="X127" s="187"/>
      <c r="Y127" s="187"/>
      <c r="Z127" s="187"/>
      <c r="AA127" s="187"/>
      <c r="AB127" s="187"/>
      <c r="AC127" s="187"/>
      <c r="AD127" s="187"/>
      <c r="AE127" s="137"/>
      <c r="AF127" s="137"/>
      <c r="AG127" s="132"/>
      <c r="AH127" s="132"/>
      <c r="AI127" s="137"/>
      <c r="AJ127" s="137"/>
      <c r="AK127" s="137"/>
      <c r="AL127" s="137"/>
    </row>
    <row r="128" spans="1:38" s="1" customFormat="1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7"/>
      <c r="O128" s="137"/>
      <c r="P128" s="137"/>
      <c r="Q128" s="132"/>
      <c r="R128" s="132"/>
      <c r="S128" s="137"/>
      <c r="T128" s="137"/>
      <c r="U128" s="137"/>
      <c r="V128" s="137"/>
      <c r="W128" s="137"/>
      <c r="X128" s="187"/>
      <c r="Y128" s="187"/>
      <c r="Z128" s="187"/>
      <c r="AA128" s="187"/>
      <c r="AB128" s="187"/>
      <c r="AC128" s="187"/>
      <c r="AD128" s="187"/>
      <c r="AE128" s="137"/>
      <c r="AF128" s="137"/>
      <c r="AG128" s="132"/>
      <c r="AH128" s="132"/>
      <c r="AI128" s="137"/>
      <c r="AJ128" s="137"/>
      <c r="AK128" s="137"/>
      <c r="AL128" s="137"/>
    </row>
    <row r="129" spans="1:38" s="1" customFormat="1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7"/>
      <c r="O129" s="137"/>
      <c r="P129" s="137"/>
      <c r="Q129" s="132"/>
      <c r="R129" s="132"/>
      <c r="S129" s="137"/>
      <c r="T129" s="137"/>
      <c r="U129" s="137"/>
      <c r="V129" s="137"/>
      <c r="W129" s="137"/>
      <c r="X129" s="187"/>
      <c r="Y129" s="187"/>
      <c r="Z129" s="187"/>
      <c r="AA129" s="187"/>
      <c r="AB129" s="187"/>
      <c r="AC129" s="187"/>
      <c r="AD129" s="187"/>
      <c r="AE129" s="137"/>
      <c r="AF129" s="137"/>
      <c r="AG129" s="132"/>
      <c r="AH129" s="132"/>
      <c r="AI129" s="137"/>
      <c r="AJ129" s="137"/>
      <c r="AK129" s="137"/>
      <c r="AL129" s="137"/>
    </row>
    <row r="130" spans="1:38" s="1" customFormat="1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7"/>
      <c r="O130" s="137"/>
      <c r="P130" s="137"/>
      <c r="Q130" s="132"/>
      <c r="R130" s="132"/>
      <c r="S130" s="137"/>
      <c r="T130" s="137"/>
      <c r="U130" s="137"/>
      <c r="V130" s="137"/>
      <c r="W130" s="137"/>
      <c r="X130" s="187"/>
      <c r="Y130" s="187"/>
      <c r="Z130" s="187"/>
      <c r="AA130" s="187"/>
      <c r="AB130" s="187"/>
      <c r="AC130" s="187"/>
      <c r="AD130" s="187"/>
      <c r="AE130" s="137"/>
      <c r="AF130" s="137"/>
      <c r="AG130" s="132"/>
      <c r="AH130" s="132"/>
      <c r="AI130" s="137"/>
      <c r="AJ130" s="137"/>
      <c r="AK130" s="137"/>
      <c r="AL130" s="137"/>
    </row>
    <row r="131" spans="1:38" s="1" customFormat="1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7"/>
      <c r="O131" s="137"/>
      <c r="P131" s="137"/>
      <c r="Q131" s="132"/>
      <c r="R131" s="132"/>
      <c r="S131" s="137"/>
      <c r="T131" s="137"/>
      <c r="U131" s="137"/>
      <c r="V131" s="137"/>
      <c r="W131" s="137"/>
      <c r="X131" s="187"/>
      <c r="Y131" s="187"/>
      <c r="Z131" s="187"/>
      <c r="AA131" s="187"/>
      <c r="AB131" s="187"/>
      <c r="AC131" s="187"/>
      <c r="AD131" s="187"/>
      <c r="AE131" s="137"/>
      <c r="AF131" s="137"/>
      <c r="AG131" s="132"/>
      <c r="AH131" s="132"/>
      <c r="AI131" s="137"/>
      <c r="AJ131" s="137"/>
      <c r="AK131" s="137"/>
      <c r="AL131" s="137"/>
    </row>
    <row r="132" spans="1:38" s="1" customFormat="1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7"/>
      <c r="O132" s="137"/>
      <c r="P132" s="137"/>
      <c r="Q132" s="132"/>
      <c r="R132" s="132"/>
      <c r="S132" s="137"/>
      <c r="T132" s="137"/>
      <c r="U132" s="137"/>
      <c r="V132" s="137"/>
      <c r="W132" s="137"/>
      <c r="X132" s="187"/>
      <c r="Y132" s="187"/>
      <c r="Z132" s="187"/>
      <c r="AA132" s="187"/>
      <c r="AB132" s="187"/>
      <c r="AC132" s="187"/>
      <c r="AD132" s="187"/>
      <c r="AE132" s="137"/>
      <c r="AF132" s="137"/>
      <c r="AG132" s="132"/>
      <c r="AH132" s="132"/>
      <c r="AI132" s="137"/>
      <c r="AJ132" s="137"/>
      <c r="AK132" s="137"/>
      <c r="AL132" s="137"/>
    </row>
    <row r="133" spans="1:38" s="1" customFormat="1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7"/>
      <c r="O133" s="137"/>
      <c r="P133" s="137"/>
      <c r="Q133" s="132"/>
      <c r="R133" s="132"/>
      <c r="S133" s="137"/>
      <c r="T133" s="137"/>
      <c r="U133" s="137"/>
      <c r="V133" s="137"/>
      <c r="W133" s="137"/>
      <c r="X133" s="187"/>
      <c r="Y133" s="187"/>
      <c r="Z133" s="187"/>
      <c r="AA133" s="187"/>
      <c r="AB133" s="187"/>
      <c r="AC133" s="187"/>
      <c r="AD133" s="187"/>
      <c r="AE133" s="137"/>
      <c r="AF133" s="137"/>
      <c r="AG133" s="132"/>
      <c r="AH133" s="132"/>
      <c r="AI133" s="137"/>
      <c r="AJ133" s="137"/>
      <c r="AK133" s="137"/>
      <c r="AL133" s="137"/>
    </row>
    <row r="134" spans="1:38" s="1" customFormat="1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7"/>
      <c r="O134" s="137"/>
      <c r="P134" s="137"/>
      <c r="Q134" s="132"/>
      <c r="R134" s="132"/>
      <c r="S134" s="137"/>
      <c r="T134" s="137"/>
      <c r="U134" s="137"/>
      <c r="V134" s="137"/>
      <c r="W134" s="137"/>
      <c r="X134" s="187"/>
      <c r="Y134" s="187"/>
      <c r="Z134" s="187"/>
      <c r="AA134" s="187"/>
      <c r="AB134" s="187"/>
      <c r="AC134" s="187"/>
      <c r="AD134" s="187"/>
      <c r="AE134" s="137"/>
      <c r="AF134" s="137"/>
      <c r="AG134" s="132"/>
      <c r="AH134" s="132"/>
      <c r="AI134" s="137"/>
      <c r="AJ134" s="137"/>
      <c r="AK134" s="137"/>
      <c r="AL134" s="137"/>
    </row>
    <row r="135" spans="1:38" s="1" customFormat="1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7"/>
      <c r="O135" s="137"/>
      <c r="P135" s="137"/>
      <c r="Q135" s="132"/>
      <c r="R135" s="132"/>
      <c r="S135" s="137"/>
      <c r="T135" s="137"/>
      <c r="U135" s="137"/>
      <c r="V135" s="137"/>
      <c r="W135" s="137"/>
      <c r="X135" s="187"/>
      <c r="Y135" s="187"/>
      <c r="Z135" s="187"/>
      <c r="AA135" s="187"/>
      <c r="AB135" s="187"/>
      <c r="AC135" s="187"/>
      <c r="AD135" s="187"/>
      <c r="AE135" s="137"/>
      <c r="AF135" s="137"/>
      <c r="AG135" s="132"/>
      <c r="AH135" s="132"/>
      <c r="AI135" s="137"/>
      <c r="AJ135" s="137"/>
      <c r="AK135" s="137"/>
      <c r="AL135" s="137"/>
    </row>
    <row r="136" spans="1:38" s="1" customFormat="1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7"/>
      <c r="O136" s="137"/>
      <c r="P136" s="137"/>
      <c r="Q136" s="132"/>
      <c r="R136" s="132"/>
      <c r="S136" s="137"/>
      <c r="T136" s="137"/>
      <c r="U136" s="137"/>
      <c r="V136" s="137"/>
      <c r="W136" s="137"/>
      <c r="X136" s="187"/>
      <c r="Y136" s="187"/>
      <c r="Z136" s="187"/>
      <c r="AA136" s="187"/>
      <c r="AB136" s="187"/>
      <c r="AC136" s="187"/>
      <c r="AD136" s="187"/>
      <c r="AE136" s="137"/>
      <c r="AF136" s="137"/>
      <c r="AG136" s="132"/>
      <c r="AH136" s="132"/>
      <c r="AI136" s="137"/>
      <c r="AJ136" s="137"/>
      <c r="AK136" s="137"/>
      <c r="AL136" s="137"/>
    </row>
    <row r="137" spans="1:38" s="1" customFormat="1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7"/>
      <c r="O137" s="137"/>
      <c r="P137" s="137"/>
      <c r="Q137" s="132"/>
      <c r="R137" s="132"/>
      <c r="S137" s="137"/>
      <c r="T137" s="137"/>
      <c r="U137" s="137"/>
      <c r="V137" s="137"/>
      <c r="W137" s="137"/>
      <c r="X137" s="187"/>
      <c r="Y137" s="187"/>
      <c r="Z137" s="187"/>
      <c r="AA137" s="187"/>
      <c r="AB137" s="187"/>
      <c r="AC137" s="187"/>
      <c r="AD137" s="187"/>
      <c r="AE137" s="137"/>
      <c r="AF137" s="137"/>
      <c r="AG137" s="132"/>
      <c r="AH137" s="132"/>
      <c r="AI137" s="137"/>
      <c r="AJ137" s="137"/>
      <c r="AK137" s="137"/>
      <c r="AL137" s="137"/>
    </row>
    <row r="138" spans="1:38" s="1" customFormat="1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7"/>
      <c r="O138" s="137"/>
      <c r="P138" s="137"/>
      <c r="Q138" s="132"/>
      <c r="R138" s="132"/>
      <c r="S138" s="137"/>
      <c r="T138" s="137"/>
      <c r="U138" s="137"/>
      <c r="V138" s="137"/>
      <c r="W138" s="137"/>
      <c r="X138" s="187"/>
      <c r="Y138" s="187"/>
      <c r="Z138" s="187"/>
      <c r="AA138" s="187"/>
      <c r="AB138" s="187"/>
      <c r="AC138" s="187"/>
      <c r="AD138" s="187"/>
      <c r="AE138" s="137"/>
      <c r="AF138" s="137"/>
      <c r="AG138" s="132"/>
      <c r="AH138" s="132"/>
      <c r="AI138" s="137"/>
      <c r="AJ138" s="137"/>
      <c r="AK138" s="137"/>
      <c r="AL138" s="137"/>
    </row>
    <row r="139" spans="1:38" s="1" customFormat="1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7"/>
      <c r="O139" s="137"/>
      <c r="P139" s="137"/>
      <c r="Q139" s="132"/>
      <c r="R139" s="132"/>
      <c r="S139" s="137"/>
      <c r="T139" s="137"/>
      <c r="U139" s="137"/>
      <c r="V139" s="137"/>
      <c r="W139" s="137"/>
      <c r="X139" s="187"/>
      <c r="Y139" s="187"/>
      <c r="Z139" s="187"/>
      <c r="AA139" s="187"/>
      <c r="AB139" s="187"/>
      <c r="AC139" s="187"/>
      <c r="AD139" s="187"/>
      <c r="AE139" s="137"/>
      <c r="AF139" s="137"/>
      <c r="AG139" s="132"/>
      <c r="AH139" s="132"/>
      <c r="AI139" s="137"/>
      <c r="AJ139" s="137"/>
      <c r="AK139" s="137"/>
      <c r="AL139" s="137"/>
    </row>
    <row r="140" spans="1:38" s="1" customFormat="1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7"/>
      <c r="O140" s="137"/>
      <c r="P140" s="137"/>
      <c r="Q140" s="132"/>
      <c r="R140" s="132"/>
      <c r="S140" s="137"/>
      <c r="T140" s="137"/>
      <c r="U140" s="137"/>
      <c r="V140" s="137"/>
      <c r="W140" s="137"/>
      <c r="X140" s="187"/>
      <c r="Y140" s="187"/>
      <c r="Z140" s="187"/>
      <c r="AA140" s="187"/>
      <c r="AB140" s="187"/>
      <c r="AC140" s="187"/>
      <c r="AD140" s="187"/>
      <c r="AE140" s="137"/>
      <c r="AF140" s="137"/>
      <c r="AG140" s="132"/>
      <c r="AH140" s="132"/>
      <c r="AI140" s="137"/>
      <c r="AJ140" s="137"/>
      <c r="AK140" s="137"/>
      <c r="AL140" s="137"/>
    </row>
    <row r="141" spans="1:38" s="1" customFormat="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7"/>
      <c r="O141" s="137"/>
      <c r="P141" s="137"/>
      <c r="Q141" s="132"/>
      <c r="R141" s="132"/>
      <c r="S141" s="137"/>
      <c r="T141" s="137"/>
      <c r="U141" s="137"/>
      <c r="V141" s="137"/>
      <c r="W141" s="137"/>
      <c r="X141" s="187"/>
      <c r="Y141" s="187"/>
      <c r="Z141" s="187"/>
      <c r="AA141" s="187"/>
      <c r="AB141" s="187"/>
      <c r="AC141" s="187"/>
      <c r="AD141" s="187"/>
      <c r="AE141" s="137"/>
      <c r="AF141" s="137"/>
      <c r="AG141" s="132"/>
      <c r="AH141" s="132"/>
      <c r="AI141" s="137"/>
      <c r="AJ141" s="137"/>
      <c r="AK141" s="137"/>
      <c r="AL141" s="137"/>
    </row>
    <row r="142" spans="1:38" s="1" customFormat="1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7"/>
      <c r="O142" s="137"/>
      <c r="P142" s="137"/>
      <c r="Q142" s="132"/>
      <c r="R142" s="132"/>
      <c r="S142" s="137"/>
      <c r="T142" s="137"/>
      <c r="U142" s="137"/>
      <c r="V142" s="137"/>
      <c r="W142" s="137"/>
      <c r="X142" s="187"/>
      <c r="Y142" s="187"/>
      <c r="Z142" s="187"/>
      <c r="AA142" s="187"/>
      <c r="AB142" s="187"/>
      <c r="AC142" s="187"/>
      <c r="AD142" s="187"/>
      <c r="AE142" s="137"/>
      <c r="AF142" s="137"/>
      <c r="AG142" s="132"/>
      <c r="AH142" s="132"/>
      <c r="AI142" s="137"/>
      <c r="AJ142" s="137"/>
      <c r="AK142" s="137"/>
      <c r="AL142" s="137"/>
    </row>
    <row r="143" spans="1:38" s="1" customFormat="1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7"/>
      <c r="O143" s="137"/>
      <c r="P143" s="137"/>
      <c r="Q143" s="132"/>
      <c r="R143" s="132"/>
      <c r="S143" s="137"/>
      <c r="T143" s="137"/>
      <c r="U143" s="137"/>
      <c r="V143" s="137"/>
      <c r="W143" s="137"/>
      <c r="X143" s="187"/>
      <c r="Y143" s="187"/>
      <c r="Z143" s="187"/>
      <c r="AA143" s="187"/>
      <c r="AB143" s="187"/>
      <c r="AC143" s="187"/>
      <c r="AD143" s="187"/>
      <c r="AE143" s="137"/>
      <c r="AF143" s="137"/>
      <c r="AG143" s="132"/>
      <c r="AH143" s="132"/>
      <c r="AI143" s="137"/>
      <c r="AJ143" s="137"/>
      <c r="AK143" s="137"/>
      <c r="AL143" s="137"/>
    </row>
    <row r="144" spans="1:38" s="1" customFormat="1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7"/>
      <c r="O144" s="137"/>
      <c r="P144" s="137"/>
      <c r="Q144" s="132"/>
      <c r="R144" s="132"/>
      <c r="S144" s="137"/>
      <c r="T144" s="137"/>
      <c r="U144" s="137"/>
      <c r="V144" s="137"/>
      <c r="W144" s="137"/>
      <c r="X144" s="187"/>
      <c r="Y144" s="187"/>
      <c r="Z144" s="187"/>
      <c r="AA144" s="187"/>
      <c r="AB144" s="187"/>
      <c r="AC144" s="187"/>
      <c r="AD144" s="187"/>
      <c r="AE144" s="137"/>
      <c r="AF144" s="137"/>
      <c r="AG144" s="132"/>
      <c r="AH144" s="132"/>
      <c r="AI144" s="137"/>
      <c r="AJ144" s="137"/>
      <c r="AK144" s="137"/>
      <c r="AL144" s="137"/>
    </row>
    <row r="145" spans="1:38" s="1" customFormat="1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7"/>
      <c r="O145" s="137"/>
      <c r="P145" s="137"/>
      <c r="Q145" s="132"/>
      <c r="R145" s="132"/>
      <c r="S145" s="137"/>
      <c r="T145" s="137"/>
      <c r="U145" s="137"/>
      <c r="V145" s="137"/>
      <c r="W145" s="137"/>
      <c r="X145" s="187"/>
      <c r="Y145" s="187"/>
      <c r="Z145" s="187"/>
      <c r="AA145" s="187"/>
      <c r="AB145" s="187"/>
      <c r="AC145" s="187"/>
      <c r="AD145" s="187"/>
      <c r="AE145" s="137"/>
      <c r="AF145" s="137"/>
      <c r="AG145" s="132"/>
      <c r="AH145" s="132"/>
      <c r="AI145" s="137"/>
      <c r="AJ145" s="137"/>
      <c r="AK145" s="137"/>
      <c r="AL145" s="137"/>
    </row>
    <row r="146" spans="1:38" s="1" customFormat="1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7"/>
      <c r="O146" s="137"/>
      <c r="P146" s="137"/>
      <c r="Q146" s="132"/>
      <c r="R146" s="132"/>
      <c r="S146" s="137"/>
      <c r="T146" s="137"/>
      <c r="U146" s="137"/>
      <c r="V146" s="137"/>
      <c r="W146" s="137"/>
      <c r="X146" s="187"/>
      <c r="Y146" s="187"/>
      <c r="Z146" s="187"/>
      <c r="AA146" s="187"/>
      <c r="AB146" s="187"/>
      <c r="AC146" s="187"/>
      <c r="AD146" s="187"/>
      <c r="AE146" s="137"/>
      <c r="AF146" s="137"/>
      <c r="AG146" s="132"/>
      <c r="AH146" s="132"/>
      <c r="AI146" s="137"/>
      <c r="AJ146" s="137"/>
      <c r="AK146" s="137"/>
      <c r="AL146" s="137"/>
    </row>
    <row r="147" spans="1:38" s="1" customFormat="1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7"/>
      <c r="O147" s="137"/>
      <c r="P147" s="137"/>
      <c r="Q147" s="132"/>
      <c r="R147" s="132"/>
      <c r="S147" s="137"/>
      <c r="T147" s="137"/>
      <c r="U147" s="137"/>
      <c r="V147" s="137"/>
      <c r="W147" s="137"/>
      <c r="X147" s="187"/>
      <c r="Y147" s="187"/>
      <c r="Z147" s="187"/>
      <c r="AA147" s="187"/>
      <c r="AB147" s="187"/>
      <c r="AC147" s="187"/>
      <c r="AD147" s="187"/>
      <c r="AE147" s="137"/>
      <c r="AF147" s="137"/>
      <c r="AG147" s="132"/>
      <c r="AH147" s="132"/>
      <c r="AI147" s="137"/>
      <c r="AJ147" s="137"/>
      <c r="AK147" s="137"/>
      <c r="AL147" s="137"/>
    </row>
    <row r="148" spans="1:38" s="1" customFormat="1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7"/>
      <c r="O148" s="137"/>
      <c r="P148" s="137"/>
      <c r="Q148" s="132"/>
      <c r="R148" s="132"/>
      <c r="S148" s="137"/>
      <c r="T148" s="137"/>
      <c r="U148" s="137"/>
      <c r="V148" s="137"/>
      <c r="W148" s="137"/>
      <c r="X148" s="187"/>
      <c r="Y148" s="187"/>
      <c r="Z148" s="187"/>
      <c r="AA148" s="187"/>
      <c r="AB148" s="187"/>
      <c r="AC148" s="187"/>
      <c r="AD148" s="187"/>
      <c r="AE148" s="137"/>
      <c r="AF148" s="137"/>
      <c r="AG148" s="132"/>
      <c r="AH148" s="132"/>
      <c r="AI148" s="137"/>
      <c r="AJ148" s="137"/>
      <c r="AK148" s="137"/>
      <c r="AL148" s="137"/>
    </row>
    <row r="149" spans="1:38" s="1" customFormat="1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7"/>
      <c r="O149" s="137"/>
      <c r="P149" s="137"/>
      <c r="Q149" s="132"/>
      <c r="R149" s="132"/>
      <c r="S149" s="137"/>
      <c r="T149" s="137"/>
      <c r="U149" s="137"/>
      <c r="V149" s="137"/>
      <c r="W149" s="137"/>
      <c r="X149" s="187"/>
      <c r="Y149" s="187"/>
      <c r="Z149" s="187"/>
      <c r="AA149" s="187"/>
      <c r="AB149" s="187"/>
      <c r="AC149" s="187"/>
      <c r="AD149" s="187"/>
      <c r="AE149" s="137"/>
      <c r="AF149" s="137"/>
      <c r="AG149" s="132"/>
      <c r="AH149" s="132"/>
      <c r="AI149" s="137"/>
      <c r="AJ149" s="137"/>
      <c r="AK149" s="137"/>
      <c r="AL149" s="137"/>
    </row>
    <row r="150" spans="1:38" s="1" customFormat="1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7"/>
      <c r="O150" s="137"/>
      <c r="P150" s="137"/>
      <c r="Q150" s="132"/>
      <c r="R150" s="132"/>
      <c r="S150" s="137"/>
      <c r="T150" s="137"/>
      <c r="U150" s="137"/>
      <c r="V150" s="137"/>
      <c r="W150" s="137"/>
      <c r="X150" s="187"/>
      <c r="Y150" s="187"/>
      <c r="Z150" s="187"/>
      <c r="AA150" s="187"/>
      <c r="AB150" s="187"/>
      <c r="AC150" s="187"/>
      <c r="AD150" s="187"/>
      <c r="AE150" s="137"/>
      <c r="AF150" s="137"/>
      <c r="AG150" s="132"/>
      <c r="AH150" s="132"/>
      <c r="AI150" s="137"/>
      <c r="AJ150" s="137"/>
      <c r="AK150" s="137"/>
      <c r="AL150" s="137"/>
    </row>
    <row r="151" spans="1:38" s="1" customFormat="1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7"/>
      <c r="O151" s="137"/>
      <c r="P151" s="137"/>
      <c r="Q151" s="132"/>
      <c r="R151" s="132"/>
      <c r="S151" s="137"/>
      <c r="T151" s="137"/>
      <c r="U151" s="137"/>
      <c r="V151" s="137"/>
      <c r="W151" s="137"/>
      <c r="X151" s="187"/>
      <c r="Y151" s="187"/>
      <c r="Z151" s="187"/>
      <c r="AA151" s="187"/>
      <c r="AB151" s="187"/>
      <c r="AC151" s="187"/>
      <c r="AD151" s="187"/>
      <c r="AE151" s="137"/>
      <c r="AF151" s="137"/>
      <c r="AG151" s="132"/>
      <c r="AH151" s="132"/>
      <c r="AI151" s="137"/>
      <c r="AJ151" s="137"/>
      <c r="AK151" s="137"/>
      <c r="AL151" s="137"/>
    </row>
    <row r="152" spans="1:38" s="1" customFormat="1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7"/>
      <c r="O152" s="137"/>
      <c r="P152" s="137"/>
      <c r="Q152" s="132"/>
      <c r="R152" s="132"/>
      <c r="S152" s="137"/>
      <c r="T152" s="137"/>
      <c r="U152" s="137"/>
      <c r="V152" s="137"/>
      <c r="W152" s="137"/>
      <c r="X152" s="187"/>
      <c r="Y152" s="187"/>
      <c r="Z152" s="187"/>
      <c r="AA152" s="187"/>
      <c r="AB152" s="187"/>
      <c r="AC152" s="187"/>
      <c r="AD152" s="187"/>
      <c r="AE152" s="137"/>
      <c r="AF152" s="137"/>
      <c r="AG152" s="132"/>
      <c r="AH152" s="132"/>
      <c r="AI152" s="137"/>
      <c r="AJ152" s="137"/>
      <c r="AK152" s="137"/>
      <c r="AL152" s="137"/>
    </row>
    <row r="153" spans="1:38" s="1" customFormat="1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7"/>
      <c r="O153" s="137"/>
      <c r="P153" s="137"/>
      <c r="Q153" s="132"/>
      <c r="R153" s="132"/>
      <c r="S153" s="137"/>
      <c r="T153" s="137"/>
      <c r="U153" s="137"/>
      <c r="V153" s="137"/>
      <c r="W153" s="137"/>
      <c r="X153" s="187"/>
      <c r="Y153" s="187"/>
      <c r="Z153" s="187"/>
      <c r="AA153" s="187"/>
      <c r="AB153" s="187"/>
      <c r="AC153" s="187"/>
      <c r="AD153" s="187"/>
      <c r="AE153" s="137"/>
      <c r="AF153" s="137"/>
      <c r="AG153" s="132"/>
      <c r="AH153" s="132"/>
      <c r="AI153" s="137"/>
      <c r="AJ153" s="137"/>
      <c r="AK153" s="137"/>
      <c r="AL153" s="137"/>
    </row>
    <row r="154" spans="1:38" s="1" customFormat="1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7"/>
      <c r="O154" s="137"/>
      <c r="P154" s="137"/>
      <c r="Q154" s="132"/>
      <c r="R154" s="132"/>
      <c r="S154" s="137"/>
      <c r="T154" s="137"/>
      <c r="U154" s="137"/>
      <c r="V154" s="137"/>
      <c r="W154" s="137"/>
      <c r="X154" s="187"/>
      <c r="Y154" s="187"/>
      <c r="Z154" s="187"/>
      <c r="AA154" s="187"/>
      <c r="AB154" s="187"/>
      <c r="AC154" s="187"/>
      <c r="AD154" s="187"/>
      <c r="AE154" s="137"/>
      <c r="AF154" s="137"/>
      <c r="AG154" s="132"/>
      <c r="AH154" s="132"/>
      <c r="AI154" s="137"/>
      <c r="AJ154" s="137"/>
      <c r="AK154" s="137"/>
      <c r="AL154" s="137"/>
    </row>
    <row r="155" spans="1:38" s="1" customFormat="1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7"/>
      <c r="O155" s="137"/>
      <c r="P155" s="137"/>
      <c r="Q155" s="132"/>
      <c r="R155" s="132"/>
      <c r="S155" s="137"/>
      <c r="T155" s="137"/>
      <c r="U155" s="137"/>
      <c r="V155" s="137"/>
      <c r="W155" s="137"/>
      <c r="X155" s="187"/>
      <c r="Y155" s="187"/>
      <c r="Z155" s="187"/>
      <c r="AA155" s="187"/>
      <c r="AB155" s="187"/>
      <c r="AC155" s="187"/>
      <c r="AD155" s="187"/>
      <c r="AE155" s="137"/>
      <c r="AF155" s="137"/>
      <c r="AG155" s="132"/>
      <c r="AH155" s="132"/>
      <c r="AI155" s="137"/>
      <c r="AJ155" s="137"/>
      <c r="AK155" s="137"/>
      <c r="AL155" s="137"/>
    </row>
    <row r="156" spans="1:38" s="1" customFormat="1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7"/>
      <c r="O156" s="137"/>
      <c r="P156" s="137"/>
      <c r="Q156" s="132"/>
      <c r="R156" s="132"/>
      <c r="S156" s="137"/>
      <c r="T156" s="137"/>
      <c r="U156" s="137"/>
      <c r="V156" s="137"/>
      <c r="W156" s="137"/>
      <c r="X156" s="187"/>
      <c r="Y156" s="187"/>
      <c r="Z156" s="187"/>
      <c r="AA156" s="187"/>
      <c r="AB156" s="187"/>
      <c r="AC156" s="187"/>
      <c r="AD156" s="187"/>
      <c r="AE156" s="137"/>
      <c r="AF156" s="137"/>
      <c r="AG156" s="132"/>
      <c r="AH156" s="132"/>
      <c r="AI156" s="137"/>
      <c r="AJ156" s="137"/>
      <c r="AK156" s="137"/>
      <c r="AL156" s="137"/>
    </row>
    <row r="157" spans="1:38" s="1" customFormat="1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7"/>
      <c r="O157" s="137"/>
      <c r="P157" s="137"/>
      <c r="Q157" s="132"/>
      <c r="R157" s="132"/>
      <c r="S157" s="137"/>
      <c r="T157" s="137"/>
      <c r="U157" s="137"/>
      <c r="V157" s="137"/>
      <c r="W157" s="137"/>
      <c r="X157" s="187"/>
      <c r="Y157" s="187"/>
      <c r="Z157" s="187"/>
      <c r="AA157" s="187"/>
      <c r="AB157" s="187"/>
      <c r="AC157" s="187"/>
      <c r="AD157" s="187"/>
      <c r="AE157" s="137"/>
      <c r="AF157" s="137"/>
      <c r="AG157" s="132"/>
      <c r="AH157" s="132"/>
      <c r="AI157" s="137"/>
      <c r="AJ157" s="137"/>
      <c r="AK157" s="137"/>
      <c r="AL157" s="137"/>
    </row>
    <row r="158" spans="1:38" s="1" customFormat="1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7"/>
      <c r="O158" s="137"/>
      <c r="P158" s="137"/>
      <c r="Q158" s="132"/>
      <c r="R158" s="132"/>
      <c r="S158" s="137"/>
      <c r="T158" s="137"/>
      <c r="U158" s="137"/>
      <c r="V158" s="137"/>
      <c r="W158" s="137"/>
      <c r="X158" s="187"/>
      <c r="Y158" s="187"/>
      <c r="Z158" s="187"/>
      <c r="AA158" s="187"/>
      <c r="AB158" s="187"/>
      <c r="AC158" s="187"/>
      <c r="AD158" s="187"/>
      <c r="AE158" s="137"/>
      <c r="AF158" s="137"/>
      <c r="AG158" s="132"/>
      <c r="AH158" s="132"/>
      <c r="AI158" s="137"/>
      <c r="AJ158" s="137"/>
      <c r="AK158" s="137"/>
      <c r="AL158" s="137"/>
    </row>
    <row r="159" spans="1:38" s="1" customFormat="1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7"/>
      <c r="O159" s="137"/>
      <c r="P159" s="137"/>
      <c r="Q159" s="132"/>
      <c r="R159" s="132"/>
      <c r="S159" s="137"/>
      <c r="T159" s="137"/>
      <c r="U159" s="137"/>
      <c r="V159" s="137"/>
      <c r="W159" s="137"/>
      <c r="X159" s="187"/>
      <c r="Y159" s="187"/>
      <c r="Z159" s="187"/>
      <c r="AA159" s="187"/>
      <c r="AB159" s="187"/>
      <c r="AC159" s="187"/>
      <c r="AD159" s="187"/>
      <c r="AE159" s="137"/>
      <c r="AF159" s="137"/>
      <c r="AG159" s="132"/>
      <c r="AH159" s="132"/>
      <c r="AI159" s="137"/>
      <c r="AJ159" s="137"/>
      <c r="AK159" s="137"/>
      <c r="AL159" s="137"/>
    </row>
    <row r="160" spans="1:38" s="1" customFormat="1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7"/>
      <c r="O160" s="137"/>
      <c r="P160" s="137"/>
      <c r="Q160" s="132"/>
      <c r="R160" s="132"/>
      <c r="S160" s="137"/>
      <c r="T160" s="137"/>
      <c r="U160" s="137"/>
      <c r="V160" s="137"/>
      <c r="W160" s="137"/>
      <c r="X160" s="187"/>
      <c r="Y160" s="187"/>
      <c r="Z160" s="187"/>
      <c r="AA160" s="187"/>
      <c r="AB160" s="187"/>
      <c r="AC160" s="187"/>
      <c r="AD160" s="187"/>
      <c r="AE160" s="137"/>
      <c r="AF160" s="137"/>
      <c r="AG160" s="132"/>
      <c r="AH160" s="132"/>
      <c r="AI160" s="137"/>
      <c r="AJ160" s="137"/>
      <c r="AK160" s="137"/>
      <c r="AL160" s="137"/>
    </row>
    <row r="161" spans="1:38" s="1" customFormat="1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7"/>
      <c r="O161" s="137"/>
      <c r="P161" s="137"/>
      <c r="Q161" s="132"/>
      <c r="R161" s="132"/>
      <c r="S161" s="137"/>
      <c r="T161" s="137"/>
      <c r="U161" s="137"/>
      <c r="V161" s="137"/>
      <c r="W161" s="137"/>
      <c r="X161" s="187"/>
      <c r="Y161" s="187"/>
      <c r="Z161" s="187"/>
      <c r="AA161" s="187"/>
      <c r="AB161" s="187"/>
      <c r="AC161" s="187"/>
      <c r="AD161" s="187"/>
      <c r="AE161" s="137"/>
      <c r="AF161" s="137"/>
      <c r="AG161" s="132"/>
      <c r="AH161" s="132"/>
      <c r="AI161" s="137"/>
      <c r="AJ161" s="137"/>
      <c r="AK161" s="137"/>
      <c r="AL161" s="137"/>
    </row>
    <row r="162" spans="1:38" s="1" customFormat="1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7"/>
      <c r="O162" s="137"/>
      <c r="P162" s="137"/>
      <c r="Q162" s="132"/>
      <c r="R162" s="132"/>
      <c r="S162" s="137"/>
      <c r="T162" s="137"/>
      <c r="U162" s="137"/>
      <c r="V162" s="137"/>
      <c r="W162" s="137"/>
      <c r="X162" s="187"/>
      <c r="Y162" s="187"/>
      <c r="Z162" s="187"/>
      <c r="AA162" s="187"/>
      <c r="AB162" s="187"/>
      <c r="AC162" s="187"/>
      <c r="AD162" s="187"/>
      <c r="AE162" s="137"/>
      <c r="AF162" s="137"/>
      <c r="AG162" s="132"/>
      <c r="AH162" s="132"/>
      <c r="AI162" s="137"/>
      <c r="AJ162" s="137"/>
      <c r="AK162" s="137"/>
      <c r="AL162" s="137"/>
    </row>
    <row r="163" spans="1:38" s="1" customFormat="1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7"/>
      <c r="O163" s="137"/>
      <c r="P163" s="137"/>
      <c r="Q163" s="132"/>
      <c r="R163" s="132"/>
      <c r="S163" s="137"/>
      <c r="T163" s="137"/>
      <c r="U163" s="137"/>
      <c r="V163" s="137"/>
      <c r="W163" s="137"/>
      <c r="X163" s="187"/>
      <c r="Y163" s="187"/>
      <c r="Z163" s="187"/>
      <c r="AA163" s="187"/>
      <c r="AB163" s="187"/>
      <c r="AC163" s="187"/>
      <c r="AD163" s="187"/>
      <c r="AE163" s="137"/>
      <c r="AF163" s="137"/>
      <c r="AG163" s="132"/>
      <c r="AH163" s="132"/>
      <c r="AI163" s="137"/>
      <c r="AJ163" s="137"/>
      <c r="AK163" s="137"/>
      <c r="AL163" s="137"/>
    </row>
    <row r="164" spans="1:38" s="1" customFormat="1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7"/>
      <c r="O164" s="137"/>
      <c r="P164" s="137"/>
      <c r="Q164" s="132"/>
      <c r="R164" s="132"/>
      <c r="S164" s="137"/>
      <c r="T164" s="137"/>
      <c r="U164" s="137"/>
      <c r="V164" s="137"/>
      <c r="W164" s="137"/>
      <c r="X164" s="187"/>
      <c r="Y164" s="187"/>
      <c r="Z164" s="187"/>
      <c r="AA164" s="187"/>
      <c r="AB164" s="187"/>
      <c r="AC164" s="187"/>
      <c r="AD164" s="187"/>
      <c r="AE164" s="137"/>
      <c r="AF164" s="137"/>
      <c r="AG164" s="132"/>
      <c r="AH164" s="132"/>
      <c r="AI164" s="137"/>
      <c r="AJ164" s="137"/>
      <c r="AK164" s="137"/>
      <c r="AL164" s="137"/>
    </row>
    <row r="165" spans="1:38" s="1" customFormat="1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7"/>
      <c r="O165" s="137"/>
      <c r="P165" s="137"/>
      <c r="Q165" s="132"/>
      <c r="R165" s="132"/>
      <c r="S165" s="137"/>
      <c r="T165" s="137"/>
      <c r="U165" s="137"/>
      <c r="V165" s="137"/>
      <c r="W165" s="137"/>
      <c r="X165" s="187"/>
      <c r="Y165" s="187"/>
      <c r="Z165" s="187"/>
      <c r="AA165" s="187"/>
      <c r="AB165" s="187"/>
      <c r="AC165" s="187"/>
      <c r="AD165" s="187"/>
      <c r="AE165" s="137"/>
      <c r="AF165" s="137"/>
      <c r="AG165" s="132"/>
      <c r="AH165" s="132"/>
      <c r="AI165" s="137"/>
      <c r="AJ165" s="137"/>
    </row>
    <row r="166" spans="1:38" s="1" customFormat="1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7"/>
      <c r="O166" s="137"/>
      <c r="P166" s="137"/>
      <c r="Q166" s="132"/>
      <c r="R166" s="132"/>
      <c r="S166" s="137"/>
      <c r="T166" s="137"/>
      <c r="U166" s="137"/>
      <c r="V166" s="137"/>
      <c r="W166" s="137"/>
      <c r="X166" s="187"/>
      <c r="Y166" s="187"/>
      <c r="Z166" s="187"/>
      <c r="AA166" s="187"/>
      <c r="AB166" s="187"/>
      <c r="AC166" s="187"/>
      <c r="AD166" s="187"/>
      <c r="AE166" s="137"/>
      <c r="AF166" s="137"/>
      <c r="AG166" s="132"/>
      <c r="AH166" s="132"/>
      <c r="AI166" s="137"/>
      <c r="AJ166" s="137"/>
    </row>
    <row r="167" spans="1:38" s="1" customFormat="1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7"/>
      <c r="O167" s="137"/>
      <c r="P167" s="137"/>
      <c r="Q167" s="132"/>
      <c r="R167" s="132"/>
      <c r="S167" s="137"/>
      <c r="T167" s="137"/>
      <c r="U167" s="137"/>
      <c r="V167" s="137"/>
      <c r="W167" s="137"/>
      <c r="X167" s="187"/>
      <c r="Y167" s="187"/>
      <c r="Z167" s="187"/>
      <c r="AA167" s="187"/>
      <c r="AB167" s="187"/>
      <c r="AC167" s="187"/>
      <c r="AD167" s="187"/>
      <c r="AE167" s="137"/>
      <c r="AF167" s="137"/>
      <c r="AG167" s="132"/>
      <c r="AH167" s="132"/>
      <c r="AI167" s="137"/>
      <c r="AJ167" s="137"/>
    </row>
    <row r="168" spans="1:38" s="1" customFormat="1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7"/>
      <c r="O168" s="137"/>
      <c r="P168" s="137"/>
      <c r="Q168" s="132"/>
      <c r="R168" s="132"/>
      <c r="S168" s="137"/>
      <c r="T168" s="137"/>
      <c r="U168" s="137"/>
      <c r="V168" s="137"/>
      <c r="W168" s="137"/>
      <c r="X168" s="187"/>
      <c r="Y168" s="187"/>
      <c r="Z168" s="187"/>
      <c r="AA168" s="187"/>
      <c r="AB168" s="187"/>
      <c r="AC168" s="187"/>
      <c r="AD168" s="187"/>
      <c r="AE168" s="137"/>
      <c r="AF168" s="137"/>
      <c r="AG168" s="132"/>
      <c r="AH168" s="132"/>
      <c r="AI168" s="137"/>
      <c r="AJ168" s="137"/>
    </row>
    <row r="169" spans="1:38" s="1" customFormat="1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7"/>
      <c r="O169" s="137"/>
      <c r="P169" s="137"/>
      <c r="Q169" s="132"/>
      <c r="R169" s="132"/>
      <c r="S169" s="137"/>
      <c r="T169" s="137"/>
      <c r="U169" s="137"/>
      <c r="V169" s="137"/>
      <c r="W169" s="137"/>
      <c r="X169" s="187"/>
      <c r="Y169" s="187"/>
      <c r="Z169" s="187"/>
      <c r="AA169" s="187"/>
      <c r="AB169" s="187"/>
      <c r="AC169" s="187"/>
      <c r="AD169" s="187"/>
      <c r="AE169" s="137"/>
      <c r="AF169" s="137"/>
      <c r="AG169" s="132"/>
      <c r="AH169" s="132"/>
      <c r="AI169" s="137"/>
      <c r="AJ169" s="137"/>
    </row>
    <row r="170" spans="1:38" s="1" customFormat="1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7"/>
      <c r="O170" s="137"/>
      <c r="P170" s="137"/>
      <c r="Q170" s="132"/>
      <c r="R170" s="132"/>
      <c r="S170" s="137"/>
      <c r="T170" s="137"/>
      <c r="U170" s="137"/>
      <c r="V170" s="137"/>
      <c r="W170" s="137"/>
      <c r="X170" s="187"/>
      <c r="Y170" s="187"/>
      <c r="Z170" s="187"/>
      <c r="AA170" s="187"/>
      <c r="AB170" s="187"/>
      <c r="AC170" s="187"/>
      <c r="AD170" s="187"/>
      <c r="AE170" s="137"/>
      <c r="AF170" s="137"/>
      <c r="AG170" s="132"/>
      <c r="AH170" s="132"/>
      <c r="AI170" s="137"/>
      <c r="AJ170" s="137"/>
    </row>
    <row r="171" spans="1:38" s="1" customFormat="1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7"/>
      <c r="O171" s="137"/>
      <c r="P171" s="137"/>
      <c r="Q171" s="132"/>
      <c r="R171" s="132"/>
      <c r="S171" s="137"/>
      <c r="T171" s="137"/>
      <c r="U171" s="137"/>
      <c r="V171" s="137"/>
      <c r="W171" s="137"/>
      <c r="X171" s="187"/>
      <c r="Y171" s="187"/>
      <c r="Z171" s="187"/>
      <c r="AA171" s="187"/>
      <c r="AB171" s="187"/>
      <c r="AC171" s="187"/>
      <c r="AD171" s="187"/>
      <c r="AE171" s="137"/>
      <c r="AF171" s="137"/>
      <c r="AG171" s="132"/>
      <c r="AH171" s="132"/>
      <c r="AI171" s="137"/>
      <c r="AJ171" s="137"/>
    </row>
    <row r="172" spans="1:38" s="1" customFormat="1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7"/>
      <c r="O172" s="137"/>
      <c r="P172" s="137"/>
      <c r="Q172" s="132"/>
      <c r="R172" s="132"/>
      <c r="S172" s="137"/>
      <c r="T172" s="137"/>
      <c r="U172" s="137"/>
      <c r="V172" s="137"/>
      <c r="W172" s="137"/>
      <c r="X172" s="187"/>
      <c r="Y172" s="187"/>
      <c r="Z172" s="187"/>
      <c r="AA172" s="187"/>
      <c r="AB172" s="187"/>
      <c r="AC172" s="187"/>
      <c r="AD172" s="187"/>
      <c r="AE172" s="137"/>
      <c r="AF172" s="137"/>
      <c r="AG172" s="132"/>
      <c r="AH172" s="132"/>
      <c r="AI172" s="137"/>
      <c r="AJ172" s="137"/>
    </row>
    <row r="173" spans="1:38" s="1" customFormat="1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7"/>
      <c r="O173" s="137"/>
      <c r="P173" s="137"/>
      <c r="Q173" s="132"/>
      <c r="R173" s="132"/>
      <c r="S173" s="137"/>
      <c r="T173" s="137"/>
      <c r="U173" s="137"/>
      <c r="V173" s="137"/>
      <c r="W173" s="137"/>
      <c r="X173" s="187"/>
      <c r="Y173" s="187"/>
      <c r="Z173" s="187"/>
      <c r="AA173" s="187"/>
      <c r="AB173" s="187"/>
      <c r="AC173" s="187"/>
      <c r="AD173" s="187"/>
      <c r="AE173" s="137"/>
      <c r="AF173" s="137"/>
      <c r="AG173" s="132"/>
      <c r="AH173" s="132"/>
      <c r="AI173" s="137"/>
      <c r="AJ173" s="137"/>
    </row>
    <row r="174" spans="1:38" s="1" customFormat="1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7"/>
      <c r="O174" s="137"/>
      <c r="P174" s="137"/>
      <c r="Q174" s="132"/>
      <c r="R174" s="132"/>
      <c r="S174" s="137"/>
      <c r="T174" s="137"/>
      <c r="U174" s="137"/>
      <c r="V174" s="137"/>
      <c r="W174" s="137"/>
      <c r="X174" s="187"/>
      <c r="Y174" s="187"/>
      <c r="Z174" s="187"/>
      <c r="AA174" s="187"/>
      <c r="AB174" s="187"/>
      <c r="AC174" s="187"/>
      <c r="AD174" s="187"/>
      <c r="AE174" s="137"/>
      <c r="AF174" s="137"/>
      <c r="AG174" s="132"/>
      <c r="AH174" s="132"/>
      <c r="AI174" s="137"/>
      <c r="AJ174" s="137"/>
    </row>
    <row r="175" spans="1:38" s="1" customFormat="1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7"/>
      <c r="O175" s="137"/>
      <c r="P175" s="137"/>
      <c r="Q175" s="132"/>
      <c r="R175" s="132"/>
      <c r="S175" s="137"/>
      <c r="T175" s="137"/>
      <c r="U175" s="137"/>
      <c r="V175" s="137"/>
      <c r="W175" s="137"/>
      <c r="X175" s="187"/>
      <c r="Y175" s="187"/>
      <c r="Z175" s="187"/>
      <c r="AA175" s="187"/>
      <c r="AB175" s="187"/>
      <c r="AC175" s="187"/>
      <c r="AD175" s="187"/>
      <c r="AE175" s="137"/>
      <c r="AF175" s="137"/>
      <c r="AG175" s="132"/>
      <c r="AH175" s="132"/>
      <c r="AI175" s="137"/>
      <c r="AJ175" s="137"/>
    </row>
    <row r="176" spans="1:38" s="1" customFormat="1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7"/>
      <c r="O176" s="137"/>
      <c r="P176" s="137"/>
      <c r="Q176" s="132"/>
      <c r="R176" s="132"/>
      <c r="S176" s="137"/>
      <c r="T176" s="137"/>
      <c r="U176" s="137"/>
      <c r="V176" s="137"/>
      <c r="W176" s="137"/>
      <c r="X176" s="187"/>
      <c r="Y176" s="187"/>
      <c r="Z176" s="187"/>
      <c r="AA176" s="187"/>
      <c r="AB176" s="187"/>
      <c r="AC176" s="187"/>
      <c r="AD176" s="187"/>
      <c r="AE176" s="137"/>
      <c r="AF176" s="137"/>
      <c r="AG176" s="132"/>
      <c r="AH176" s="132"/>
      <c r="AI176" s="137"/>
      <c r="AJ176" s="137"/>
    </row>
    <row r="177" spans="1:36" s="1" customFormat="1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7"/>
      <c r="O177" s="137"/>
      <c r="P177" s="137"/>
      <c r="Q177" s="132"/>
      <c r="R177" s="132"/>
      <c r="S177" s="137"/>
      <c r="T177" s="137"/>
      <c r="U177" s="137"/>
      <c r="V177" s="137"/>
      <c r="W177" s="137"/>
      <c r="X177" s="187"/>
      <c r="Y177" s="187"/>
      <c r="Z177" s="187"/>
      <c r="AA177" s="187"/>
      <c r="AB177" s="187"/>
      <c r="AC177" s="187"/>
      <c r="AD177" s="187"/>
      <c r="AE177" s="137"/>
      <c r="AF177" s="137"/>
      <c r="AG177" s="132"/>
      <c r="AH177" s="132"/>
      <c r="AI177" s="137"/>
      <c r="AJ177" s="137"/>
    </row>
    <row r="178" spans="1:36" s="1" customFormat="1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7"/>
      <c r="O178" s="137"/>
      <c r="P178" s="137"/>
      <c r="Q178" s="132"/>
      <c r="R178" s="132"/>
      <c r="S178" s="137"/>
      <c r="T178" s="137"/>
      <c r="U178" s="137"/>
      <c r="V178" s="137"/>
      <c r="W178" s="137"/>
      <c r="X178" s="187"/>
      <c r="Y178" s="187"/>
      <c r="Z178" s="187"/>
      <c r="AA178" s="187"/>
      <c r="AB178" s="187"/>
      <c r="AC178" s="187"/>
      <c r="AD178" s="187"/>
      <c r="AE178" s="137"/>
      <c r="AF178" s="137"/>
      <c r="AG178" s="132"/>
      <c r="AH178" s="132"/>
      <c r="AI178" s="137"/>
      <c r="AJ178" s="137"/>
    </row>
    <row r="179" spans="1:36" s="1" customFormat="1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7"/>
      <c r="O179" s="137"/>
      <c r="P179" s="137"/>
      <c r="Q179" s="132"/>
      <c r="R179" s="132"/>
      <c r="S179" s="137"/>
      <c r="T179" s="137"/>
      <c r="U179" s="137"/>
      <c r="V179" s="137"/>
      <c r="W179" s="137"/>
      <c r="X179" s="187"/>
      <c r="Y179" s="187"/>
      <c r="Z179" s="187"/>
      <c r="AA179" s="187"/>
      <c r="AB179" s="187"/>
      <c r="AC179" s="187"/>
      <c r="AD179" s="187"/>
      <c r="AE179" s="137"/>
      <c r="AF179" s="137"/>
      <c r="AG179" s="132"/>
      <c r="AH179" s="132"/>
      <c r="AI179" s="137"/>
      <c r="AJ179" s="137"/>
    </row>
    <row r="180" spans="1:36" s="1" customFormat="1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7"/>
      <c r="O180" s="137"/>
      <c r="P180" s="137"/>
      <c r="Q180" s="132"/>
      <c r="R180" s="132"/>
      <c r="S180" s="137"/>
      <c r="T180" s="137"/>
      <c r="U180" s="137"/>
      <c r="V180" s="137"/>
      <c r="W180" s="137"/>
      <c r="X180" s="187"/>
      <c r="Y180" s="187"/>
      <c r="Z180" s="187"/>
      <c r="AA180" s="187"/>
      <c r="AB180" s="187"/>
      <c r="AC180" s="187"/>
      <c r="AD180" s="187"/>
      <c r="AE180" s="137"/>
      <c r="AF180" s="137"/>
      <c r="AG180" s="132"/>
      <c r="AH180" s="132"/>
      <c r="AI180" s="137"/>
      <c r="AJ180" s="137"/>
    </row>
    <row r="181" spans="1:36" s="1" customFormat="1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7"/>
      <c r="O181" s="137"/>
      <c r="P181" s="137"/>
      <c r="Q181" s="132"/>
      <c r="R181" s="132"/>
      <c r="S181" s="137"/>
      <c r="T181" s="137"/>
      <c r="U181" s="137"/>
      <c r="V181" s="137"/>
      <c r="W181" s="137"/>
      <c r="X181" s="187"/>
      <c r="Y181" s="187"/>
      <c r="Z181" s="187"/>
      <c r="AA181" s="187"/>
      <c r="AB181" s="187"/>
      <c r="AC181" s="187"/>
      <c r="AD181" s="187"/>
      <c r="AE181" s="137"/>
      <c r="AF181" s="137"/>
      <c r="AG181" s="132"/>
      <c r="AH181" s="132"/>
      <c r="AI181" s="137"/>
      <c r="AJ181" s="137"/>
    </row>
    <row r="182" spans="1:36" s="1" customFormat="1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7"/>
      <c r="O182" s="137"/>
      <c r="P182" s="137"/>
      <c r="Q182" s="132"/>
      <c r="R182" s="132"/>
      <c r="S182" s="137"/>
      <c r="T182" s="137"/>
      <c r="U182" s="137"/>
      <c r="V182" s="137"/>
      <c r="W182" s="137"/>
      <c r="X182" s="187"/>
      <c r="Y182" s="187"/>
      <c r="Z182" s="187"/>
      <c r="AA182" s="187"/>
      <c r="AB182" s="187"/>
      <c r="AC182" s="187"/>
      <c r="AD182" s="187"/>
      <c r="AE182" s="137"/>
      <c r="AF182" s="137"/>
      <c r="AG182" s="132"/>
      <c r="AH182" s="132"/>
      <c r="AI182" s="137"/>
      <c r="AJ182" s="137"/>
    </row>
    <row r="183" spans="1:36" s="1" customFormat="1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7"/>
      <c r="O183" s="137"/>
      <c r="P183" s="137"/>
      <c r="Q183" s="132"/>
      <c r="R183" s="132"/>
      <c r="S183" s="137"/>
      <c r="T183" s="137"/>
      <c r="U183" s="137"/>
      <c r="V183" s="137"/>
      <c r="W183" s="137"/>
      <c r="X183" s="187"/>
      <c r="Y183" s="187"/>
      <c r="Z183" s="187"/>
      <c r="AA183" s="187"/>
      <c r="AB183" s="187"/>
      <c r="AC183" s="187"/>
      <c r="AD183" s="187"/>
      <c r="AE183" s="137"/>
      <c r="AF183" s="137"/>
      <c r="AG183" s="132"/>
      <c r="AH183" s="132"/>
      <c r="AI183" s="137"/>
      <c r="AJ183" s="137"/>
    </row>
    <row r="184" spans="1:36" s="1" customFormat="1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7"/>
      <c r="O184" s="137"/>
      <c r="P184" s="137"/>
      <c r="Q184" s="132"/>
      <c r="R184" s="132"/>
      <c r="S184" s="137"/>
      <c r="T184" s="137"/>
      <c r="U184" s="137"/>
      <c r="V184" s="137"/>
      <c r="W184" s="137"/>
      <c r="X184" s="187"/>
      <c r="Y184" s="187"/>
      <c r="Z184" s="187"/>
      <c r="AA184" s="187"/>
      <c r="AB184" s="187"/>
      <c r="AC184" s="187"/>
      <c r="AD184" s="187"/>
      <c r="AE184" s="137"/>
      <c r="AF184" s="137"/>
      <c r="AG184" s="132"/>
      <c r="AH184" s="132"/>
      <c r="AI184" s="137"/>
      <c r="AJ184" s="137"/>
    </row>
    <row r="185" spans="1:36" s="1" customFormat="1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7"/>
      <c r="O185" s="137"/>
      <c r="P185" s="137"/>
      <c r="Q185" s="132"/>
      <c r="R185" s="132"/>
      <c r="S185" s="137"/>
      <c r="T185" s="137"/>
      <c r="U185" s="137"/>
      <c r="V185" s="137"/>
      <c r="W185" s="137"/>
      <c r="X185" s="187"/>
      <c r="Y185" s="187"/>
      <c r="Z185" s="187"/>
      <c r="AA185" s="187"/>
      <c r="AB185" s="187"/>
      <c r="AC185" s="187"/>
      <c r="AD185" s="187"/>
      <c r="AE185" s="137"/>
      <c r="AF185" s="137"/>
      <c r="AG185" s="132"/>
      <c r="AH185" s="132"/>
      <c r="AI185" s="137"/>
      <c r="AJ185" s="137"/>
    </row>
    <row r="186" spans="1:36" s="1" customFormat="1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7"/>
      <c r="O186" s="137"/>
      <c r="P186" s="137"/>
      <c r="Q186" s="132"/>
      <c r="R186" s="132"/>
      <c r="S186" s="137"/>
      <c r="T186" s="137"/>
      <c r="U186" s="137"/>
      <c r="V186" s="137"/>
      <c r="W186" s="137"/>
      <c r="X186" s="187"/>
      <c r="Y186" s="187"/>
      <c r="Z186" s="187"/>
      <c r="AA186" s="187"/>
      <c r="AB186" s="187"/>
      <c r="AC186" s="187"/>
      <c r="AD186" s="187"/>
      <c r="AE186" s="137"/>
      <c r="AF186" s="137"/>
      <c r="AG186" s="132"/>
      <c r="AH186" s="132"/>
      <c r="AI186" s="137"/>
      <c r="AJ186" s="137"/>
    </row>
    <row r="187" spans="1:36" s="1" customFormat="1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7"/>
      <c r="O187" s="137"/>
      <c r="P187" s="137"/>
      <c r="Q187" s="132"/>
      <c r="R187" s="132"/>
      <c r="S187" s="137"/>
      <c r="T187" s="137"/>
      <c r="U187" s="137"/>
      <c r="V187" s="137"/>
      <c r="W187" s="137"/>
      <c r="X187" s="187"/>
      <c r="Y187" s="187"/>
      <c r="Z187" s="187"/>
      <c r="AA187" s="187"/>
      <c r="AB187" s="187"/>
      <c r="AC187" s="187"/>
      <c r="AD187" s="187"/>
      <c r="AE187" s="137"/>
      <c r="AF187" s="137"/>
      <c r="AG187" s="132"/>
      <c r="AH187" s="132"/>
      <c r="AI187" s="137"/>
      <c r="AJ187" s="137"/>
    </row>
    <row r="188" spans="1:36" s="1" customFormat="1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7"/>
      <c r="O188" s="137"/>
      <c r="P188" s="137"/>
      <c r="Q188" s="132"/>
      <c r="R188" s="132"/>
      <c r="S188" s="137"/>
      <c r="T188" s="137"/>
      <c r="U188" s="137"/>
      <c r="V188" s="137"/>
      <c r="W188" s="137"/>
      <c r="X188" s="187"/>
      <c r="Y188" s="187"/>
      <c r="Z188" s="187"/>
      <c r="AA188" s="187"/>
      <c r="AB188" s="187"/>
      <c r="AC188" s="187"/>
      <c r="AD188" s="187"/>
      <c r="AE188" s="137"/>
      <c r="AF188" s="137"/>
      <c r="AG188" s="132"/>
      <c r="AH188" s="132"/>
      <c r="AI188" s="137"/>
      <c r="AJ188" s="137"/>
    </row>
    <row r="189" spans="1:36" s="1" customFormat="1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7"/>
      <c r="O189" s="137"/>
      <c r="P189" s="137"/>
      <c r="Q189" s="132"/>
      <c r="R189" s="132"/>
      <c r="S189" s="137"/>
      <c r="T189" s="137"/>
      <c r="U189" s="137"/>
      <c r="V189" s="137"/>
      <c r="W189" s="137"/>
      <c r="X189" s="187"/>
      <c r="Y189" s="187"/>
      <c r="Z189" s="187"/>
      <c r="AA189" s="187"/>
      <c r="AB189" s="187"/>
      <c r="AC189" s="187"/>
      <c r="AD189" s="187"/>
      <c r="AE189" s="137"/>
      <c r="AF189" s="137"/>
      <c r="AG189" s="132"/>
      <c r="AH189" s="132"/>
      <c r="AI189" s="137"/>
      <c r="AJ189" s="137"/>
    </row>
    <row r="190" spans="1:36" s="1" customFormat="1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7"/>
      <c r="O190" s="137"/>
      <c r="P190" s="137"/>
      <c r="Q190" s="132"/>
      <c r="R190" s="132"/>
      <c r="S190" s="137"/>
      <c r="T190" s="137"/>
      <c r="U190" s="137"/>
      <c r="V190" s="137"/>
      <c r="W190" s="137"/>
      <c r="X190" s="187"/>
      <c r="Y190" s="187"/>
      <c r="Z190" s="187"/>
      <c r="AA190" s="187"/>
      <c r="AB190" s="187"/>
      <c r="AC190" s="187"/>
      <c r="AD190" s="187"/>
      <c r="AE190" s="137"/>
      <c r="AF190" s="137"/>
      <c r="AG190" s="132"/>
      <c r="AH190" s="132"/>
      <c r="AI190" s="137"/>
      <c r="AJ190" s="137"/>
    </row>
    <row r="191" spans="1:36" s="1" customFormat="1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7"/>
      <c r="O191" s="137"/>
      <c r="P191" s="137"/>
      <c r="Q191" s="132"/>
      <c r="R191" s="132"/>
      <c r="S191" s="137"/>
      <c r="T191" s="137"/>
      <c r="U191" s="137"/>
      <c r="V191" s="137"/>
      <c r="W191" s="137"/>
      <c r="X191" s="187"/>
      <c r="Y191" s="187"/>
      <c r="Z191" s="187"/>
      <c r="AA191" s="187"/>
      <c r="AB191" s="187"/>
      <c r="AC191" s="187"/>
      <c r="AD191" s="187"/>
      <c r="AE191" s="137"/>
      <c r="AF191" s="137"/>
      <c r="AG191" s="132"/>
      <c r="AH191" s="132"/>
      <c r="AI191" s="137"/>
      <c r="AJ191" s="137"/>
    </row>
    <row r="192" spans="1:36" s="1" customFormat="1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7"/>
      <c r="O192" s="137"/>
      <c r="P192" s="137"/>
      <c r="Q192" s="132"/>
      <c r="R192" s="132"/>
      <c r="S192" s="137"/>
      <c r="T192" s="137"/>
      <c r="U192" s="137"/>
      <c r="V192" s="137"/>
      <c r="W192" s="137"/>
      <c r="X192" s="187"/>
      <c r="Y192" s="187"/>
      <c r="Z192" s="187"/>
      <c r="AA192" s="187"/>
      <c r="AB192" s="187"/>
      <c r="AC192" s="187"/>
      <c r="AD192" s="187"/>
      <c r="AE192" s="137"/>
      <c r="AF192" s="137"/>
      <c r="AG192" s="132"/>
      <c r="AH192" s="132"/>
      <c r="AI192" s="137"/>
      <c r="AJ192" s="137"/>
    </row>
    <row r="193" spans="1:36" s="1" customFormat="1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7"/>
      <c r="O193" s="137"/>
      <c r="P193" s="137"/>
      <c r="Q193" s="132"/>
      <c r="R193" s="132"/>
      <c r="S193" s="137"/>
      <c r="T193" s="137"/>
      <c r="U193" s="137"/>
      <c r="V193" s="137"/>
      <c r="W193" s="137"/>
      <c r="X193" s="187"/>
      <c r="Y193" s="187"/>
      <c r="Z193" s="187"/>
      <c r="AA193" s="187"/>
      <c r="AB193" s="187"/>
      <c r="AC193" s="187"/>
      <c r="AD193" s="187"/>
      <c r="AE193" s="137"/>
      <c r="AF193" s="137"/>
      <c r="AG193" s="132"/>
      <c r="AH193" s="132"/>
      <c r="AI193" s="137"/>
      <c r="AJ193" s="137"/>
    </row>
    <row r="194" spans="1:36" s="1" customFormat="1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7"/>
      <c r="O194" s="137"/>
      <c r="P194" s="137"/>
      <c r="Q194" s="132"/>
      <c r="R194" s="132"/>
      <c r="S194" s="137"/>
      <c r="T194" s="137"/>
      <c r="U194" s="137"/>
      <c r="V194" s="137"/>
      <c r="W194" s="137"/>
      <c r="X194" s="187"/>
      <c r="Y194" s="187"/>
      <c r="Z194" s="187"/>
      <c r="AA194" s="187"/>
      <c r="AB194" s="187"/>
      <c r="AC194" s="187"/>
      <c r="AD194" s="187"/>
      <c r="AE194" s="137"/>
      <c r="AF194" s="137"/>
      <c r="AG194" s="132"/>
      <c r="AH194" s="132"/>
      <c r="AI194" s="137"/>
      <c r="AJ194" s="137"/>
    </row>
    <row r="195" spans="1:36" s="1" customFormat="1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7"/>
      <c r="O195" s="137"/>
      <c r="P195" s="137"/>
      <c r="Q195" s="132"/>
      <c r="R195" s="132"/>
      <c r="S195" s="137"/>
      <c r="T195" s="137"/>
      <c r="U195" s="137"/>
      <c r="V195" s="137"/>
      <c r="W195" s="137"/>
      <c r="X195" s="187"/>
      <c r="Y195" s="187"/>
      <c r="Z195" s="187"/>
      <c r="AA195" s="187"/>
      <c r="AB195" s="187"/>
      <c r="AC195" s="187"/>
      <c r="AD195" s="187"/>
      <c r="AE195" s="137"/>
      <c r="AF195" s="137"/>
      <c r="AG195" s="132"/>
      <c r="AH195" s="132"/>
      <c r="AI195" s="137"/>
      <c r="AJ195" s="137"/>
    </row>
    <row r="196" spans="1:36" s="1" customFormat="1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7"/>
      <c r="O196" s="137"/>
      <c r="P196" s="137"/>
      <c r="Q196" s="132"/>
      <c r="R196" s="132"/>
      <c r="S196" s="137"/>
      <c r="T196" s="137"/>
      <c r="U196" s="137"/>
      <c r="V196" s="137"/>
      <c r="W196" s="137"/>
      <c r="X196" s="187"/>
      <c r="Y196" s="187"/>
      <c r="Z196" s="187"/>
      <c r="AA196" s="187"/>
      <c r="AB196" s="187"/>
      <c r="AC196" s="187"/>
      <c r="AD196" s="187"/>
      <c r="AE196" s="137"/>
      <c r="AF196" s="137"/>
      <c r="AG196" s="132"/>
      <c r="AH196" s="132"/>
      <c r="AI196" s="137"/>
      <c r="AJ196" s="137"/>
    </row>
    <row r="197" spans="1:36" s="1" customFormat="1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7"/>
      <c r="O197" s="137"/>
      <c r="P197" s="137"/>
      <c r="Q197" s="132"/>
      <c r="R197" s="132"/>
      <c r="S197" s="137"/>
      <c r="T197" s="137"/>
      <c r="U197" s="137"/>
      <c r="V197" s="137"/>
      <c r="W197" s="137"/>
      <c r="X197" s="187"/>
      <c r="Y197" s="187"/>
      <c r="Z197" s="187"/>
      <c r="AA197" s="187"/>
      <c r="AB197" s="187"/>
      <c r="AC197" s="187"/>
      <c r="AD197" s="187"/>
      <c r="AE197" s="137"/>
      <c r="AF197" s="137"/>
      <c r="AG197" s="132"/>
      <c r="AH197" s="132"/>
      <c r="AI197" s="137"/>
      <c r="AJ197" s="137"/>
    </row>
    <row r="198" spans="1:36" s="1" customFormat="1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7"/>
      <c r="O198" s="137"/>
      <c r="P198" s="137"/>
      <c r="Q198" s="132"/>
      <c r="R198" s="132"/>
      <c r="S198" s="137"/>
      <c r="T198" s="137"/>
      <c r="U198" s="137"/>
      <c r="V198" s="137"/>
      <c r="W198" s="137"/>
      <c r="X198" s="187"/>
      <c r="Y198" s="187"/>
      <c r="Z198" s="187"/>
      <c r="AA198" s="187"/>
      <c r="AB198" s="187"/>
      <c r="AC198" s="187"/>
      <c r="AD198" s="187"/>
      <c r="AE198" s="137"/>
      <c r="AF198" s="137"/>
      <c r="AG198" s="132"/>
      <c r="AH198" s="132"/>
      <c r="AI198" s="137"/>
      <c r="AJ198" s="137"/>
    </row>
    <row r="199" spans="1:36" s="1" customFormat="1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7"/>
      <c r="O199" s="137"/>
      <c r="P199" s="137"/>
      <c r="Q199" s="132"/>
      <c r="R199" s="132"/>
      <c r="S199" s="137"/>
      <c r="T199" s="137"/>
      <c r="U199" s="137"/>
      <c r="V199" s="137"/>
      <c r="W199" s="137"/>
      <c r="X199" s="187"/>
      <c r="Y199" s="187"/>
      <c r="Z199" s="187"/>
      <c r="AA199" s="187"/>
      <c r="AB199" s="187"/>
      <c r="AC199" s="187"/>
      <c r="AD199" s="187"/>
      <c r="AE199" s="137"/>
      <c r="AF199" s="137"/>
      <c r="AG199" s="132"/>
      <c r="AH199" s="132"/>
      <c r="AI199" s="137"/>
      <c r="AJ199" s="137"/>
    </row>
    <row r="200" spans="1:36" s="1" customFormat="1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7"/>
      <c r="O200" s="137"/>
      <c r="P200" s="137"/>
      <c r="Q200" s="132"/>
      <c r="R200" s="132"/>
      <c r="S200" s="137"/>
      <c r="T200" s="137"/>
      <c r="U200" s="137"/>
      <c r="V200" s="137"/>
      <c r="W200" s="137"/>
      <c r="X200" s="187"/>
      <c r="Y200" s="187"/>
      <c r="Z200" s="187"/>
      <c r="AA200" s="187"/>
      <c r="AB200" s="187"/>
      <c r="AC200" s="187"/>
      <c r="AD200" s="187"/>
      <c r="AE200" s="137"/>
      <c r="AF200" s="137"/>
      <c r="AG200" s="132"/>
      <c r="AH200" s="132"/>
      <c r="AI200" s="137"/>
      <c r="AJ200" s="137"/>
    </row>
    <row r="201" spans="1:36" s="1" customFormat="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7"/>
      <c r="O201" s="137"/>
      <c r="P201" s="137"/>
      <c r="Q201" s="132"/>
      <c r="R201" s="132"/>
      <c r="S201" s="137"/>
      <c r="T201" s="137"/>
      <c r="U201" s="137"/>
      <c r="V201" s="137"/>
      <c r="W201" s="137"/>
      <c r="X201" s="187"/>
      <c r="Y201" s="187"/>
      <c r="Z201" s="187"/>
      <c r="AA201" s="187"/>
      <c r="AB201" s="187"/>
      <c r="AC201" s="187"/>
      <c r="AD201" s="187"/>
      <c r="AE201" s="137"/>
      <c r="AF201" s="137"/>
      <c r="AG201" s="132"/>
      <c r="AH201" s="132"/>
      <c r="AI201" s="137"/>
      <c r="AJ201" s="137"/>
    </row>
    <row r="202" spans="1:36" s="1" customFormat="1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7"/>
      <c r="O202" s="137"/>
      <c r="P202" s="137"/>
      <c r="Q202" s="132"/>
      <c r="R202" s="132"/>
      <c r="S202" s="137"/>
      <c r="T202" s="137"/>
      <c r="U202" s="137"/>
      <c r="V202" s="137"/>
      <c r="W202" s="137"/>
      <c r="X202" s="187"/>
      <c r="Y202" s="187"/>
      <c r="Z202" s="187"/>
      <c r="AA202" s="187"/>
      <c r="AB202" s="187"/>
      <c r="AC202" s="187"/>
      <c r="AD202" s="187"/>
      <c r="AE202" s="137"/>
      <c r="AF202" s="137"/>
      <c r="AG202" s="132"/>
      <c r="AH202" s="132"/>
      <c r="AI202" s="137"/>
      <c r="AJ202" s="137"/>
    </row>
    <row r="203" spans="1:36" s="1" customFormat="1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7"/>
      <c r="O203" s="137"/>
      <c r="P203" s="137"/>
      <c r="Q203" s="132"/>
      <c r="R203" s="132"/>
      <c r="S203" s="137"/>
      <c r="T203" s="137"/>
      <c r="U203" s="137"/>
      <c r="V203" s="137"/>
      <c r="W203" s="137"/>
      <c r="X203" s="187"/>
      <c r="Y203" s="187"/>
      <c r="Z203" s="187"/>
      <c r="AA203" s="187"/>
      <c r="AB203" s="187"/>
      <c r="AC203" s="187"/>
      <c r="AD203" s="187"/>
      <c r="AE203" s="137"/>
      <c r="AF203" s="137"/>
      <c r="AG203" s="132"/>
      <c r="AH203" s="132"/>
      <c r="AI203" s="137"/>
      <c r="AJ203" s="137"/>
    </row>
    <row r="204" spans="1:36" s="1" customFormat="1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7"/>
      <c r="O204" s="137"/>
      <c r="P204" s="137"/>
      <c r="Q204" s="132"/>
      <c r="R204" s="132"/>
      <c r="S204" s="137"/>
      <c r="T204" s="137"/>
      <c r="U204" s="137"/>
      <c r="V204" s="137"/>
      <c r="W204" s="137"/>
      <c r="X204" s="187"/>
      <c r="Y204" s="187"/>
      <c r="Z204" s="187"/>
      <c r="AA204" s="187"/>
      <c r="AB204" s="187"/>
      <c r="AC204" s="187"/>
      <c r="AD204" s="187"/>
      <c r="AE204" s="137"/>
      <c r="AF204" s="137"/>
      <c r="AG204" s="132"/>
      <c r="AH204" s="132"/>
      <c r="AI204" s="137"/>
      <c r="AJ204" s="137"/>
    </row>
    <row r="205" spans="1:36" s="1" customFormat="1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7"/>
      <c r="O205" s="137"/>
      <c r="P205" s="137"/>
      <c r="Q205" s="132"/>
      <c r="R205" s="132"/>
      <c r="S205" s="137"/>
      <c r="T205" s="137"/>
      <c r="U205" s="137"/>
      <c r="V205" s="137"/>
      <c r="W205" s="137"/>
      <c r="X205" s="187"/>
      <c r="Y205" s="187"/>
      <c r="Z205" s="187"/>
      <c r="AA205" s="187"/>
      <c r="AB205" s="187"/>
      <c r="AC205" s="187"/>
      <c r="AD205" s="187"/>
      <c r="AE205" s="137"/>
      <c r="AF205" s="137"/>
      <c r="AG205" s="132"/>
      <c r="AH205" s="132"/>
      <c r="AI205" s="137"/>
      <c r="AJ205" s="137"/>
    </row>
    <row r="206" spans="1:36" s="1" customFormat="1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7"/>
      <c r="O206" s="137"/>
      <c r="P206" s="137"/>
      <c r="Q206" s="132"/>
      <c r="R206" s="132"/>
      <c r="S206" s="137"/>
      <c r="T206" s="137"/>
      <c r="U206" s="137"/>
      <c r="V206" s="137"/>
      <c r="W206" s="137"/>
      <c r="X206" s="187"/>
      <c r="Y206" s="187"/>
      <c r="Z206" s="187"/>
      <c r="AA206" s="187"/>
      <c r="AB206" s="187"/>
      <c r="AC206" s="187"/>
      <c r="AD206" s="187"/>
      <c r="AE206" s="137"/>
      <c r="AF206" s="137"/>
      <c r="AG206" s="132"/>
      <c r="AH206" s="132"/>
      <c r="AI206" s="137"/>
      <c r="AJ206" s="137"/>
    </row>
    <row r="207" spans="1:36" s="1" customFormat="1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7"/>
      <c r="O207" s="137"/>
      <c r="P207" s="137"/>
      <c r="Q207" s="132"/>
      <c r="R207" s="132"/>
      <c r="S207" s="137"/>
      <c r="T207" s="137"/>
      <c r="U207" s="137"/>
      <c r="V207" s="137"/>
      <c r="W207" s="137"/>
      <c r="X207" s="187"/>
      <c r="Y207" s="187"/>
      <c r="Z207" s="187"/>
      <c r="AA207" s="187"/>
      <c r="AB207" s="187"/>
      <c r="AC207" s="187"/>
      <c r="AD207" s="187"/>
      <c r="AE207" s="137"/>
      <c r="AF207" s="137"/>
      <c r="AG207" s="132"/>
      <c r="AH207" s="132"/>
      <c r="AI207" s="137"/>
      <c r="AJ207" s="137"/>
    </row>
    <row r="208" spans="1:36" s="1" customFormat="1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7"/>
      <c r="O208" s="137"/>
      <c r="P208" s="137"/>
      <c r="Q208" s="132"/>
      <c r="R208" s="132"/>
      <c r="S208" s="137"/>
      <c r="T208" s="137"/>
      <c r="U208" s="137"/>
      <c r="V208" s="137"/>
      <c r="W208" s="137"/>
      <c r="X208" s="187"/>
      <c r="Y208" s="187"/>
      <c r="Z208" s="187"/>
      <c r="AA208" s="187"/>
      <c r="AB208" s="187"/>
      <c r="AC208" s="187"/>
      <c r="AD208" s="187"/>
      <c r="AE208" s="137"/>
      <c r="AF208" s="137"/>
      <c r="AG208" s="132"/>
      <c r="AH208" s="132"/>
      <c r="AI208" s="137"/>
      <c r="AJ208" s="137"/>
    </row>
    <row r="209" spans="1:36" s="1" customFormat="1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7"/>
      <c r="O209" s="137"/>
      <c r="P209" s="137"/>
      <c r="Q209" s="132"/>
      <c r="R209" s="132"/>
      <c r="S209" s="137"/>
      <c r="T209" s="137"/>
      <c r="U209" s="137"/>
      <c r="V209" s="137"/>
      <c r="W209" s="137"/>
      <c r="X209" s="187"/>
      <c r="Y209" s="187"/>
      <c r="Z209" s="187"/>
      <c r="AA209" s="187"/>
      <c r="AB209" s="187"/>
      <c r="AC209" s="187"/>
      <c r="AD209" s="187"/>
      <c r="AE209" s="137"/>
      <c r="AF209" s="137"/>
      <c r="AG209" s="132"/>
      <c r="AH209" s="132"/>
      <c r="AI209" s="137"/>
      <c r="AJ209" s="137"/>
    </row>
    <row r="210" spans="1:36" s="1" customFormat="1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7"/>
      <c r="O210" s="137"/>
      <c r="P210" s="137"/>
      <c r="Q210" s="132"/>
      <c r="R210" s="132"/>
      <c r="S210" s="137"/>
      <c r="T210" s="137"/>
      <c r="U210" s="137"/>
      <c r="V210" s="137"/>
      <c r="W210" s="137"/>
      <c r="X210" s="187"/>
      <c r="Y210" s="187"/>
      <c r="Z210" s="187"/>
      <c r="AA210" s="187"/>
      <c r="AB210" s="187"/>
      <c r="AC210" s="187"/>
      <c r="AD210" s="187"/>
      <c r="AE210" s="137"/>
      <c r="AF210" s="137"/>
      <c r="AG210" s="132"/>
      <c r="AH210" s="132"/>
      <c r="AI210" s="137"/>
      <c r="AJ210" s="137"/>
    </row>
    <row r="211" spans="1:36" s="1" customFormat="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7"/>
      <c r="O211" s="137"/>
      <c r="P211" s="137"/>
      <c r="Q211" s="132"/>
      <c r="R211" s="132"/>
      <c r="S211" s="137"/>
      <c r="T211" s="137"/>
      <c r="U211" s="137"/>
      <c r="V211" s="137"/>
      <c r="W211" s="137"/>
      <c r="X211" s="187"/>
      <c r="Y211" s="187"/>
      <c r="Z211" s="187"/>
      <c r="AA211" s="187"/>
      <c r="AB211" s="187"/>
      <c r="AC211" s="187"/>
      <c r="AD211" s="187"/>
      <c r="AE211" s="137"/>
      <c r="AF211" s="137"/>
      <c r="AG211" s="132"/>
      <c r="AH211" s="132"/>
      <c r="AI211" s="137"/>
      <c r="AJ211" s="137"/>
    </row>
    <row r="212" spans="1:36" s="1" customFormat="1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7"/>
      <c r="O212" s="137"/>
      <c r="P212" s="137"/>
      <c r="Q212" s="132"/>
      <c r="R212" s="132"/>
      <c r="S212" s="137"/>
      <c r="T212" s="137"/>
      <c r="U212" s="137"/>
      <c r="V212" s="137"/>
      <c r="W212" s="137"/>
      <c r="X212" s="187"/>
      <c r="Y212" s="187"/>
      <c r="Z212" s="187"/>
      <c r="AA212" s="187"/>
      <c r="AB212" s="187"/>
      <c r="AC212" s="187"/>
      <c r="AD212" s="187"/>
      <c r="AE212" s="137"/>
      <c r="AF212" s="137"/>
      <c r="AG212" s="132"/>
      <c r="AH212" s="132"/>
      <c r="AI212" s="137"/>
      <c r="AJ212" s="137"/>
    </row>
    <row r="213" spans="1:36" s="1" customFormat="1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7"/>
      <c r="O213" s="137"/>
      <c r="P213" s="137"/>
      <c r="Q213" s="132"/>
      <c r="R213" s="132"/>
      <c r="S213" s="137"/>
      <c r="T213" s="137"/>
      <c r="U213" s="137"/>
      <c r="V213" s="137"/>
      <c r="W213" s="137"/>
      <c r="X213" s="187"/>
      <c r="Y213" s="187"/>
      <c r="Z213" s="187"/>
      <c r="AA213" s="187"/>
      <c r="AB213" s="187"/>
      <c r="AC213" s="187"/>
      <c r="AD213" s="187"/>
      <c r="AE213" s="137"/>
      <c r="AF213" s="137"/>
      <c r="AG213" s="132"/>
      <c r="AH213" s="132"/>
      <c r="AI213" s="137"/>
      <c r="AJ213" s="137"/>
    </row>
    <row r="214" spans="1:36" s="1" customFormat="1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7"/>
      <c r="O214" s="137"/>
      <c r="P214" s="137"/>
      <c r="Q214" s="132"/>
      <c r="R214" s="132"/>
      <c r="S214" s="137"/>
      <c r="T214" s="137"/>
      <c r="U214" s="137"/>
      <c r="V214" s="137"/>
      <c r="W214" s="137"/>
      <c r="X214" s="187"/>
      <c r="Y214" s="187"/>
      <c r="Z214" s="187"/>
      <c r="AA214" s="187"/>
      <c r="AB214" s="187"/>
      <c r="AC214" s="187"/>
      <c r="AD214" s="187"/>
      <c r="AE214" s="137"/>
      <c r="AF214" s="137"/>
      <c r="AG214" s="132"/>
      <c r="AH214" s="132"/>
      <c r="AI214" s="137"/>
      <c r="AJ214" s="137"/>
    </row>
    <row r="215" spans="1:36" s="1" customFormat="1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7"/>
      <c r="O215" s="137"/>
      <c r="P215" s="137"/>
      <c r="Q215" s="132"/>
      <c r="R215" s="132"/>
      <c r="S215" s="137"/>
      <c r="T215" s="137"/>
      <c r="U215" s="137"/>
      <c r="V215" s="137"/>
      <c r="W215" s="137"/>
      <c r="X215" s="187"/>
      <c r="Y215" s="187"/>
      <c r="Z215" s="187"/>
      <c r="AA215" s="187"/>
      <c r="AB215" s="187"/>
      <c r="AC215" s="187"/>
      <c r="AD215" s="187"/>
      <c r="AE215" s="137"/>
      <c r="AF215" s="137"/>
      <c r="AG215" s="132"/>
      <c r="AH215" s="132"/>
      <c r="AI215" s="137"/>
      <c r="AJ215" s="137"/>
    </row>
    <row r="216" spans="1:36" s="1" customFormat="1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7"/>
      <c r="O216" s="137"/>
      <c r="P216" s="137"/>
      <c r="Q216" s="132"/>
      <c r="R216" s="132"/>
      <c r="S216" s="137"/>
      <c r="T216" s="137"/>
      <c r="U216" s="137"/>
      <c r="V216" s="137"/>
      <c r="W216" s="137"/>
      <c r="X216" s="187"/>
      <c r="Y216" s="187"/>
      <c r="Z216" s="187"/>
      <c r="AA216" s="187"/>
      <c r="AB216" s="187"/>
      <c r="AC216" s="187"/>
      <c r="AD216" s="187"/>
      <c r="AE216" s="137"/>
      <c r="AF216" s="137"/>
      <c r="AG216" s="132"/>
      <c r="AH216" s="132"/>
      <c r="AI216" s="137"/>
      <c r="AJ216" s="137"/>
    </row>
    <row r="217" spans="1:36" s="1" customFormat="1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7"/>
      <c r="O217" s="137"/>
      <c r="P217" s="137"/>
      <c r="Q217" s="132"/>
      <c r="R217" s="132"/>
      <c r="S217" s="137"/>
      <c r="T217" s="137"/>
      <c r="U217" s="137"/>
      <c r="V217" s="137"/>
      <c r="W217" s="137"/>
      <c r="X217" s="187"/>
      <c r="Y217" s="187"/>
      <c r="Z217" s="187"/>
      <c r="AA217" s="187"/>
      <c r="AB217" s="187"/>
      <c r="AC217" s="187"/>
      <c r="AD217" s="187"/>
      <c r="AE217" s="137"/>
      <c r="AF217" s="137"/>
      <c r="AG217" s="132"/>
      <c r="AH217" s="132"/>
      <c r="AI217" s="137"/>
      <c r="AJ217" s="137"/>
    </row>
    <row r="218" spans="1:36" s="1" customFormat="1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7"/>
      <c r="O218" s="137"/>
      <c r="P218" s="137"/>
      <c r="Q218" s="132"/>
      <c r="R218" s="132"/>
      <c r="S218" s="137"/>
      <c r="T218" s="137"/>
      <c r="U218" s="137"/>
      <c r="V218" s="137"/>
      <c r="W218" s="137"/>
      <c r="X218" s="187"/>
      <c r="Y218" s="187"/>
      <c r="Z218" s="187"/>
      <c r="AA218" s="187"/>
      <c r="AB218" s="187"/>
      <c r="AC218" s="187"/>
      <c r="AD218" s="187"/>
      <c r="AE218" s="137"/>
      <c r="AF218" s="137"/>
      <c r="AG218" s="132"/>
      <c r="AH218" s="132"/>
      <c r="AI218" s="137"/>
      <c r="AJ218" s="137"/>
    </row>
    <row r="219" spans="1:36" s="1" customFormat="1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7"/>
      <c r="O219" s="137"/>
      <c r="P219" s="137"/>
      <c r="Q219" s="132"/>
      <c r="R219" s="132"/>
      <c r="S219" s="137"/>
      <c r="T219" s="137"/>
      <c r="U219" s="137"/>
      <c r="V219" s="137"/>
      <c r="W219" s="137"/>
      <c r="X219" s="187"/>
      <c r="Y219" s="187"/>
      <c r="Z219" s="187"/>
      <c r="AA219" s="187"/>
      <c r="AB219" s="187"/>
      <c r="AC219" s="187"/>
      <c r="AD219" s="187"/>
      <c r="AE219" s="137"/>
      <c r="AF219" s="137"/>
      <c r="AG219" s="132"/>
      <c r="AH219" s="132"/>
      <c r="AI219" s="137"/>
      <c r="AJ219" s="137"/>
    </row>
    <row r="220" spans="1:36" s="1" customFormat="1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7"/>
      <c r="O220" s="137"/>
      <c r="P220" s="137"/>
      <c r="Q220" s="132"/>
      <c r="R220" s="132"/>
      <c r="S220" s="137"/>
      <c r="T220" s="137"/>
      <c r="U220" s="137"/>
      <c r="V220" s="137"/>
      <c r="W220" s="137"/>
      <c r="X220" s="187"/>
      <c r="Y220" s="187"/>
      <c r="Z220" s="187"/>
      <c r="AA220" s="187"/>
      <c r="AB220" s="187"/>
      <c r="AC220" s="187"/>
      <c r="AD220" s="187"/>
      <c r="AE220" s="137"/>
      <c r="AF220" s="137"/>
      <c r="AG220" s="132"/>
      <c r="AH220" s="132"/>
      <c r="AI220" s="137"/>
      <c r="AJ220" s="137"/>
    </row>
    <row r="221" spans="1:36" s="1" customFormat="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7"/>
      <c r="O221" s="137"/>
      <c r="P221" s="137"/>
      <c r="Q221" s="132"/>
      <c r="R221" s="132"/>
      <c r="S221" s="137"/>
      <c r="T221" s="137"/>
      <c r="U221" s="137"/>
      <c r="V221" s="137"/>
      <c r="W221" s="137"/>
      <c r="X221" s="187"/>
      <c r="Y221" s="187"/>
      <c r="Z221" s="187"/>
      <c r="AA221" s="187"/>
      <c r="AB221" s="187"/>
      <c r="AC221" s="187"/>
      <c r="AD221" s="187"/>
      <c r="AE221" s="137"/>
      <c r="AF221" s="137"/>
      <c r="AG221" s="132"/>
      <c r="AH221" s="132"/>
      <c r="AI221" s="137"/>
      <c r="AJ221" s="137"/>
    </row>
    <row r="222" spans="1:36" s="1" customFormat="1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7"/>
      <c r="O222" s="137"/>
      <c r="P222" s="137"/>
      <c r="Q222" s="132"/>
      <c r="R222" s="132"/>
      <c r="S222" s="137"/>
      <c r="T222" s="137"/>
      <c r="U222" s="137"/>
      <c r="V222" s="137"/>
      <c r="W222" s="137"/>
      <c r="X222" s="187"/>
      <c r="Y222" s="187"/>
      <c r="Z222" s="187"/>
      <c r="AA222" s="187"/>
      <c r="AB222" s="187"/>
      <c r="AC222" s="187"/>
      <c r="AD222" s="187"/>
      <c r="AE222" s="137"/>
      <c r="AF222" s="137"/>
      <c r="AG222" s="132"/>
      <c r="AH222" s="132"/>
      <c r="AI222" s="137"/>
      <c r="AJ222" s="137"/>
    </row>
    <row r="223" spans="1:36" s="1" customFormat="1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7"/>
      <c r="O223" s="137"/>
      <c r="P223" s="137"/>
      <c r="Q223" s="132"/>
      <c r="R223" s="132"/>
      <c r="S223" s="137"/>
      <c r="T223" s="137"/>
      <c r="U223" s="137"/>
      <c r="V223" s="137"/>
      <c r="W223" s="137"/>
      <c r="X223" s="187"/>
      <c r="Y223" s="187"/>
      <c r="Z223" s="187"/>
      <c r="AA223" s="187"/>
      <c r="AB223" s="187"/>
      <c r="AC223" s="187"/>
      <c r="AD223" s="187"/>
      <c r="AE223" s="137"/>
      <c r="AF223" s="137"/>
      <c r="AG223" s="132"/>
      <c r="AH223" s="132"/>
      <c r="AI223" s="137"/>
      <c r="AJ223" s="137"/>
    </row>
    <row r="224" spans="1:36" s="1" customFormat="1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7"/>
      <c r="O224" s="137"/>
      <c r="P224" s="137"/>
      <c r="Q224" s="132"/>
      <c r="R224" s="132"/>
      <c r="S224" s="137"/>
      <c r="T224" s="137"/>
      <c r="U224" s="137"/>
      <c r="V224" s="137"/>
      <c r="W224" s="137"/>
      <c r="X224" s="187"/>
      <c r="Y224" s="187"/>
      <c r="Z224" s="187"/>
      <c r="AA224" s="187"/>
      <c r="AB224" s="187"/>
      <c r="AC224" s="187"/>
      <c r="AD224" s="187"/>
      <c r="AE224" s="137"/>
      <c r="AF224" s="137"/>
      <c r="AG224" s="132"/>
      <c r="AH224" s="132"/>
      <c r="AI224" s="137"/>
      <c r="AJ224" s="137"/>
    </row>
    <row r="225" spans="1:36" s="1" customFormat="1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7"/>
      <c r="O225" s="137"/>
      <c r="P225" s="137"/>
      <c r="Q225" s="132"/>
      <c r="R225" s="132"/>
      <c r="S225" s="137"/>
      <c r="T225" s="137"/>
      <c r="U225" s="137"/>
      <c r="V225" s="137"/>
      <c r="W225" s="137"/>
      <c r="X225" s="187"/>
      <c r="Y225" s="187"/>
      <c r="Z225" s="187"/>
      <c r="AA225" s="187"/>
      <c r="AB225" s="187"/>
      <c r="AC225" s="187"/>
      <c r="AD225" s="187"/>
      <c r="AE225" s="137"/>
      <c r="AF225" s="137"/>
      <c r="AG225" s="132"/>
      <c r="AH225" s="132"/>
      <c r="AI225" s="137"/>
      <c r="AJ225" s="137"/>
    </row>
    <row r="226" spans="1:36" s="1" customFormat="1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7"/>
      <c r="O226" s="137"/>
      <c r="P226" s="137"/>
      <c r="Q226" s="132"/>
      <c r="R226" s="132"/>
      <c r="S226" s="137"/>
      <c r="T226" s="137"/>
      <c r="U226" s="137"/>
      <c r="V226" s="137"/>
      <c r="W226" s="137"/>
      <c r="X226" s="187"/>
      <c r="Y226" s="187"/>
      <c r="Z226" s="187"/>
      <c r="AA226" s="187"/>
      <c r="AB226" s="187"/>
      <c r="AC226" s="187"/>
      <c r="AD226" s="187"/>
      <c r="AE226" s="137"/>
      <c r="AF226" s="137"/>
      <c r="AG226" s="132"/>
      <c r="AH226" s="132"/>
      <c r="AI226" s="137"/>
      <c r="AJ226" s="137"/>
    </row>
    <row r="227" spans="1:36" s="1" customFormat="1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7"/>
      <c r="O227" s="137"/>
      <c r="P227" s="137"/>
      <c r="Q227" s="132"/>
      <c r="R227" s="132"/>
      <c r="S227" s="137"/>
      <c r="T227" s="137"/>
      <c r="U227" s="137"/>
      <c r="V227" s="137"/>
      <c r="W227" s="137"/>
      <c r="X227" s="187"/>
      <c r="Y227" s="187"/>
      <c r="Z227" s="187"/>
      <c r="AA227" s="187"/>
      <c r="AB227" s="187"/>
      <c r="AC227" s="187"/>
      <c r="AD227" s="187"/>
      <c r="AE227" s="137"/>
      <c r="AF227" s="137"/>
      <c r="AG227" s="132"/>
      <c r="AH227" s="132"/>
      <c r="AI227" s="137"/>
      <c r="AJ227" s="137"/>
    </row>
    <row r="228" spans="1:36" s="1" customFormat="1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7"/>
      <c r="O228" s="137"/>
      <c r="P228" s="137"/>
      <c r="Q228" s="132"/>
      <c r="R228" s="132"/>
      <c r="S228" s="137"/>
      <c r="T228" s="137"/>
      <c r="U228" s="137"/>
      <c r="V228" s="137"/>
      <c r="W228" s="137"/>
      <c r="X228" s="187"/>
      <c r="Y228" s="187"/>
      <c r="Z228" s="187"/>
      <c r="AA228" s="187"/>
      <c r="AB228" s="187"/>
      <c r="AC228" s="187"/>
      <c r="AD228" s="187"/>
      <c r="AE228" s="137"/>
      <c r="AF228" s="137"/>
      <c r="AG228" s="132"/>
      <c r="AH228" s="132"/>
      <c r="AI228" s="137"/>
      <c r="AJ228" s="137"/>
    </row>
    <row r="229" spans="1:36" s="1" customFormat="1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7"/>
      <c r="O229" s="137"/>
      <c r="P229" s="137"/>
      <c r="Q229" s="132"/>
      <c r="R229" s="132"/>
      <c r="S229" s="137"/>
      <c r="T229" s="137"/>
      <c r="U229" s="137"/>
      <c r="V229" s="137"/>
      <c r="W229" s="137"/>
      <c r="X229" s="187"/>
      <c r="Y229" s="187"/>
      <c r="Z229" s="187"/>
      <c r="AA229" s="187"/>
      <c r="AB229" s="187"/>
      <c r="AC229" s="187"/>
      <c r="AD229" s="187"/>
      <c r="AE229" s="137"/>
      <c r="AF229" s="137"/>
      <c r="AG229" s="132"/>
      <c r="AH229" s="132"/>
      <c r="AI229" s="137"/>
      <c r="AJ229" s="137"/>
    </row>
    <row r="230" spans="1:36" s="1" customFormat="1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7"/>
      <c r="O230" s="137"/>
      <c r="P230" s="137"/>
      <c r="Q230" s="132"/>
      <c r="R230" s="132"/>
      <c r="S230" s="137"/>
      <c r="T230" s="137"/>
      <c r="U230" s="137"/>
      <c r="V230" s="137"/>
      <c r="W230" s="137"/>
      <c r="X230" s="187"/>
      <c r="Y230" s="187"/>
      <c r="Z230" s="187"/>
      <c r="AA230" s="187"/>
      <c r="AB230" s="187"/>
      <c r="AC230" s="187"/>
      <c r="AD230" s="187"/>
      <c r="AE230" s="137"/>
      <c r="AF230" s="137"/>
      <c r="AG230" s="132"/>
      <c r="AH230" s="132"/>
      <c r="AI230" s="137"/>
      <c r="AJ230" s="137"/>
    </row>
    <row r="231" spans="1:36" s="1" customFormat="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7"/>
      <c r="O231" s="137"/>
      <c r="P231" s="137"/>
      <c r="Q231" s="132"/>
      <c r="R231" s="132"/>
      <c r="S231" s="137"/>
      <c r="T231" s="137"/>
      <c r="U231" s="137"/>
      <c r="V231" s="137"/>
      <c r="W231" s="137"/>
      <c r="X231" s="187"/>
      <c r="Y231" s="187"/>
      <c r="Z231" s="187"/>
      <c r="AA231" s="187"/>
      <c r="AB231" s="187"/>
      <c r="AC231" s="187"/>
      <c r="AD231" s="187"/>
      <c r="AE231" s="137"/>
      <c r="AF231" s="137"/>
      <c r="AG231" s="132"/>
      <c r="AH231" s="132"/>
      <c r="AI231" s="137"/>
      <c r="AJ231" s="137"/>
    </row>
    <row r="232" spans="1:36" s="1" customFormat="1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7"/>
      <c r="O232" s="137"/>
      <c r="P232" s="137"/>
      <c r="Q232" s="132"/>
      <c r="R232" s="132"/>
      <c r="S232" s="137"/>
      <c r="T232" s="137"/>
      <c r="U232" s="137"/>
      <c r="V232" s="137"/>
      <c r="W232" s="137"/>
      <c r="X232" s="187"/>
      <c r="Y232" s="187"/>
      <c r="Z232" s="187"/>
      <c r="AA232" s="187"/>
      <c r="AB232" s="187"/>
      <c r="AC232" s="187"/>
      <c r="AD232" s="187"/>
      <c r="AE232" s="137"/>
      <c r="AF232" s="137"/>
      <c r="AG232" s="132"/>
      <c r="AH232" s="132"/>
      <c r="AI232" s="137"/>
      <c r="AJ232" s="137"/>
    </row>
    <row r="233" spans="1:36" s="1" customFormat="1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7"/>
      <c r="O233" s="137"/>
      <c r="P233" s="137"/>
      <c r="Q233" s="132"/>
      <c r="R233" s="132"/>
      <c r="S233" s="137"/>
      <c r="T233" s="137"/>
      <c r="U233" s="137"/>
      <c r="V233" s="137"/>
      <c r="W233" s="137"/>
      <c r="X233" s="187"/>
      <c r="Y233" s="187"/>
      <c r="Z233" s="187"/>
      <c r="AA233" s="187"/>
      <c r="AB233" s="187"/>
      <c r="AC233" s="187"/>
      <c r="AD233" s="187"/>
      <c r="AE233" s="137"/>
      <c r="AF233" s="137"/>
      <c r="AG233" s="132"/>
      <c r="AH233" s="132"/>
      <c r="AI233" s="137"/>
      <c r="AJ233" s="137"/>
    </row>
    <row r="234" spans="1:36" s="1" customFormat="1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7"/>
      <c r="O234" s="137"/>
      <c r="P234" s="137"/>
      <c r="Q234" s="132"/>
      <c r="R234" s="132"/>
      <c r="S234" s="137"/>
      <c r="T234" s="137"/>
      <c r="U234" s="137"/>
      <c r="V234" s="137"/>
      <c r="W234" s="137"/>
      <c r="X234" s="187"/>
      <c r="Y234" s="187"/>
      <c r="Z234" s="187"/>
      <c r="AA234" s="187"/>
      <c r="AB234" s="187"/>
      <c r="AC234" s="187"/>
      <c r="AD234" s="187"/>
      <c r="AE234" s="137"/>
      <c r="AF234" s="137"/>
      <c r="AG234" s="132"/>
      <c r="AH234" s="132"/>
      <c r="AI234" s="137"/>
      <c r="AJ234" s="137"/>
    </row>
    <row r="235" spans="1:36" s="1" customFormat="1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7"/>
      <c r="O235" s="137"/>
      <c r="P235" s="137"/>
      <c r="Q235" s="132"/>
      <c r="R235" s="132"/>
      <c r="S235" s="137"/>
      <c r="T235" s="137"/>
      <c r="U235" s="137"/>
      <c r="V235" s="137"/>
      <c r="W235" s="137"/>
      <c r="X235" s="187"/>
      <c r="Y235" s="187"/>
      <c r="Z235" s="187"/>
      <c r="AA235" s="187"/>
      <c r="AB235" s="187"/>
      <c r="AC235" s="187"/>
      <c r="AD235" s="187"/>
      <c r="AE235" s="137"/>
      <c r="AF235" s="137"/>
      <c r="AG235" s="132"/>
      <c r="AH235" s="132"/>
      <c r="AI235" s="137"/>
      <c r="AJ235" s="137"/>
    </row>
    <row r="236" spans="1:36" s="1" customFormat="1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7"/>
      <c r="O236" s="137"/>
      <c r="P236" s="137"/>
      <c r="Q236" s="132"/>
      <c r="R236" s="132"/>
      <c r="S236" s="137"/>
      <c r="T236" s="137"/>
      <c r="U236" s="137"/>
      <c r="V236" s="137"/>
      <c r="W236" s="137"/>
      <c r="X236" s="187"/>
      <c r="Y236" s="187"/>
      <c r="Z236" s="187"/>
      <c r="AA236" s="187"/>
      <c r="AB236" s="187"/>
      <c r="AC236" s="187"/>
      <c r="AD236" s="187"/>
      <c r="AE236" s="137"/>
      <c r="AF236" s="137"/>
      <c r="AG236" s="132"/>
      <c r="AH236" s="132"/>
      <c r="AI236" s="137"/>
      <c r="AJ236" s="137"/>
    </row>
    <row r="237" spans="1:36" s="1" customFormat="1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7"/>
      <c r="O237" s="137"/>
      <c r="P237" s="137"/>
      <c r="Q237" s="132"/>
      <c r="R237" s="132"/>
      <c r="S237" s="137"/>
      <c r="T237" s="137"/>
      <c r="U237" s="137"/>
      <c r="V237" s="137"/>
      <c r="W237" s="137"/>
      <c r="X237" s="187"/>
      <c r="Y237" s="187"/>
      <c r="Z237" s="187"/>
      <c r="AA237" s="187"/>
      <c r="AB237" s="187"/>
      <c r="AC237" s="187"/>
      <c r="AD237" s="187"/>
      <c r="AE237" s="137"/>
      <c r="AF237" s="137"/>
      <c r="AG237" s="132"/>
      <c r="AH237" s="132"/>
      <c r="AI237" s="137"/>
      <c r="AJ237" s="137"/>
    </row>
    <row r="238" spans="1:36" s="1" customFormat="1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7"/>
      <c r="O238" s="137"/>
      <c r="P238" s="137"/>
      <c r="Q238" s="132"/>
      <c r="R238" s="132"/>
      <c r="S238" s="137"/>
      <c r="T238" s="137"/>
      <c r="U238" s="137"/>
      <c r="V238" s="137"/>
      <c r="W238" s="137"/>
      <c r="X238" s="187"/>
      <c r="Y238" s="187"/>
      <c r="Z238" s="187"/>
      <c r="AA238" s="187"/>
      <c r="AB238" s="187"/>
      <c r="AC238" s="187"/>
      <c r="AD238" s="187"/>
      <c r="AE238" s="137"/>
      <c r="AF238" s="137"/>
      <c r="AG238" s="132"/>
      <c r="AH238" s="132"/>
      <c r="AI238" s="137"/>
      <c r="AJ238" s="137"/>
    </row>
    <row r="239" spans="1:36" s="1" customFormat="1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7"/>
      <c r="O239" s="137"/>
      <c r="P239" s="137"/>
      <c r="Q239" s="132"/>
      <c r="R239" s="132"/>
      <c r="S239" s="137"/>
      <c r="T239" s="137"/>
      <c r="U239" s="137"/>
      <c r="V239" s="137"/>
      <c r="W239" s="137"/>
      <c r="X239" s="187"/>
      <c r="Y239" s="187"/>
      <c r="Z239" s="187"/>
      <c r="AA239" s="187"/>
      <c r="AB239" s="187"/>
      <c r="AC239" s="187"/>
      <c r="AD239" s="187"/>
      <c r="AE239" s="137"/>
      <c r="AF239" s="137"/>
      <c r="AG239" s="132"/>
      <c r="AH239" s="132"/>
      <c r="AI239" s="137"/>
      <c r="AJ239" s="137"/>
    </row>
    <row r="240" spans="1:36" s="1" customFormat="1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7"/>
      <c r="O240" s="137"/>
      <c r="P240" s="137"/>
      <c r="Q240" s="132"/>
      <c r="R240" s="132"/>
      <c r="S240" s="137"/>
      <c r="T240" s="137"/>
      <c r="U240" s="137"/>
      <c r="V240" s="137"/>
      <c r="W240" s="137"/>
      <c r="X240" s="187"/>
      <c r="Y240" s="187"/>
      <c r="Z240" s="187"/>
      <c r="AA240" s="187"/>
      <c r="AB240" s="187"/>
      <c r="AC240" s="187"/>
      <c r="AD240" s="187"/>
      <c r="AE240" s="137"/>
      <c r="AF240" s="137"/>
      <c r="AG240" s="132"/>
      <c r="AH240" s="132"/>
      <c r="AI240" s="137"/>
      <c r="AJ240" s="137"/>
    </row>
    <row r="241" spans="1:36" s="1" customFormat="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7"/>
      <c r="O241" s="137"/>
      <c r="P241" s="137"/>
      <c r="Q241" s="132"/>
      <c r="R241" s="132"/>
      <c r="S241" s="137"/>
      <c r="T241" s="137"/>
      <c r="U241" s="137"/>
      <c r="V241" s="137"/>
      <c r="W241" s="137"/>
      <c r="X241" s="187"/>
      <c r="Y241" s="187"/>
      <c r="Z241" s="187"/>
      <c r="AA241" s="187"/>
      <c r="AB241" s="187"/>
      <c r="AC241" s="187"/>
      <c r="AD241" s="187"/>
      <c r="AE241" s="137"/>
      <c r="AF241" s="137"/>
      <c r="AG241" s="132"/>
      <c r="AH241" s="132"/>
      <c r="AI241" s="137"/>
      <c r="AJ241" s="137"/>
    </row>
    <row r="242" spans="1:36" s="1" customFormat="1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7"/>
      <c r="O242" s="137"/>
      <c r="P242" s="137"/>
      <c r="Q242" s="132"/>
      <c r="R242" s="132"/>
      <c r="S242" s="137"/>
      <c r="T242" s="137"/>
      <c r="U242" s="137"/>
      <c r="V242" s="137"/>
      <c r="W242" s="137"/>
      <c r="X242" s="187"/>
      <c r="Y242" s="187"/>
      <c r="Z242" s="187"/>
      <c r="AA242" s="187"/>
      <c r="AB242" s="187"/>
      <c r="AC242" s="187"/>
      <c r="AD242" s="187"/>
      <c r="AE242" s="137"/>
      <c r="AF242" s="137"/>
      <c r="AG242" s="132"/>
      <c r="AH242" s="132"/>
      <c r="AI242" s="137"/>
      <c r="AJ242" s="137"/>
    </row>
    <row r="243" spans="1:36" s="1" customFormat="1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7"/>
      <c r="O243" s="137"/>
      <c r="P243" s="137"/>
      <c r="Q243" s="132"/>
      <c r="R243" s="132"/>
      <c r="S243" s="137"/>
      <c r="T243" s="137"/>
      <c r="U243" s="137"/>
      <c r="V243" s="137"/>
      <c r="W243" s="137"/>
      <c r="X243" s="187"/>
      <c r="Y243" s="187"/>
      <c r="Z243" s="187"/>
      <c r="AA243" s="187"/>
      <c r="AB243" s="187"/>
      <c r="AC243" s="187"/>
      <c r="AD243" s="187"/>
      <c r="AE243" s="137"/>
      <c r="AF243" s="137"/>
      <c r="AG243" s="132"/>
      <c r="AH243" s="132"/>
      <c r="AI243" s="137"/>
      <c r="AJ243" s="137"/>
    </row>
    <row r="244" spans="1:36" s="1" customFormat="1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7"/>
      <c r="O244" s="137"/>
      <c r="P244" s="137"/>
      <c r="Q244" s="132"/>
      <c r="R244" s="132"/>
      <c r="S244" s="137"/>
      <c r="T244" s="137"/>
      <c r="U244" s="137"/>
      <c r="V244" s="137"/>
      <c r="W244" s="137"/>
      <c r="X244" s="187"/>
      <c r="Y244" s="187"/>
      <c r="Z244" s="187"/>
      <c r="AA244" s="187"/>
      <c r="AB244" s="187"/>
      <c r="AC244" s="187"/>
      <c r="AD244" s="187"/>
      <c r="AE244" s="137"/>
      <c r="AF244" s="137"/>
      <c r="AG244" s="132"/>
      <c r="AH244" s="132"/>
      <c r="AI244" s="137"/>
      <c r="AJ244" s="137"/>
    </row>
    <row r="245" spans="1:36" s="1" customFormat="1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7"/>
      <c r="O245" s="137"/>
      <c r="P245" s="137"/>
      <c r="Q245" s="132"/>
      <c r="R245" s="132"/>
      <c r="S245" s="137"/>
      <c r="T245" s="137"/>
      <c r="U245" s="137"/>
      <c r="V245" s="137"/>
      <c r="W245" s="137"/>
      <c r="X245" s="187"/>
      <c r="Y245" s="187"/>
      <c r="Z245" s="187"/>
      <c r="AA245" s="187"/>
      <c r="AB245" s="187"/>
      <c r="AC245" s="187"/>
      <c r="AD245" s="187"/>
      <c r="AE245" s="137"/>
      <c r="AF245" s="137"/>
      <c r="AG245" s="132"/>
      <c r="AH245" s="132"/>
      <c r="AI245" s="137"/>
      <c r="AJ245" s="137"/>
    </row>
    <row r="246" spans="1:36" s="1" customFormat="1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7"/>
      <c r="O246" s="137"/>
      <c r="P246" s="137"/>
      <c r="Q246" s="132"/>
      <c r="R246" s="132"/>
      <c r="S246" s="137"/>
      <c r="T246" s="137"/>
      <c r="U246" s="137"/>
      <c r="V246" s="137"/>
      <c r="W246" s="137"/>
      <c r="X246" s="187"/>
      <c r="Y246" s="187"/>
      <c r="Z246" s="187"/>
      <c r="AA246" s="187"/>
      <c r="AB246" s="187"/>
      <c r="AC246" s="187"/>
      <c r="AD246" s="187"/>
      <c r="AE246" s="137"/>
      <c r="AF246" s="137"/>
      <c r="AG246" s="132"/>
      <c r="AH246" s="132"/>
      <c r="AI246" s="137"/>
      <c r="AJ246" s="137"/>
    </row>
    <row r="247" spans="1:36" s="1" customFormat="1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7"/>
      <c r="O247" s="137"/>
      <c r="P247" s="137"/>
      <c r="Q247" s="132"/>
      <c r="R247" s="132"/>
      <c r="S247" s="137"/>
      <c r="T247" s="137"/>
      <c r="U247" s="137"/>
      <c r="V247" s="137"/>
      <c r="W247" s="137"/>
      <c r="X247" s="187"/>
      <c r="Y247" s="187"/>
      <c r="Z247" s="187"/>
      <c r="AA247" s="187"/>
      <c r="AB247" s="187"/>
      <c r="AC247" s="187"/>
      <c r="AD247" s="187"/>
      <c r="AE247" s="137"/>
      <c r="AF247" s="137"/>
      <c r="AG247" s="132"/>
      <c r="AH247" s="132"/>
      <c r="AI247" s="137"/>
      <c r="AJ247" s="137"/>
    </row>
    <row r="248" spans="1:36" s="1" customFormat="1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7"/>
      <c r="O248" s="137"/>
      <c r="P248" s="137"/>
      <c r="Q248" s="132"/>
      <c r="R248" s="132"/>
      <c r="S248" s="137"/>
      <c r="T248" s="137"/>
      <c r="U248" s="137"/>
      <c r="V248" s="137"/>
      <c r="W248" s="137"/>
      <c r="X248" s="187"/>
      <c r="Y248" s="187"/>
      <c r="Z248" s="187"/>
      <c r="AA248" s="187"/>
      <c r="AB248" s="187"/>
      <c r="AC248" s="187"/>
      <c r="AD248" s="187"/>
      <c r="AE248" s="137"/>
      <c r="AF248" s="137"/>
      <c r="AG248" s="132"/>
      <c r="AH248" s="132"/>
      <c r="AI248" s="137"/>
      <c r="AJ248" s="137"/>
    </row>
    <row r="249" spans="1:36" s="1" customFormat="1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7"/>
      <c r="O249" s="137"/>
      <c r="P249" s="137"/>
      <c r="Q249" s="132"/>
      <c r="R249" s="132"/>
      <c r="S249" s="137"/>
      <c r="T249" s="137"/>
      <c r="U249" s="137"/>
      <c r="V249" s="137"/>
      <c r="W249" s="137"/>
      <c r="X249" s="187"/>
      <c r="Y249" s="187"/>
      <c r="Z249" s="187"/>
      <c r="AA249" s="187"/>
      <c r="AB249" s="187"/>
      <c r="AC249" s="187"/>
      <c r="AD249" s="187"/>
      <c r="AE249" s="137"/>
      <c r="AF249" s="137"/>
      <c r="AG249" s="132"/>
      <c r="AH249" s="132"/>
      <c r="AI249" s="137"/>
      <c r="AJ249" s="137"/>
    </row>
    <row r="250" spans="1:36" s="1" customFormat="1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7"/>
      <c r="O250" s="137"/>
      <c r="P250" s="137"/>
      <c r="Q250" s="132"/>
      <c r="R250" s="132"/>
      <c r="S250" s="137"/>
      <c r="T250" s="137"/>
      <c r="U250" s="137"/>
      <c r="V250" s="137"/>
      <c r="W250" s="137"/>
      <c r="X250" s="187"/>
      <c r="Y250" s="187"/>
      <c r="Z250" s="187"/>
      <c r="AA250" s="187"/>
      <c r="AB250" s="187"/>
      <c r="AC250" s="187"/>
      <c r="AD250" s="187"/>
      <c r="AE250" s="137"/>
      <c r="AF250" s="137"/>
      <c r="AG250" s="132"/>
      <c r="AH250" s="132"/>
      <c r="AI250" s="137"/>
      <c r="AJ250" s="137"/>
    </row>
    <row r="251" spans="1:36" s="1" customFormat="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7"/>
      <c r="O251" s="137"/>
      <c r="P251" s="137"/>
      <c r="Q251" s="132"/>
      <c r="R251" s="132"/>
      <c r="S251" s="137"/>
      <c r="T251" s="137"/>
      <c r="U251" s="137"/>
      <c r="V251" s="137"/>
      <c r="W251" s="137"/>
      <c r="X251" s="187"/>
      <c r="Y251" s="187"/>
      <c r="Z251" s="187"/>
      <c r="AA251" s="187"/>
      <c r="AB251" s="187"/>
      <c r="AC251" s="187"/>
      <c r="AD251" s="187"/>
      <c r="AE251" s="137"/>
      <c r="AF251" s="137"/>
      <c r="AG251" s="132"/>
      <c r="AH251" s="132"/>
      <c r="AI251" s="137"/>
      <c r="AJ251" s="137"/>
    </row>
    <row r="252" spans="1:36" s="1" customFormat="1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7"/>
      <c r="O252" s="137"/>
      <c r="P252" s="137"/>
      <c r="Q252" s="132"/>
      <c r="R252" s="132"/>
      <c r="S252" s="137"/>
      <c r="T252" s="137"/>
      <c r="U252" s="137"/>
      <c r="V252" s="137"/>
      <c r="W252" s="137"/>
      <c r="X252" s="187"/>
      <c r="Y252" s="187"/>
      <c r="Z252" s="187"/>
      <c r="AA252" s="187"/>
      <c r="AB252" s="187"/>
      <c r="AC252" s="187"/>
      <c r="AD252" s="187"/>
      <c r="AE252" s="137"/>
      <c r="AF252" s="137"/>
      <c r="AG252" s="132"/>
      <c r="AH252" s="132"/>
      <c r="AI252" s="137"/>
      <c r="AJ252" s="137"/>
    </row>
    <row r="253" spans="1:36" s="1" customFormat="1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7"/>
      <c r="O253" s="137"/>
      <c r="P253" s="137"/>
      <c r="Q253" s="132"/>
      <c r="R253" s="132"/>
      <c r="S253" s="137"/>
      <c r="T253" s="137"/>
      <c r="U253" s="137"/>
      <c r="V253" s="137"/>
      <c r="W253" s="137"/>
      <c r="X253" s="187"/>
      <c r="Y253" s="187"/>
      <c r="Z253" s="187"/>
      <c r="AA253" s="187"/>
      <c r="AB253" s="187"/>
      <c r="AC253" s="187"/>
      <c r="AD253" s="187"/>
      <c r="AE253" s="137"/>
      <c r="AF253" s="137"/>
      <c r="AG253" s="132"/>
      <c r="AH253" s="132"/>
      <c r="AI253" s="137"/>
      <c r="AJ253" s="137"/>
    </row>
    <row r="254" spans="1:36" s="1" customFormat="1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7"/>
      <c r="O254" s="137"/>
      <c r="P254" s="137"/>
      <c r="Q254" s="132"/>
      <c r="R254" s="132"/>
      <c r="S254" s="137"/>
      <c r="T254" s="137"/>
      <c r="U254" s="137"/>
      <c r="V254" s="137"/>
      <c r="W254" s="137"/>
      <c r="X254" s="187"/>
      <c r="Y254" s="187"/>
      <c r="Z254" s="187"/>
      <c r="AA254" s="187"/>
      <c r="AB254" s="187"/>
      <c r="AC254" s="187"/>
      <c r="AD254" s="187"/>
      <c r="AE254" s="137"/>
      <c r="AF254" s="137"/>
      <c r="AG254" s="132"/>
      <c r="AH254" s="132"/>
      <c r="AI254" s="137"/>
      <c r="AJ254" s="137"/>
    </row>
    <row r="255" spans="1:36" s="1" customFormat="1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7"/>
      <c r="O255" s="137"/>
      <c r="P255" s="137"/>
      <c r="Q255" s="132"/>
      <c r="R255" s="132"/>
      <c r="S255" s="137"/>
      <c r="T255" s="137"/>
      <c r="U255" s="137"/>
      <c r="V255" s="137"/>
      <c r="W255" s="137"/>
      <c r="X255" s="187"/>
      <c r="Y255" s="187"/>
      <c r="Z255" s="187"/>
      <c r="AA255" s="187"/>
      <c r="AB255" s="187"/>
      <c r="AC255" s="187"/>
      <c r="AD255" s="187"/>
      <c r="AE255" s="137"/>
      <c r="AF255" s="137"/>
      <c r="AG255" s="132"/>
      <c r="AH255" s="132"/>
      <c r="AI255" s="137"/>
      <c r="AJ255" s="137"/>
    </row>
    <row r="256" spans="1:36" s="1" customFormat="1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7"/>
      <c r="O256" s="137"/>
      <c r="P256" s="137"/>
      <c r="Q256" s="132"/>
      <c r="R256" s="132"/>
      <c r="S256" s="137"/>
      <c r="T256" s="137"/>
      <c r="U256" s="137"/>
      <c r="V256" s="137"/>
      <c r="W256" s="137"/>
      <c r="X256" s="187"/>
      <c r="Y256" s="187"/>
      <c r="Z256" s="187"/>
      <c r="AA256" s="187"/>
      <c r="AB256" s="187"/>
      <c r="AC256" s="187"/>
      <c r="AD256" s="187"/>
      <c r="AE256" s="137"/>
      <c r="AF256" s="137"/>
      <c r="AG256" s="132"/>
      <c r="AH256" s="132"/>
      <c r="AI256" s="137"/>
      <c r="AJ256" s="137"/>
    </row>
    <row r="257" spans="1:36" s="1" customFormat="1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7"/>
      <c r="O257" s="137"/>
      <c r="P257" s="137"/>
      <c r="Q257" s="132"/>
      <c r="R257" s="132"/>
      <c r="S257" s="137"/>
      <c r="T257" s="137"/>
      <c r="U257" s="137"/>
      <c r="V257" s="137"/>
      <c r="W257" s="137"/>
      <c r="X257" s="187"/>
      <c r="Y257" s="187"/>
      <c r="Z257" s="187"/>
      <c r="AA257" s="187"/>
      <c r="AB257" s="187"/>
      <c r="AC257" s="187"/>
      <c r="AD257" s="187"/>
      <c r="AE257" s="137"/>
      <c r="AF257" s="137"/>
      <c r="AG257" s="132"/>
      <c r="AH257" s="132"/>
      <c r="AI257" s="137"/>
      <c r="AJ257" s="137"/>
    </row>
    <row r="258" spans="1:36" s="1" customFormat="1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7"/>
      <c r="O258" s="137"/>
      <c r="P258" s="137"/>
      <c r="Q258" s="132"/>
      <c r="R258" s="132"/>
      <c r="S258" s="137"/>
      <c r="T258" s="137"/>
      <c r="U258" s="137"/>
      <c r="V258" s="137"/>
      <c r="W258" s="137"/>
      <c r="X258" s="187"/>
      <c r="Y258" s="187"/>
      <c r="Z258" s="187"/>
      <c r="AA258" s="187"/>
      <c r="AB258" s="187"/>
      <c r="AC258" s="187"/>
      <c r="AD258" s="187"/>
      <c r="AE258" s="137"/>
      <c r="AF258" s="137"/>
      <c r="AG258" s="132"/>
      <c r="AH258" s="132"/>
      <c r="AI258" s="137"/>
      <c r="AJ258" s="137"/>
    </row>
    <row r="259" spans="1:36" s="1" customFormat="1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7"/>
      <c r="O259" s="137"/>
      <c r="P259" s="137"/>
      <c r="Q259" s="132"/>
      <c r="R259" s="132"/>
      <c r="S259" s="137"/>
      <c r="T259" s="137"/>
      <c r="U259" s="137"/>
      <c r="V259" s="137"/>
      <c r="W259" s="137"/>
      <c r="X259" s="187"/>
      <c r="Y259" s="187"/>
      <c r="Z259" s="187"/>
      <c r="AA259" s="187"/>
      <c r="AB259" s="187"/>
      <c r="AC259" s="187"/>
      <c r="AD259" s="187"/>
      <c r="AE259" s="137"/>
      <c r="AF259" s="137"/>
      <c r="AG259" s="132"/>
      <c r="AH259" s="132"/>
      <c r="AI259" s="137"/>
      <c r="AJ259" s="137"/>
    </row>
    <row r="260" spans="1:36" s="1" customFormat="1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7"/>
      <c r="O260" s="137"/>
      <c r="P260" s="137"/>
      <c r="Q260" s="132"/>
      <c r="R260" s="132"/>
      <c r="S260" s="137"/>
      <c r="T260" s="137"/>
      <c r="U260" s="137"/>
      <c r="V260" s="137"/>
      <c r="W260" s="137"/>
      <c r="X260" s="187"/>
      <c r="Y260" s="187"/>
      <c r="Z260" s="187"/>
      <c r="AA260" s="187"/>
      <c r="AB260" s="187"/>
      <c r="AC260" s="187"/>
      <c r="AD260" s="187"/>
      <c r="AE260" s="137"/>
      <c r="AF260" s="137"/>
      <c r="AG260" s="132"/>
      <c r="AH260" s="132"/>
      <c r="AI260" s="137"/>
      <c r="AJ260" s="137"/>
    </row>
    <row r="261" spans="1:36" s="1" customFormat="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7"/>
      <c r="O261" s="137"/>
      <c r="P261" s="137"/>
      <c r="Q261" s="132"/>
      <c r="R261" s="132"/>
      <c r="S261" s="137"/>
      <c r="T261" s="137"/>
      <c r="U261" s="137"/>
      <c r="V261" s="137"/>
      <c r="W261" s="137"/>
      <c r="X261" s="187"/>
      <c r="Y261" s="187"/>
      <c r="Z261" s="187"/>
      <c r="AA261" s="187"/>
      <c r="AB261" s="187"/>
      <c r="AC261" s="187"/>
      <c r="AD261" s="187"/>
      <c r="AE261" s="137"/>
      <c r="AF261" s="137"/>
      <c r="AG261" s="132"/>
      <c r="AH261" s="132"/>
      <c r="AI261" s="137"/>
      <c r="AJ261" s="137"/>
    </row>
    <row r="262" spans="1:36" s="1" customFormat="1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7"/>
      <c r="O262" s="137"/>
      <c r="P262" s="137"/>
      <c r="Q262" s="132"/>
      <c r="R262" s="132"/>
      <c r="S262" s="137"/>
      <c r="T262" s="137"/>
      <c r="U262" s="137"/>
      <c r="V262" s="137"/>
      <c r="W262" s="137"/>
      <c r="X262" s="187"/>
      <c r="Y262" s="187"/>
      <c r="Z262" s="187"/>
      <c r="AA262" s="187"/>
      <c r="AB262" s="187"/>
      <c r="AC262" s="187"/>
      <c r="AD262" s="187"/>
      <c r="AE262" s="137"/>
      <c r="AF262" s="137"/>
      <c r="AG262" s="132"/>
      <c r="AH262" s="132"/>
      <c r="AI262" s="137"/>
      <c r="AJ262" s="137"/>
    </row>
    <row r="263" spans="1:36" s="1" customFormat="1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7"/>
      <c r="O263" s="137"/>
      <c r="P263" s="137"/>
      <c r="Q263" s="132"/>
      <c r="R263" s="132"/>
      <c r="S263" s="137"/>
      <c r="T263" s="137"/>
      <c r="U263" s="137"/>
      <c r="V263" s="137"/>
      <c r="W263" s="137"/>
      <c r="X263" s="187"/>
      <c r="Y263" s="187"/>
      <c r="Z263" s="187"/>
      <c r="AA263" s="187"/>
      <c r="AB263" s="187"/>
      <c r="AC263" s="187"/>
      <c r="AD263" s="187"/>
      <c r="AE263" s="137"/>
      <c r="AF263" s="137"/>
      <c r="AG263" s="132"/>
      <c r="AH263" s="132"/>
      <c r="AI263" s="137"/>
      <c r="AJ263" s="137"/>
    </row>
    <row r="264" spans="1:36" s="1" customFormat="1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7"/>
      <c r="O264" s="137"/>
      <c r="P264" s="137"/>
      <c r="Q264" s="132"/>
      <c r="R264" s="132"/>
      <c r="S264" s="137"/>
      <c r="T264" s="137"/>
      <c r="U264" s="137"/>
      <c r="V264" s="137"/>
      <c r="W264" s="137"/>
      <c r="X264" s="187"/>
      <c r="Y264" s="187"/>
      <c r="Z264" s="187"/>
      <c r="AA264" s="187"/>
      <c r="AB264" s="187"/>
      <c r="AC264" s="187"/>
      <c r="AD264" s="187"/>
      <c r="AE264" s="137"/>
      <c r="AF264" s="137"/>
      <c r="AG264" s="132"/>
      <c r="AH264" s="132"/>
      <c r="AI264" s="137"/>
      <c r="AJ264" s="137"/>
    </row>
    <row r="265" spans="1:36" s="1" customFormat="1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7"/>
      <c r="O265" s="137"/>
      <c r="P265" s="137"/>
      <c r="Q265" s="132"/>
      <c r="R265" s="132"/>
      <c r="S265" s="137"/>
      <c r="T265" s="137"/>
      <c r="U265" s="137"/>
      <c r="V265" s="137"/>
      <c r="W265" s="137"/>
      <c r="X265" s="187"/>
      <c r="Y265" s="187"/>
      <c r="Z265" s="187"/>
      <c r="AA265" s="187"/>
      <c r="AB265" s="187"/>
      <c r="AC265" s="187"/>
      <c r="AD265" s="187"/>
      <c r="AE265" s="137"/>
      <c r="AF265" s="137"/>
      <c r="AG265" s="132"/>
      <c r="AH265" s="132"/>
      <c r="AI265" s="137"/>
      <c r="AJ265" s="137"/>
    </row>
    <row r="266" spans="1:36" s="1" customFormat="1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7"/>
      <c r="O266" s="137"/>
      <c r="P266" s="137"/>
      <c r="Q266" s="132"/>
      <c r="R266" s="132"/>
      <c r="S266" s="137"/>
      <c r="T266" s="137"/>
      <c r="U266" s="137"/>
      <c r="V266" s="137"/>
      <c r="W266" s="137"/>
      <c r="X266" s="187"/>
      <c r="Y266" s="187"/>
      <c r="Z266" s="187"/>
      <c r="AA266" s="187"/>
      <c r="AB266" s="187"/>
      <c r="AC266" s="187"/>
      <c r="AD266" s="187"/>
      <c r="AE266" s="137"/>
      <c r="AF266" s="137"/>
      <c r="AG266" s="132"/>
      <c r="AH266" s="132"/>
      <c r="AI266" s="137"/>
      <c r="AJ266" s="137"/>
    </row>
    <row r="267" spans="1:36" s="1" customFormat="1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7"/>
      <c r="O267" s="137"/>
      <c r="P267" s="137"/>
      <c r="Q267" s="132"/>
      <c r="R267" s="132"/>
      <c r="S267" s="137"/>
      <c r="T267" s="137"/>
      <c r="U267" s="137"/>
      <c r="V267" s="137"/>
      <c r="W267" s="137"/>
      <c r="X267" s="187"/>
      <c r="Y267" s="187"/>
      <c r="Z267" s="187"/>
      <c r="AA267" s="187"/>
      <c r="AB267" s="187"/>
      <c r="AC267" s="187"/>
      <c r="AD267" s="187"/>
      <c r="AE267" s="137"/>
      <c r="AF267" s="137"/>
      <c r="AG267" s="132"/>
      <c r="AH267" s="132"/>
      <c r="AI267" s="137"/>
      <c r="AJ267" s="137"/>
    </row>
    <row r="268" spans="1:36" s="1" customFormat="1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7"/>
      <c r="O268" s="137"/>
      <c r="P268" s="137"/>
      <c r="Q268" s="132"/>
      <c r="R268" s="132"/>
      <c r="S268" s="137"/>
      <c r="T268" s="137"/>
      <c r="U268" s="137"/>
      <c r="V268" s="137"/>
      <c r="W268" s="137"/>
      <c r="X268" s="187"/>
      <c r="Y268" s="187"/>
      <c r="Z268" s="187"/>
      <c r="AA268" s="187"/>
      <c r="AB268" s="187"/>
      <c r="AC268" s="187"/>
      <c r="AD268" s="187"/>
      <c r="AE268" s="137"/>
      <c r="AF268" s="137"/>
      <c r="AG268" s="132"/>
      <c r="AH268" s="132"/>
      <c r="AI268" s="137"/>
      <c r="AJ268" s="137"/>
    </row>
    <row r="269" spans="1:36" s="1" customFormat="1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7"/>
      <c r="O269" s="137"/>
      <c r="P269" s="137"/>
      <c r="Q269" s="132"/>
      <c r="R269" s="132"/>
      <c r="S269" s="137"/>
      <c r="T269" s="137"/>
      <c r="U269" s="137"/>
      <c r="V269" s="137"/>
      <c r="W269" s="137"/>
      <c r="X269" s="187"/>
      <c r="Y269" s="187"/>
      <c r="Z269" s="187"/>
      <c r="AA269" s="187"/>
      <c r="AB269" s="187"/>
      <c r="AC269" s="187"/>
      <c r="AD269" s="187"/>
      <c r="AE269" s="137"/>
      <c r="AF269" s="137"/>
      <c r="AG269" s="132"/>
      <c r="AH269" s="132"/>
      <c r="AI269" s="137"/>
      <c r="AJ269" s="137"/>
    </row>
    <row r="270" spans="1:36" s="1" customFormat="1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7"/>
      <c r="O270" s="137"/>
      <c r="P270" s="137"/>
      <c r="Q270" s="132"/>
      <c r="R270" s="132"/>
      <c r="S270" s="137"/>
      <c r="T270" s="137"/>
      <c r="U270" s="137"/>
      <c r="V270" s="137"/>
      <c r="W270" s="137"/>
      <c r="X270" s="187"/>
      <c r="Y270" s="187"/>
      <c r="Z270" s="187"/>
      <c r="AA270" s="187"/>
      <c r="AB270" s="187"/>
      <c r="AC270" s="187"/>
      <c r="AD270" s="187"/>
      <c r="AE270" s="137"/>
      <c r="AF270" s="137"/>
      <c r="AG270" s="132"/>
      <c r="AH270" s="132"/>
      <c r="AI270" s="137"/>
      <c r="AJ270" s="137"/>
    </row>
    <row r="271" spans="1:36" s="1" customFormat="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7"/>
      <c r="O271" s="137"/>
      <c r="P271" s="137"/>
      <c r="Q271" s="132"/>
      <c r="R271" s="132"/>
      <c r="S271" s="137"/>
      <c r="T271" s="137"/>
      <c r="U271" s="137"/>
      <c r="V271" s="137"/>
      <c r="W271" s="137"/>
      <c r="X271" s="187"/>
      <c r="Y271" s="187"/>
      <c r="Z271" s="187"/>
      <c r="AA271" s="187"/>
      <c r="AB271" s="187"/>
      <c r="AC271" s="187"/>
      <c r="AD271" s="187"/>
      <c r="AE271" s="137"/>
      <c r="AF271" s="137"/>
      <c r="AG271" s="132"/>
      <c r="AH271" s="132"/>
      <c r="AI271" s="137"/>
      <c r="AJ271" s="137"/>
    </row>
    <row r="272" spans="1:36" s="1" customFormat="1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7"/>
      <c r="O272" s="137"/>
      <c r="P272" s="137"/>
      <c r="Q272" s="132"/>
      <c r="R272" s="132"/>
      <c r="S272" s="137"/>
      <c r="T272" s="137"/>
      <c r="U272" s="137"/>
      <c r="V272" s="137"/>
      <c r="W272" s="137"/>
      <c r="X272" s="187"/>
      <c r="Y272" s="187"/>
      <c r="Z272" s="187"/>
      <c r="AA272" s="187"/>
      <c r="AB272" s="187"/>
      <c r="AC272" s="187"/>
      <c r="AD272" s="187"/>
      <c r="AE272" s="137"/>
      <c r="AF272" s="137"/>
      <c r="AG272" s="132"/>
      <c r="AH272" s="132"/>
      <c r="AI272" s="137"/>
      <c r="AJ272" s="137"/>
    </row>
    <row r="273" spans="1:36" s="1" customFormat="1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7"/>
      <c r="O273" s="137"/>
      <c r="P273" s="137"/>
      <c r="Q273" s="132"/>
      <c r="R273" s="132"/>
      <c r="S273" s="137"/>
      <c r="T273" s="137"/>
      <c r="U273" s="137"/>
      <c r="V273" s="137"/>
      <c r="W273" s="137"/>
      <c r="X273" s="187"/>
      <c r="Y273" s="187"/>
      <c r="Z273" s="187"/>
      <c r="AA273" s="187"/>
      <c r="AB273" s="187"/>
      <c r="AC273" s="187"/>
      <c r="AD273" s="187"/>
      <c r="AE273" s="137"/>
      <c r="AF273" s="137"/>
      <c r="AG273" s="132"/>
      <c r="AH273" s="132"/>
      <c r="AI273" s="137"/>
      <c r="AJ273" s="137"/>
    </row>
    <row r="274" spans="1:36" s="1" customFormat="1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7"/>
      <c r="O274" s="137"/>
      <c r="P274" s="137"/>
      <c r="Q274" s="132"/>
      <c r="R274" s="132"/>
      <c r="S274" s="137"/>
      <c r="T274" s="137"/>
      <c r="U274" s="137"/>
      <c r="V274" s="137"/>
      <c r="W274" s="137"/>
      <c r="X274" s="187"/>
      <c r="Y274" s="187"/>
      <c r="Z274" s="187"/>
      <c r="AA274" s="187"/>
      <c r="AB274" s="187"/>
      <c r="AC274" s="187"/>
      <c r="AD274" s="187"/>
      <c r="AE274" s="137"/>
      <c r="AF274" s="137"/>
      <c r="AG274" s="132"/>
      <c r="AH274" s="132"/>
      <c r="AI274" s="137"/>
      <c r="AJ274" s="137"/>
    </row>
    <row r="275" spans="1:36" s="1" customFormat="1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7"/>
      <c r="O275" s="137"/>
      <c r="P275" s="137"/>
      <c r="Q275" s="132"/>
      <c r="R275" s="132"/>
      <c r="S275" s="137"/>
      <c r="T275" s="137"/>
      <c r="U275" s="137"/>
      <c r="V275" s="137"/>
      <c r="W275" s="137"/>
      <c r="X275" s="187"/>
      <c r="Y275" s="187"/>
      <c r="Z275" s="187"/>
      <c r="AA275" s="187"/>
      <c r="AB275" s="187"/>
      <c r="AC275" s="187"/>
      <c r="AD275" s="187"/>
      <c r="AE275" s="137"/>
      <c r="AF275" s="137"/>
      <c r="AG275" s="132"/>
      <c r="AH275" s="132"/>
      <c r="AI275" s="137"/>
      <c r="AJ275" s="137"/>
    </row>
    <row r="276" spans="1:36" s="1" customFormat="1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7"/>
      <c r="O276" s="137"/>
      <c r="P276" s="137"/>
      <c r="Q276" s="132"/>
      <c r="R276" s="132"/>
      <c r="S276" s="137"/>
      <c r="T276" s="137"/>
      <c r="U276" s="137"/>
      <c r="V276" s="137"/>
      <c r="W276" s="137"/>
      <c r="X276" s="187"/>
      <c r="Y276" s="187"/>
      <c r="Z276" s="187"/>
      <c r="AA276" s="187"/>
      <c r="AB276" s="187"/>
      <c r="AC276" s="187"/>
      <c r="AD276" s="187"/>
      <c r="AE276" s="137"/>
      <c r="AF276" s="137"/>
      <c r="AG276" s="132"/>
      <c r="AH276" s="132"/>
      <c r="AI276" s="137"/>
      <c r="AJ276" s="137"/>
    </row>
    <row r="277" spans="1:36" s="1" customFormat="1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7"/>
      <c r="O277" s="137"/>
      <c r="P277" s="137"/>
      <c r="Q277" s="132"/>
      <c r="R277" s="132"/>
      <c r="S277" s="137"/>
      <c r="T277" s="137"/>
      <c r="U277" s="137"/>
      <c r="V277" s="137"/>
      <c r="W277" s="137"/>
      <c r="X277" s="187"/>
      <c r="Y277" s="187"/>
      <c r="Z277" s="187"/>
      <c r="AA277" s="187"/>
      <c r="AB277" s="187"/>
      <c r="AC277" s="187"/>
      <c r="AD277" s="187"/>
      <c r="AE277" s="137"/>
      <c r="AF277" s="137"/>
      <c r="AG277" s="132"/>
      <c r="AH277" s="132"/>
      <c r="AI277" s="137"/>
      <c r="AJ277" s="137"/>
    </row>
    <row r="278" spans="1:36" s="1" customFormat="1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7"/>
      <c r="O278" s="137"/>
      <c r="P278" s="137"/>
      <c r="Q278" s="132"/>
      <c r="R278" s="132"/>
      <c r="S278" s="137"/>
      <c r="T278" s="137"/>
      <c r="U278" s="137"/>
      <c r="V278" s="137"/>
      <c r="W278" s="137"/>
      <c r="X278" s="187"/>
      <c r="Y278" s="187"/>
      <c r="Z278" s="187"/>
      <c r="AA278" s="187"/>
      <c r="AB278" s="187"/>
      <c r="AC278" s="187"/>
      <c r="AD278" s="187"/>
      <c r="AE278" s="137"/>
      <c r="AF278" s="137"/>
      <c r="AG278" s="132"/>
      <c r="AH278" s="132"/>
      <c r="AI278" s="137"/>
      <c r="AJ278" s="137"/>
    </row>
    <row r="279" spans="1:36" s="1" customFormat="1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7"/>
      <c r="O279" s="137"/>
      <c r="P279" s="137"/>
      <c r="Q279" s="132"/>
      <c r="R279" s="132"/>
      <c r="S279" s="137"/>
      <c r="T279" s="137"/>
      <c r="U279" s="137"/>
      <c r="V279" s="137"/>
      <c r="W279" s="137"/>
      <c r="X279" s="187"/>
      <c r="Y279" s="187"/>
      <c r="Z279" s="187"/>
      <c r="AA279" s="187"/>
      <c r="AB279" s="187"/>
      <c r="AC279" s="187"/>
      <c r="AD279" s="187"/>
      <c r="AE279" s="137"/>
      <c r="AF279" s="137"/>
      <c r="AG279" s="132"/>
      <c r="AH279" s="132"/>
      <c r="AI279" s="137"/>
      <c r="AJ279" s="137"/>
    </row>
    <row r="280" spans="1:36" s="1" customFormat="1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7"/>
      <c r="O280" s="137"/>
      <c r="P280" s="137"/>
      <c r="Q280" s="132"/>
      <c r="R280" s="132"/>
      <c r="S280" s="137"/>
      <c r="T280" s="137"/>
      <c r="U280" s="137"/>
      <c r="V280" s="137"/>
      <c r="W280" s="137"/>
      <c r="X280" s="187"/>
      <c r="Y280" s="187"/>
      <c r="Z280" s="187"/>
      <c r="AA280" s="187"/>
      <c r="AB280" s="187"/>
      <c r="AC280" s="187"/>
      <c r="AD280" s="187"/>
      <c r="AE280" s="137"/>
      <c r="AF280" s="137"/>
      <c r="AG280" s="132"/>
      <c r="AH280" s="132"/>
      <c r="AI280" s="137"/>
      <c r="AJ280" s="137"/>
    </row>
    <row r="281" spans="1:36" s="1" customFormat="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7"/>
      <c r="O281" s="137"/>
      <c r="P281" s="137"/>
      <c r="Q281" s="132"/>
      <c r="R281" s="132"/>
      <c r="S281" s="137"/>
      <c r="T281" s="137"/>
      <c r="U281" s="137"/>
      <c r="V281" s="137"/>
      <c r="W281" s="137"/>
      <c r="X281" s="187"/>
      <c r="Y281" s="187"/>
      <c r="Z281" s="187"/>
      <c r="AA281" s="187"/>
      <c r="AB281" s="187"/>
      <c r="AC281" s="187"/>
      <c r="AD281" s="187"/>
      <c r="AE281" s="137"/>
      <c r="AF281" s="137"/>
      <c r="AG281" s="132"/>
      <c r="AH281" s="132"/>
      <c r="AI281" s="137"/>
      <c r="AJ281" s="137"/>
    </row>
    <row r="282" spans="1:36" s="1" customFormat="1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7"/>
      <c r="O282" s="137"/>
      <c r="P282" s="137"/>
      <c r="Q282" s="132"/>
      <c r="R282" s="132"/>
      <c r="S282" s="137"/>
      <c r="T282" s="137"/>
      <c r="U282" s="137"/>
      <c r="V282" s="137"/>
      <c r="W282" s="137"/>
      <c r="X282" s="187"/>
      <c r="Y282" s="187"/>
      <c r="Z282" s="187"/>
      <c r="AA282" s="187"/>
      <c r="AB282" s="187"/>
      <c r="AC282" s="187"/>
      <c r="AD282" s="187"/>
      <c r="AE282" s="137"/>
      <c r="AF282" s="137"/>
      <c r="AG282" s="132"/>
      <c r="AH282" s="132"/>
      <c r="AI282" s="137"/>
      <c r="AJ282" s="137"/>
    </row>
    <row r="283" spans="1:36" s="1" customFormat="1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7"/>
      <c r="O283" s="137"/>
      <c r="P283" s="137"/>
      <c r="Q283" s="132"/>
      <c r="R283" s="132"/>
      <c r="S283" s="137"/>
      <c r="T283" s="137"/>
      <c r="U283" s="137"/>
      <c r="V283" s="137"/>
      <c r="W283" s="137"/>
      <c r="X283" s="187"/>
      <c r="Y283" s="187"/>
      <c r="Z283" s="187"/>
      <c r="AA283" s="187"/>
      <c r="AB283" s="187"/>
      <c r="AC283" s="187"/>
      <c r="AD283" s="187"/>
      <c r="AE283" s="137"/>
      <c r="AF283" s="137"/>
      <c r="AG283" s="132"/>
      <c r="AH283" s="132"/>
      <c r="AI283" s="137"/>
      <c r="AJ283" s="137"/>
    </row>
    <row r="284" spans="1:36" s="1" customFormat="1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7"/>
      <c r="O284" s="137"/>
      <c r="P284" s="137"/>
      <c r="Q284" s="132"/>
      <c r="R284" s="132"/>
      <c r="S284" s="137"/>
      <c r="T284" s="137"/>
      <c r="U284" s="137"/>
      <c r="V284" s="137"/>
      <c r="W284" s="137"/>
      <c r="X284" s="187"/>
      <c r="Y284" s="187"/>
      <c r="Z284" s="187"/>
      <c r="AA284" s="187"/>
      <c r="AB284" s="187"/>
      <c r="AC284" s="187"/>
      <c r="AD284" s="187"/>
      <c r="AE284" s="137"/>
      <c r="AF284" s="137"/>
      <c r="AG284" s="132"/>
      <c r="AH284" s="132"/>
      <c r="AI284" s="137"/>
      <c r="AJ284" s="137"/>
    </row>
    <row r="285" spans="1:36" s="1" customFormat="1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7"/>
      <c r="O285" s="137"/>
      <c r="P285" s="137"/>
      <c r="Q285" s="132"/>
      <c r="R285" s="132"/>
      <c r="S285" s="137"/>
      <c r="T285" s="137"/>
      <c r="U285" s="137"/>
      <c r="V285" s="137"/>
      <c r="W285" s="137"/>
      <c r="X285" s="187"/>
      <c r="Y285" s="187"/>
      <c r="Z285" s="187"/>
      <c r="AA285" s="187"/>
      <c r="AB285" s="187"/>
      <c r="AC285" s="187"/>
      <c r="AD285" s="187"/>
      <c r="AE285" s="137"/>
      <c r="AF285" s="137"/>
      <c r="AG285" s="132"/>
      <c r="AH285" s="132"/>
      <c r="AI285" s="137"/>
      <c r="AJ285" s="137"/>
    </row>
    <row r="286" spans="1:36" s="1" customFormat="1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7"/>
      <c r="O286" s="137"/>
      <c r="P286" s="137"/>
      <c r="Q286" s="132"/>
      <c r="R286" s="132"/>
      <c r="S286" s="137"/>
      <c r="T286" s="137"/>
      <c r="U286" s="137"/>
      <c r="V286" s="137"/>
      <c r="W286" s="137"/>
      <c r="X286" s="187"/>
      <c r="Y286" s="187"/>
      <c r="Z286" s="187"/>
      <c r="AA286" s="187"/>
      <c r="AB286" s="187"/>
      <c r="AC286" s="187"/>
      <c r="AD286" s="187"/>
      <c r="AE286" s="137"/>
      <c r="AF286" s="137"/>
      <c r="AG286" s="132"/>
      <c r="AH286" s="132"/>
      <c r="AI286" s="137"/>
      <c r="AJ286" s="137"/>
    </row>
    <row r="287" spans="1:36" s="1" customFormat="1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7"/>
      <c r="O287" s="137"/>
      <c r="P287" s="137"/>
      <c r="Q287" s="132"/>
      <c r="R287" s="132"/>
      <c r="S287" s="137"/>
      <c r="T287" s="137"/>
      <c r="U287" s="137"/>
      <c r="V287" s="137"/>
      <c r="W287" s="137"/>
      <c r="X287" s="187"/>
      <c r="Y287" s="187"/>
      <c r="Z287" s="187"/>
      <c r="AA287" s="187"/>
      <c r="AB287" s="187"/>
      <c r="AC287" s="187"/>
      <c r="AD287" s="187"/>
      <c r="AE287" s="137"/>
      <c r="AF287" s="137"/>
      <c r="AG287" s="132"/>
      <c r="AH287" s="132"/>
      <c r="AI287" s="137"/>
      <c r="AJ287" s="137"/>
    </row>
    <row r="288" spans="1:36" s="1" customFormat="1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7"/>
      <c r="O288" s="137"/>
      <c r="P288" s="137"/>
      <c r="Q288" s="132"/>
      <c r="R288" s="132"/>
      <c r="S288" s="137"/>
      <c r="T288" s="137"/>
      <c r="U288" s="137"/>
      <c r="V288" s="137"/>
      <c r="W288" s="137"/>
      <c r="X288" s="187"/>
      <c r="Y288" s="187"/>
      <c r="Z288" s="187"/>
      <c r="AA288" s="187"/>
      <c r="AB288" s="187"/>
      <c r="AC288" s="187"/>
      <c r="AD288" s="187"/>
      <c r="AE288" s="137"/>
      <c r="AF288" s="137"/>
      <c r="AG288" s="132"/>
      <c r="AH288" s="132"/>
      <c r="AI288" s="137"/>
      <c r="AJ288" s="137"/>
    </row>
    <row r="289" spans="1:36" s="1" customFormat="1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7"/>
      <c r="O289" s="137"/>
      <c r="P289" s="137"/>
      <c r="Q289" s="132"/>
      <c r="R289" s="132"/>
      <c r="S289" s="137"/>
      <c r="T289" s="137"/>
      <c r="U289" s="137"/>
      <c r="V289" s="137"/>
      <c r="W289" s="137"/>
      <c r="X289" s="187"/>
      <c r="Y289" s="187"/>
      <c r="Z289" s="187"/>
      <c r="AA289" s="187"/>
      <c r="AB289" s="187"/>
      <c r="AC289" s="187"/>
      <c r="AD289" s="187"/>
      <c r="AE289" s="137"/>
      <c r="AF289" s="137"/>
      <c r="AG289" s="132"/>
      <c r="AH289" s="132"/>
      <c r="AI289" s="137"/>
      <c r="AJ289" s="137"/>
    </row>
    <row r="290" spans="1:36" s="1" customFormat="1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7"/>
      <c r="O290" s="137"/>
      <c r="P290" s="137"/>
      <c r="Q290" s="132"/>
      <c r="R290" s="132"/>
      <c r="S290" s="137"/>
      <c r="T290" s="137"/>
      <c r="U290" s="137"/>
      <c r="V290" s="137"/>
      <c r="W290" s="137"/>
      <c r="X290" s="187"/>
      <c r="Y290" s="187"/>
      <c r="Z290" s="187"/>
      <c r="AA290" s="187"/>
      <c r="AB290" s="187"/>
      <c r="AC290" s="187"/>
      <c r="AD290" s="187"/>
      <c r="AE290" s="137"/>
      <c r="AF290" s="137"/>
      <c r="AG290" s="132"/>
      <c r="AH290" s="132"/>
      <c r="AI290" s="137"/>
      <c r="AJ290" s="137"/>
    </row>
    <row r="291" spans="1:36" s="1" customFormat="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7"/>
      <c r="O291" s="137"/>
      <c r="P291" s="137"/>
      <c r="Q291" s="132"/>
      <c r="R291" s="132"/>
      <c r="S291" s="137"/>
      <c r="T291" s="137"/>
      <c r="U291" s="137"/>
      <c r="V291" s="137"/>
      <c r="W291" s="137"/>
      <c r="X291" s="187"/>
      <c r="Y291" s="187"/>
      <c r="Z291" s="187"/>
      <c r="AA291" s="187"/>
      <c r="AB291" s="187"/>
      <c r="AC291" s="187"/>
      <c r="AD291" s="187"/>
      <c r="AE291" s="137"/>
      <c r="AF291" s="137"/>
      <c r="AG291" s="132"/>
      <c r="AH291" s="132"/>
      <c r="AI291" s="137"/>
      <c r="AJ291" s="137"/>
    </row>
    <row r="292" spans="1:36" s="1" customFormat="1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7"/>
      <c r="O292" s="137"/>
      <c r="P292" s="137"/>
      <c r="Q292" s="132"/>
      <c r="R292" s="132"/>
      <c r="S292" s="137"/>
      <c r="T292" s="137"/>
      <c r="U292" s="137"/>
      <c r="V292" s="137"/>
      <c r="W292" s="137"/>
      <c r="X292" s="187"/>
      <c r="Y292" s="187"/>
      <c r="Z292" s="187"/>
      <c r="AA292" s="187"/>
      <c r="AB292" s="187"/>
      <c r="AC292" s="187"/>
      <c r="AD292" s="187"/>
      <c r="AE292" s="137"/>
      <c r="AF292" s="137"/>
      <c r="AG292" s="132"/>
      <c r="AH292" s="132"/>
      <c r="AI292" s="137"/>
      <c r="AJ292" s="137"/>
    </row>
    <row r="293" spans="1:36" s="1" customFormat="1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7"/>
      <c r="O293" s="137"/>
      <c r="P293" s="137"/>
      <c r="Q293" s="132"/>
      <c r="R293" s="132"/>
      <c r="S293" s="137"/>
      <c r="T293" s="137"/>
      <c r="U293" s="137"/>
      <c r="V293" s="137"/>
      <c r="W293" s="137"/>
      <c r="X293" s="187"/>
      <c r="Y293" s="187"/>
      <c r="Z293" s="187"/>
      <c r="AA293" s="187"/>
      <c r="AB293" s="187"/>
      <c r="AC293" s="187"/>
      <c r="AD293" s="187"/>
      <c r="AE293" s="137"/>
      <c r="AF293" s="137"/>
      <c r="AG293" s="132"/>
      <c r="AH293" s="132"/>
      <c r="AI293" s="137"/>
      <c r="AJ293" s="137"/>
    </row>
    <row r="294" spans="1:36" s="1" customFormat="1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7"/>
      <c r="O294" s="137"/>
      <c r="P294" s="137"/>
      <c r="Q294" s="132"/>
      <c r="R294" s="132"/>
      <c r="S294" s="137"/>
      <c r="T294" s="137"/>
      <c r="U294" s="137"/>
      <c r="V294" s="137"/>
      <c r="W294" s="137"/>
      <c r="X294" s="187"/>
      <c r="Y294" s="187"/>
      <c r="Z294" s="187"/>
      <c r="AA294" s="187"/>
      <c r="AB294" s="187"/>
      <c r="AC294" s="187"/>
      <c r="AD294" s="187"/>
      <c r="AE294" s="137"/>
      <c r="AF294" s="137"/>
      <c r="AG294" s="132"/>
      <c r="AH294" s="132"/>
      <c r="AI294" s="137"/>
      <c r="AJ294" s="137"/>
    </row>
    <row r="295" spans="1:36" s="1" customFormat="1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7"/>
      <c r="O295" s="137"/>
      <c r="P295" s="137"/>
      <c r="Q295" s="132"/>
      <c r="R295" s="132"/>
      <c r="S295" s="137"/>
      <c r="T295" s="137"/>
      <c r="U295" s="137"/>
      <c r="V295" s="137"/>
      <c r="W295" s="137"/>
      <c r="X295" s="187"/>
      <c r="Y295" s="187"/>
      <c r="Z295" s="187"/>
      <c r="AA295" s="187"/>
      <c r="AB295" s="187"/>
      <c r="AC295" s="187"/>
      <c r="AD295" s="187"/>
      <c r="AE295" s="137"/>
      <c r="AF295" s="137"/>
      <c r="AG295" s="132"/>
      <c r="AH295" s="132"/>
      <c r="AI295" s="137"/>
      <c r="AJ295" s="137"/>
    </row>
    <row r="296" spans="1:36" s="1" customFormat="1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7"/>
      <c r="O296" s="137"/>
      <c r="P296" s="137"/>
      <c r="Q296" s="132"/>
      <c r="R296" s="132"/>
      <c r="S296" s="137"/>
      <c r="T296" s="137"/>
      <c r="U296" s="137"/>
      <c r="V296" s="137"/>
      <c r="W296" s="137"/>
      <c r="X296" s="187"/>
      <c r="Y296" s="187"/>
      <c r="Z296" s="187"/>
      <c r="AA296" s="187"/>
      <c r="AB296" s="187"/>
      <c r="AC296" s="187"/>
      <c r="AD296" s="187"/>
      <c r="AE296" s="137"/>
      <c r="AF296" s="137"/>
      <c r="AG296" s="132"/>
      <c r="AH296" s="132"/>
      <c r="AI296" s="137"/>
      <c r="AJ296" s="137"/>
    </row>
    <row r="297" spans="1:36" s="1" customFormat="1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7"/>
      <c r="O297" s="137"/>
      <c r="P297" s="137"/>
      <c r="Q297" s="132"/>
      <c r="R297" s="132"/>
      <c r="S297" s="137"/>
      <c r="T297" s="137"/>
      <c r="U297" s="137"/>
      <c r="V297" s="137"/>
      <c r="W297" s="137"/>
      <c r="X297" s="187"/>
      <c r="Y297" s="187"/>
      <c r="Z297" s="187"/>
      <c r="AA297" s="187"/>
      <c r="AB297" s="187"/>
      <c r="AC297" s="187"/>
      <c r="AD297" s="187"/>
      <c r="AE297" s="137"/>
      <c r="AF297" s="137"/>
      <c r="AG297" s="132"/>
      <c r="AH297" s="132"/>
      <c r="AI297" s="137"/>
      <c r="AJ297" s="137"/>
    </row>
    <row r="298" spans="1:36" s="1" customFormat="1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7"/>
      <c r="O298" s="137"/>
      <c r="P298" s="137"/>
      <c r="Q298" s="132"/>
      <c r="R298" s="132"/>
      <c r="S298" s="137"/>
      <c r="T298" s="137"/>
      <c r="U298" s="137"/>
      <c r="V298" s="137"/>
      <c r="W298" s="137"/>
      <c r="X298" s="187"/>
      <c r="Y298" s="187"/>
      <c r="Z298" s="187"/>
      <c r="AA298" s="187"/>
      <c r="AB298" s="187"/>
      <c r="AC298" s="187"/>
      <c r="AD298" s="187"/>
      <c r="AE298" s="137"/>
      <c r="AF298" s="137"/>
      <c r="AG298" s="132"/>
      <c r="AH298" s="132"/>
      <c r="AI298" s="137"/>
      <c r="AJ298" s="137"/>
    </row>
    <row r="299" spans="1:36" s="1" customFormat="1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7"/>
      <c r="O299" s="137"/>
      <c r="P299" s="137"/>
      <c r="Q299" s="132"/>
      <c r="R299" s="132"/>
      <c r="S299" s="137"/>
      <c r="T299" s="137"/>
      <c r="U299" s="137"/>
      <c r="V299" s="137"/>
      <c r="W299" s="137"/>
      <c r="X299" s="187"/>
      <c r="Y299" s="187"/>
      <c r="Z299" s="187"/>
      <c r="AA299" s="187"/>
      <c r="AB299" s="187"/>
      <c r="AC299" s="187"/>
      <c r="AD299" s="187"/>
      <c r="AE299" s="137"/>
      <c r="AF299" s="137"/>
      <c r="AG299" s="132"/>
      <c r="AH299" s="132"/>
      <c r="AI299" s="137"/>
      <c r="AJ299" s="137"/>
    </row>
    <row r="300" spans="1:36" s="1" customFormat="1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7"/>
      <c r="O300" s="137"/>
      <c r="P300" s="137"/>
      <c r="Q300" s="132"/>
      <c r="R300" s="132"/>
      <c r="S300" s="137"/>
      <c r="T300" s="137"/>
      <c r="U300" s="137"/>
      <c r="V300" s="137"/>
      <c r="W300" s="137"/>
      <c r="X300" s="187"/>
      <c r="Y300" s="187"/>
      <c r="Z300" s="187"/>
      <c r="AA300" s="187"/>
      <c r="AB300" s="187"/>
      <c r="AC300" s="187"/>
      <c r="AD300" s="187"/>
      <c r="AE300" s="137"/>
      <c r="AF300" s="137"/>
      <c r="AG300" s="132"/>
      <c r="AH300" s="132"/>
      <c r="AI300" s="137"/>
      <c r="AJ300" s="137"/>
    </row>
    <row r="301" spans="1:36" s="1" customFormat="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7"/>
      <c r="O301" s="137"/>
      <c r="P301" s="137"/>
      <c r="Q301" s="132"/>
      <c r="R301" s="132"/>
      <c r="S301" s="137"/>
      <c r="T301" s="137"/>
      <c r="U301" s="137"/>
      <c r="V301" s="137"/>
      <c r="W301" s="137"/>
      <c r="X301" s="187"/>
      <c r="Y301" s="187"/>
      <c r="Z301" s="187"/>
      <c r="AA301" s="187"/>
      <c r="AB301" s="187"/>
      <c r="AC301" s="187"/>
      <c r="AD301" s="187"/>
      <c r="AE301" s="137"/>
      <c r="AF301" s="137"/>
      <c r="AG301" s="132"/>
      <c r="AH301" s="132"/>
      <c r="AI301" s="137"/>
      <c r="AJ301" s="137"/>
    </row>
    <row r="302" spans="1:36" s="1" customFormat="1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7"/>
      <c r="O302" s="137"/>
      <c r="P302" s="137"/>
      <c r="Q302" s="132"/>
      <c r="R302" s="132"/>
      <c r="S302" s="137"/>
      <c r="T302" s="137"/>
      <c r="U302" s="137"/>
      <c r="V302" s="137"/>
      <c r="W302" s="137"/>
      <c r="X302" s="187"/>
      <c r="Y302" s="187"/>
      <c r="Z302" s="187"/>
      <c r="AA302" s="187"/>
      <c r="AB302" s="187"/>
      <c r="AC302" s="187"/>
      <c r="AD302" s="187"/>
      <c r="AE302" s="137"/>
      <c r="AF302" s="137"/>
      <c r="AG302" s="132"/>
      <c r="AH302" s="132"/>
      <c r="AI302" s="137"/>
      <c r="AJ302" s="137"/>
    </row>
    <row r="303" spans="1:36" s="1" customFormat="1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7"/>
      <c r="O303" s="137"/>
      <c r="P303" s="137"/>
      <c r="Q303" s="132"/>
      <c r="R303" s="132"/>
      <c r="S303" s="137"/>
      <c r="T303" s="137"/>
      <c r="U303" s="137"/>
      <c r="V303" s="137"/>
      <c r="W303" s="137"/>
      <c r="X303" s="187"/>
      <c r="Y303" s="187"/>
      <c r="Z303" s="187"/>
      <c r="AA303" s="187"/>
      <c r="AB303" s="187"/>
      <c r="AC303" s="187"/>
      <c r="AD303" s="187"/>
      <c r="AE303" s="137"/>
      <c r="AF303" s="137"/>
      <c r="AG303" s="132"/>
      <c r="AH303" s="132"/>
      <c r="AI303" s="137"/>
      <c r="AJ303" s="137"/>
    </row>
    <row r="304" spans="1:36" s="1" customFormat="1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7"/>
      <c r="O304" s="137"/>
      <c r="P304" s="137"/>
      <c r="Q304" s="132"/>
      <c r="R304" s="132"/>
      <c r="S304" s="137"/>
      <c r="T304" s="137"/>
      <c r="U304" s="137"/>
      <c r="V304" s="137"/>
      <c r="W304" s="137"/>
      <c r="X304" s="187"/>
      <c r="Y304" s="187"/>
      <c r="Z304" s="187"/>
      <c r="AA304" s="187"/>
      <c r="AB304" s="187"/>
      <c r="AC304" s="187"/>
      <c r="AD304" s="187"/>
      <c r="AE304" s="137"/>
      <c r="AF304" s="137"/>
      <c r="AG304" s="132"/>
      <c r="AH304" s="132"/>
      <c r="AI304" s="137"/>
      <c r="AJ304" s="137"/>
    </row>
    <row r="305" spans="1:36" s="1" customFormat="1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7"/>
      <c r="O305" s="137"/>
      <c r="P305" s="137"/>
      <c r="Q305" s="132"/>
      <c r="R305" s="132"/>
      <c r="S305" s="137"/>
      <c r="T305" s="137"/>
      <c r="U305" s="137"/>
      <c r="V305" s="137"/>
      <c r="W305" s="137"/>
      <c r="X305" s="187"/>
      <c r="Y305" s="187"/>
      <c r="Z305" s="187"/>
      <c r="AA305" s="187"/>
      <c r="AB305" s="187"/>
      <c r="AC305" s="187"/>
      <c r="AD305" s="187"/>
      <c r="AE305" s="137"/>
      <c r="AF305" s="137"/>
      <c r="AG305" s="132"/>
      <c r="AH305" s="132"/>
      <c r="AI305" s="137"/>
      <c r="AJ305" s="137"/>
    </row>
    <row r="306" spans="1:36" s="1" customFormat="1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7"/>
      <c r="O306" s="137"/>
      <c r="P306" s="137"/>
      <c r="Q306" s="132"/>
      <c r="R306" s="132"/>
      <c r="S306" s="137"/>
      <c r="T306" s="137"/>
      <c r="U306" s="137"/>
      <c r="V306" s="137"/>
      <c r="W306" s="137"/>
      <c r="X306" s="187"/>
      <c r="Y306" s="187"/>
      <c r="Z306" s="187"/>
      <c r="AA306" s="187"/>
      <c r="AB306" s="187"/>
      <c r="AC306" s="187"/>
      <c r="AD306" s="187"/>
      <c r="AE306" s="137"/>
      <c r="AF306" s="137"/>
      <c r="AG306" s="132"/>
      <c r="AH306" s="132"/>
      <c r="AI306" s="137"/>
      <c r="AJ306" s="137"/>
    </row>
    <row r="307" spans="1:36" s="1" customFormat="1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7"/>
      <c r="O307" s="137"/>
      <c r="P307" s="137"/>
      <c r="Q307" s="132"/>
      <c r="R307" s="132"/>
      <c r="S307" s="137"/>
      <c r="T307" s="137"/>
      <c r="U307" s="137"/>
      <c r="V307" s="137"/>
      <c r="W307" s="137"/>
      <c r="X307" s="187"/>
      <c r="Y307" s="187"/>
      <c r="Z307" s="187"/>
      <c r="AA307" s="187"/>
      <c r="AB307" s="187"/>
      <c r="AC307" s="187"/>
      <c r="AD307" s="187"/>
      <c r="AE307" s="137"/>
      <c r="AF307" s="137"/>
      <c r="AG307" s="132"/>
      <c r="AH307" s="132"/>
      <c r="AI307" s="137"/>
      <c r="AJ307" s="137"/>
    </row>
    <row r="308" spans="1:36" s="1" customFormat="1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7"/>
      <c r="O308" s="137"/>
      <c r="P308" s="137"/>
      <c r="Q308" s="132"/>
      <c r="R308" s="132"/>
      <c r="S308" s="137"/>
      <c r="T308" s="137"/>
      <c r="U308" s="137"/>
      <c r="V308" s="137"/>
      <c r="W308" s="137"/>
      <c r="X308" s="187"/>
      <c r="Y308" s="187"/>
      <c r="Z308" s="187"/>
      <c r="AA308" s="187"/>
      <c r="AB308" s="187"/>
      <c r="AC308" s="187"/>
      <c r="AD308" s="187"/>
      <c r="AE308" s="137"/>
      <c r="AF308" s="137"/>
      <c r="AG308" s="132"/>
      <c r="AH308" s="132"/>
      <c r="AI308" s="137"/>
      <c r="AJ308" s="137"/>
    </row>
    <row r="309" spans="1:36" s="1" customFormat="1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7"/>
      <c r="O309" s="137"/>
      <c r="P309" s="137"/>
      <c r="Q309" s="132"/>
      <c r="R309" s="132"/>
      <c r="S309" s="137"/>
      <c r="T309" s="137"/>
      <c r="U309" s="137"/>
      <c r="V309" s="137"/>
      <c r="W309" s="137"/>
      <c r="X309" s="187"/>
      <c r="Y309" s="187"/>
      <c r="Z309" s="187"/>
      <c r="AA309" s="187"/>
      <c r="AB309" s="187"/>
      <c r="AC309" s="187"/>
      <c r="AD309" s="187"/>
      <c r="AE309" s="137"/>
      <c r="AF309" s="137"/>
      <c r="AG309" s="132"/>
      <c r="AH309" s="132"/>
      <c r="AI309" s="137"/>
      <c r="AJ309" s="137"/>
    </row>
    <row r="310" spans="1:36" s="1" customFormat="1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7"/>
      <c r="O310" s="137"/>
      <c r="P310" s="137"/>
      <c r="Q310" s="132"/>
      <c r="R310" s="132"/>
      <c r="S310" s="137"/>
      <c r="T310" s="137"/>
      <c r="U310" s="137"/>
      <c r="V310" s="137"/>
      <c r="W310" s="137"/>
      <c r="X310" s="187"/>
      <c r="Y310" s="187"/>
      <c r="Z310" s="187"/>
      <c r="AA310" s="187"/>
      <c r="AB310" s="187"/>
      <c r="AC310" s="187"/>
      <c r="AD310" s="187"/>
      <c r="AE310" s="137"/>
      <c r="AF310" s="137"/>
      <c r="AG310" s="132"/>
      <c r="AH310" s="132"/>
      <c r="AI310" s="137"/>
      <c r="AJ310" s="137"/>
    </row>
    <row r="311" spans="1:36" s="1" customFormat="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7"/>
      <c r="O311" s="137"/>
      <c r="P311" s="137"/>
      <c r="Q311" s="132"/>
      <c r="R311" s="132"/>
      <c r="S311" s="137"/>
      <c r="T311" s="137"/>
      <c r="U311" s="137"/>
      <c r="V311" s="137"/>
      <c r="W311" s="137"/>
      <c r="X311" s="187"/>
      <c r="Y311" s="187"/>
      <c r="Z311" s="187"/>
      <c r="AA311" s="187"/>
      <c r="AB311" s="187"/>
      <c r="AC311" s="187"/>
      <c r="AD311" s="187"/>
      <c r="AE311" s="137"/>
      <c r="AF311" s="137"/>
      <c r="AG311" s="132"/>
      <c r="AH311" s="132"/>
      <c r="AI311" s="137"/>
      <c r="AJ311" s="137"/>
    </row>
    <row r="312" spans="1:36" s="1" customFormat="1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7"/>
      <c r="O312" s="137"/>
      <c r="P312" s="137"/>
      <c r="Q312" s="132"/>
      <c r="R312" s="132"/>
      <c r="S312" s="137"/>
      <c r="T312" s="137"/>
      <c r="U312" s="137"/>
      <c r="V312" s="137"/>
      <c r="W312" s="137"/>
      <c r="X312" s="187"/>
      <c r="Y312" s="187"/>
      <c r="Z312" s="187"/>
      <c r="AA312" s="187"/>
      <c r="AB312" s="187"/>
      <c r="AC312" s="187"/>
      <c r="AD312" s="187"/>
      <c r="AE312" s="137"/>
      <c r="AF312" s="137"/>
      <c r="AG312" s="132"/>
      <c r="AH312" s="132"/>
      <c r="AI312" s="137"/>
      <c r="AJ312" s="137"/>
    </row>
    <row r="313" spans="1:36" s="1" customFormat="1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7"/>
      <c r="O313" s="137"/>
      <c r="P313" s="137"/>
      <c r="Q313" s="132"/>
      <c r="R313" s="132"/>
      <c r="S313" s="137"/>
      <c r="T313" s="137"/>
      <c r="U313" s="137"/>
      <c r="V313" s="137"/>
      <c r="W313" s="137"/>
      <c r="X313" s="187"/>
      <c r="Y313" s="187"/>
      <c r="Z313" s="187"/>
      <c r="AA313" s="187"/>
      <c r="AB313" s="187"/>
      <c r="AC313" s="187"/>
      <c r="AD313" s="187"/>
      <c r="AE313" s="137"/>
      <c r="AF313" s="137"/>
      <c r="AG313" s="132"/>
      <c r="AH313" s="132"/>
      <c r="AI313" s="137"/>
      <c r="AJ313" s="137"/>
    </row>
    <row r="314" spans="1:36" s="1" customFormat="1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7"/>
      <c r="O314" s="137"/>
      <c r="P314" s="137"/>
      <c r="Q314" s="132"/>
      <c r="R314" s="132"/>
      <c r="S314" s="137"/>
      <c r="T314" s="137"/>
      <c r="U314" s="137"/>
      <c r="V314" s="137"/>
      <c r="W314" s="137"/>
      <c r="X314" s="187"/>
      <c r="Y314" s="187"/>
      <c r="Z314" s="187"/>
      <c r="AA314" s="187"/>
      <c r="AB314" s="187"/>
      <c r="AC314" s="187"/>
      <c r="AD314" s="187"/>
      <c r="AE314" s="137"/>
      <c r="AF314" s="137"/>
      <c r="AG314" s="132"/>
      <c r="AH314" s="132"/>
      <c r="AI314" s="137"/>
      <c r="AJ314" s="137"/>
    </row>
    <row r="315" spans="1:36" s="1" customFormat="1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7"/>
      <c r="O315" s="137"/>
      <c r="P315" s="137"/>
      <c r="Q315" s="132"/>
      <c r="R315" s="132"/>
      <c r="S315" s="137"/>
      <c r="T315" s="137"/>
      <c r="U315" s="137"/>
      <c r="V315" s="137"/>
      <c r="W315" s="137"/>
      <c r="X315" s="187"/>
      <c r="Y315" s="187"/>
      <c r="Z315" s="187"/>
      <c r="AA315" s="187"/>
      <c r="AB315" s="187"/>
      <c r="AC315" s="187"/>
      <c r="AD315" s="187"/>
      <c r="AE315" s="137"/>
      <c r="AF315" s="137"/>
      <c r="AG315" s="132"/>
      <c r="AH315" s="132"/>
      <c r="AI315" s="137"/>
      <c r="AJ315" s="137"/>
    </row>
    <row r="316" spans="1:36" s="1" customFormat="1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7"/>
      <c r="O316" s="137"/>
      <c r="P316" s="137"/>
      <c r="Q316" s="132"/>
      <c r="R316" s="132"/>
      <c r="S316" s="137"/>
      <c r="T316" s="137"/>
      <c r="U316" s="137"/>
      <c r="V316" s="137"/>
      <c r="W316" s="137"/>
      <c r="X316" s="187"/>
      <c r="Y316" s="187"/>
      <c r="Z316" s="187"/>
      <c r="AA316" s="187"/>
      <c r="AB316" s="187"/>
      <c r="AC316" s="187"/>
      <c r="AD316" s="187"/>
      <c r="AE316" s="137"/>
      <c r="AF316" s="137"/>
      <c r="AG316" s="132"/>
      <c r="AH316" s="132"/>
      <c r="AI316" s="137"/>
      <c r="AJ316" s="137"/>
    </row>
    <row r="317" spans="1:36" s="1" customFormat="1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7"/>
      <c r="O317" s="137"/>
      <c r="P317" s="137"/>
      <c r="Q317" s="132"/>
      <c r="R317" s="132"/>
      <c r="S317" s="137"/>
      <c r="T317" s="137"/>
      <c r="U317" s="137"/>
      <c r="V317" s="137"/>
      <c r="W317" s="137"/>
      <c r="X317" s="187"/>
      <c r="Y317" s="187"/>
      <c r="Z317" s="187"/>
      <c r="AA317" s="187"/>
      <c r="AB317" s="187"/>
      <c r="AC317" s="187"/>
      <c r="AD317" s="187"/>
      <c r="AE317" s="137"/>
      <c r="AF317" s="137"/>
      <c r="AG317" s="132"/>
      <c r="AH317" s="132"/>
      <c r="AI317" s="137"/>
      <c r="AJ317" s="137"/>
    </row>
    <row r="318" spans="1:36" s="1" customFormat="1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7"/>
      <c r="O318" s="137"/>
      <c r="P318" s="137"/>
      <c r="Q318" s="132"/>
      <c r="R318" s="132"/>
      <c r="S318" s="137"/>
      <c r="T318" s="137"/>
      <c r="U318" s="137"/>
      <c r="V318" s="137"/>
      <c r="W318" s="137"/>
      <c r="X318" s="187"/>
      <c r="Y318" s="187"/>
      <c r="Z318" s="187"/>
      <c r="AA318" s="187"/>
      <c r="AB318" s="187"/>
      <c r="AC318" s="187"/>
      <c r="AD318" s="187"/>
      <c r="AE318" s="137"/>
      <c r="AF318" s="137"/>
      <c r="AG318" s="132"/>
      <c r="AH318" s="132"/>
      <c r="AI318" s="137"/>
      <c r="AJ318" s="137"/>
    </row>
    <row r="319" spans="1:36" s="1" customFormat="1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7"/>
      <c r="O319" s="137"/>
      <c r="P319" s="137"/>
      <c r="Q319" s="132"/>
      <c r="R319" s="132"/>
      <c r="S319" s="137"/>
      <c r="T319" s="137"/>
      <c r="U319" s="137"/>
      <c r="V319" s="137"/>
      <c r="W319" s="137"/>
      <c r="X319" s="187"/>
      <c r="Y319" s="187"/>
      <c r="Z319" s="187"/>
      <c r="AA319" s="187"/>
      <c r="AB319" s="187"/>
      <c r="AC319" s="187"/>
      <c r="AD319" s="187"/>
      <c r="AE319" s="137"/>
      <c r="AF319" s="137"/>
      <c r="AG319" s="132"/>
      <c r="AH319" s="132"/>
      <c r="AI319" s="137"/>
      <c r="AJ319" s="137"/>
    </row>
    <row r="320" spans="1:36" s="1" customFormat="1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7"/>
      <c r="O320" s="137"/>
      <c r="P320" s="137"/>
      <c r="Q320" s="132"/>
      <c r="R320" s="132"/>
      <c r="S320" s="137"/>
      <c r="T320" s="137"/>
      <c r="U320" s="137"/>
      <c r="V320" s="137"/>
      <c r="W320" s="137"/>
      <c r="X320" s="187"/>
      <c r="Y320" s="187"/>
      <c r="Z320" s="187"/>
      <c r="AA320" s="187"/>
      <c r="AB320" s="187"/>
      <c r="AC320" s="187"/>
      <c r="AD320" s="187"/>
      <c r="AE320" s="137"/>
      <c r="AF320" s="137"/>
      <c r="AG320" s="132"/>
      <c r="AH320" s="132"/>
      <c r="AI320" s="137"/>
      <c r="AJ320" s="137"/>
    </row>
    <row r="321" spans="1:36" s="1" customFormat="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7"/>
      <c r="O321" s="137"/>
      <c r="P321" s="137"/>
      <c r="Q321" s="132"/>
      <c r="R321" s="132"/>
      <c r="S321" s="137"/>
      <c r="T321" s="137"/>
      <c r="U321" s="137"/>
      <c r="V321" s="137"/>
      <c r="W321" s="137"/>
      <c r="X321" s="187"/>
      <c r="Y321" s="187"/>
      <c r="Z321" s="187"/>
      <c r="AA321" s="187"/>
      <c r="AB321" s="187"/>
      <c r="AC321" s="187"/>
      <c r="AD321" s="187"/>
      <c r="AE321" s="137"/>
      <c r="AF321" s="137"/>
      <c r="AG321" s="132"/>
      <c r="AH321" s="132"/>
      <c r="AI321" s="137"/>
      <c r="AJ321" s="137"/>
    </row>
    <row r="322" spans="1:36" s="1" customFormat="1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7"/>
      <c r="O322" s="137"/>
      <c r="P322" s="137"/>
      <c r="Q322" s="132"/>
      <c r="R322" s="132"/>
      <c r="S322" s="137"/>
      <c r="T322" s="137"/>
      <c r="U322" s="137"/>
      <c r="V322" s="137"/>
      <c r="W322" s="137"/>
      <c r="X322" s="187"/>
      <c r="Y322" s="187"/>
      <c r="Z322" s="187"/>
      <c r="AA322" s="187"/>
      <c r="AB322" s="187"/>
      <c r="AC322" s="187"/>
      <c r="AD322" s="187"/>
      <c r="AE322" s="137"/>
      <c r="AF322" s="137"/>
      <c r="AG322" s="132"/>
      <c r="AH322" s="132"/>
      <c r="AI322" s="137"/>
      <c r="AJ322" s="137"/>
    </row>
    <row r="323" spans="1:36" s="1" customFormat="1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7"/>
      <c r="O323" s="137"/>
      <c r="P323" s="137"/>
      <c r="Q323" s="132"/>
      <c r="R323" s="132"/>
      <c r="S323" s="137"/>
      <c r="T323" s="137"/>
      <c r="U323" s="137"/>
      <c r="V323" s="137"/>
      <c r="W323" s="137"/>
      <c r="X323" s="187"/>
      <c r="Y323" s="187"/>
      <c r="Z323" s="187"/>
      <c r="AA323" s="187"/>
      <c r="AB323" s="187"/>
      <c r="AC323" s="187"/>
      <c r="AD323" s="187"/>
      <c r="AE323" s="137"/>
      <c r="AF323" s="137"/>
      <c r="AG323" s="132"/>
      <c r="AH323" s="132"/>
      <c r="AI323" s="137"/>
      <c r="AJ323" s="137"/>
    </row>
    <row r="324" spans="1:36" s="1" customFormat="1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7"/>
      <c r="O324" s="137"/>
      <c r="P324" s="137"/>
      <c r="Q324" s="132"/>
      <c r="R324" s="132"/>
      <c r="S324" s="137"/>
      <c r="T324" s="137"/>
      <c r="U324" s="137"/>
      <c r="V324" s="137"/>
      <c r="W324" s="137"/>
      <c r="X324" s="187"/>
      <c r="Y324" s="187"/>
      <c r="Z324" s="187"/>
      <c r="AA324" s="187"/>
      <c r="AB324" s="187"/>
      <c r="AC324" s="187"/>
      <c r="AD324" s="187"/>
      <c r="AE324" s="137"/>
      <c r="AF324" s="137"/>
      <c r="AG324" s="132"/>
      <c r="AH324" s="132"/>
      <c r="AI324" s="137"/>
      <c r="AJ324" s="137"/>
    </row>
    <row r="325" spans="1:36" s="1" customFormat="1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7"/>
      <c r="O325" s="137"/>
      <c r="P325" s="137"/>
      <c r="Q325" s="132"/>
      <c r="R325" s="132"/>
      <c r="S325" s="137"/>
      <c r="T325" s="137"/>
      <c r="U325" s="137"/>
      <c r="V325" s="137"/>
      <c r="W325" s="137"/>
      <c r="X325" s="187"/>
      <c r="Y325" s="187"/>
      <c r="Z325" s="187"/>
      <c r="AA325" s="187"/>
      <c r="AB325" s="187"/>
      <c r="AC325" s="187"/>
      <c r="AD325" s="187"/>
      <c r="AE325" s="137"/>
      <c r="AF325" s="137"/>
      <c r="AG325" s="132"/>
      <c r="AH325" s="132"/>
      <c r="AI325" s="137"/>
      <c r="AJ325" s="137"/>
    </row>
    <row r="326" spans="1:36" s="1" customFormat="1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7"/>
      <c r="O326" s="137"/>
      <c r="P326" s="137"/>
      <c r="Q326" s="132"/>
      <c r="R326" s="132"/>
      <c r="S326" s="137"/>
      <c r="T326" s="137"/>
      <c r="U326" s="137"/>
      <c r="V326" s="137"/>
      <c r="W326" s="137"/>
      <c r="X326" s="187"/>
      <c r="Y326" s="187"/>
      <c r="Z326" s="187"/>
      <c r="AA326" s="187"/>
      <c r="AB326" s="187"/>
      <c r="AC326" s="187"/>
      <c r="AD326" s="187"/>
      <c r="AE326" s="137"/>
      <c r="AF326" s="137"/>
      <c r="AG326" s="132"/>
      <c r="AH326" s="132"/>
      <c r="AI326" s="137"/>
      <c r="AJ326" s="137"/>
    </row>
    <row r="327" spans="1:36" s="1" customFormat="1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7"/>
      <c r="O327" s="137"/>
      <c r="P327" s="137"/>
      <c r="Q327" s="132"/>
      <c r="R327" s="132"/>
      <c r="S327" s="137"/>
      <c r="T327" s="137"/>
      <c r="U327" s="137"/>
      <c r="V327" s="137"/>
      <c r="W327" s="137"/>
      <c r="X327" s="187"/>
      <c r="Y327" s="187"/>
      <c r="Z327" s="187"/>
      <c r="AA327" s="187"/>
      <c r="AB327" s="187"/>
      <c r="AC327" s="187"/>
      <c r="AD327" s="187"/>
      <c r="AE327" s="137"/>
      <c r="AF327" s="137"/>
      <c r="AG327" s="132"/>
      <c r="AH327" s="132"/>
      <c r="AI327" s="137"/>
      <c r="AJ327" s="137"/>
    </row>
    <row r="328" spans="1:36" s="1" customFormat="1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7"/>
      <c r="O328" s="137"/>
      <c r="P328" s="137"/>
      <c r="Q328" s="132"/>
      <c r="R328" s="132"/>
      <c r="S328" s="137"/>
      <c r="T328" s="137"/>
      <c r="U328" s="137"/>
      <c r="V328" s="137"/>
      <c r="W328" s="137"/>
      <c r="X328" s="187"/>
      <c r="Y328" s="187"/>
      <c r="Z328" s="187"/>
      <c r="AA328" s="187"/>
      <c r="AB328" s="187"/>
      <c r="AC328" s="187"/>
      <c r="AD328" s="187"/>
      <c r="AE328" s="137"/>
      <c r="AF328" s="137"/>
      <c r="AG328" s="132"/>
      <c r="AH328" s="132"/>
      <c r="AI328" s="137"/>
      <c r="AJ328" s="137"/>
    </row>
    <row r="329" spans="1:36" s="1" customFormat="1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7"/>
      <c r="O329" s="137"/>
      <c r="P329" s="137"/>
      <c r="Q329" s="132"/>
      <c r="R329" s="132"/>
      <c r="S329" s="137"/>
      <c r="T329" s="137"/>
      <c r="U329" s="137"/>
      <c r="V329" s="137"/>
      <c r="W329" s="137"/>
      <c r="X329" s="187"/>
      <c r="Y329" s="187"/>
      <c r="Z329" s="187"/>
      <c r="AA329" s="187"/>
      <c r="AB329" s="187"/>
      <c r="AC329" s="187"/>
      <c r="AD329" s="187"/>
      <c r="AE329" s="137"/>
      <c r="AF329" s="137"/>
      <c r="AG329" s="132"/>
      <c r="AH329" s="132"/>
      <c r="AI329" s="137"/>
      <c r="AJ329" s="137"/>
    </row>
    <row r="330" spans="1:36" s="1" customFormat="1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7"/>
      <c r="O330" s="137"/>
      <c r="P330" s="137"/>
      <c r="Q330" s="132"/>
      <c r="R330" s="132"/>
      <c r="S330" s="137"/>
      <c r="T330" s="137"/>
      <c r="U330" s="137"/>
      <c r="V330" s="137"/>
      <c r="W330" s="137"/>
      <c r="X330" s="187"/>
      <c r="Y330" s="187"/>
      <c r="Z330" s="187"/>
      <c r="AA330" s="187"/>
      <c r="AB330" s="187"/>
      <c r="AC330" s="187"/>
      <c r="AD330" s="187"/>
      <c r="AE330" s="137"/>
      <c r="AF330" s="137"/>
      <c r="AG330" s="132"/>
      <c r="AH330" s="132"/>
      <c r="AI330" s="137"/>
      <c r="AJ330" s="137"/>
    </row>
    <row r="331" spans="1:36" s="1" customFormat="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7"/>
      <c r="O331" s="137"/>
      <c r="P331" s="137"/>
      <c r="Q331" s="132"/>
      <c r="R331" s="132"/>
      <c r="S331" s="137"/>
      <c r="T331" s="137"/>
      <c r="U331" s="137"/>
      <c r="V331" s="137"/>
      <c r="W331" s="137"/>
      <c r="X331" s="187"/>
      <c r="Y331" s="187"/>
      <c r="Z331" s="187"/>
      <c r="AA331" s="187"/>
      <c r="AB331" s="187"/>
      <c r="AC331" s="187"/>
      <c r="AD331" s="187"/>
      <c r="AE331" s="137"/>
      <c r="AF331" s="137"/>
      <c r="AG331" s="132"/>
      <c r="AH331" s="132"/>
      <c r="AI331" s="137"/>
      <c r="AJ331" s="137"/>
    </row>
    <row r="332" spans="1:36" s="1" customFormat="1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7"/>
      <c r="O332" s="137"/>
      <c r="P332" s="137"/>
      <c r="Q332" s="132"/>
      <c r="R332" s="132"/>
      <c r="S332" s="137"/>
      <c r="T332" s="137"/>
      <c r="U332" s="137"/>
      <c r="V332" s="137"/>
      <c r="W332" s="137"/>
      <c r="X332" s="187"/>
      <c r="Y332" s="187"/>
      <c r="Z332" s="187"/>
      <c r="AA332" s="187"/>
      <c r="AB332" s="187"/>
      <c r="AC332" s="187"/>
      <c r="AD332" s="187"/>
      <c r="AE332" s="137"/>
      <c r="AF332" s="137"/>
      <c r="AG332" s="132"/>
      <c r="AH332" s="132"/>
      <c r="AI332" s="137"/>
      <c r="AJ332" s="137"/>
    </row>
    <row r="333" spans="1:36" s="1" customFormat="1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7"/>
      <c r="O333" s="137"/>
      <c r="P333" s="137"/>
      <c r="Q333" s="132"/>
      <c r="R333" s="132"/>
      <c r="S333" s="137"/>
      <c r="T333" s="137"/>
      <c r="U333" s="137"/>
      <c r="V333" s="137"/>
      <c r="W333" s="137"/>
      <c r="X333" s="187"/>
      <c r="Y333" s="187"/>
      <c r="Z333" s="187"/>
      <c r="AA333" s="187"/>
      <c r="AB333" s="187"/>
      <c r="AC333" s="187"/>
      <c r="AD333" s="187"/>
      <c r="AE333" s="137"/>
      <c r="AF333" s="137"/>
      <c r="AG333" s="132"/>
      <c r="AH333" s="132"/>
      <c r="AI333" s="137"/>
      <c r="AJ333" s="137"/>
    </row>
    <row r="334" spans="1:36" s="1" customFormat="1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7"/>
      <c r="O334" s="137"/>
      <c r="P334" s="137"/>
      <c r="Q334" s="132"/>
      <c r="R334" s="132"/>
      <c r="S334" s="137"/>
      <c r="T334" s="137"/>
      <c r="U334" s="137"/>
      <c r="V334" s="137"/>
      <c r="W334" s="137"/>
      <c r="X334" s="187"/>
      <c r="Y334" s="187"/>
      <c r="Z334" s="187"/>
      <c r="AA334" s="187"/>
      <c r="AB334" s="187"/>
      <c r="AC334" s="187"/>
      <c r="AD334" s="187"/>
      <c r="AE334" s="137"/>
      <c r="AF334" s="137"/>
      <c r="AG334" s="132"/>
      <c r="AH334" s="132"/>
      <c r="AI334" s="137"/>
      <c r="AJ334" s="137"/>
    </row>
    <row r="335" spans="1:36" s="1" customFormat="1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7"/>
      <c r="O335" s="137"/>
      <c r="P335" s="137"/>
      <c r="Q335" s="132"/>
      <c r="R335" s="132"/>
      <c r="S335" s="137"/>
      <c r="T335" s="137"/>
      <c r="U335" s="137"/>
      <c r="V335" s="137"/>
      <c r="W335" s="137"/>
      <c r="X335" s="187"/>
      <c r="Y335" s="187"/>
      <c r="Z335" s="187"/>
      <c r="AA335" s="187"/>
      <c r="AB335" s="187"/>
      <c r="AC335" s="187"/>
      <c r="AD335" s="187"/>
      <c r="AE335" s="137"/>
      <c r="AF335" s="137"/>
      <c r="AG335" s="132"/>
      <c r="AH335" s="132"/>
      <c r="AI335" s="137"/>
      <c r="AJ335" s="137"/>
    </row>
    <row r="336" spans="1:36" s="1" customFormat="1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7"/>
      <c r="O336" s="137"/>
      <c r="P336" s="137"/>
      <c r="Q336" s="132"/>
      <c r="R336" s="132"/>
      <c r="S336" s="137"/>
      <c r="T336" s="137"/>
      <c r="U336" s="137"/>
      <c r="V336" s="137"/>
      <c r="W336" s="137"/>
      <c r="X336" s="187"/>
      <c r="Y336" s="187"/>
      <c r="Z336" s="187"/>
      <c r="AA336" s="187"/>
      <c r="AB336" s="187"/>
      <c r="AC336" s="187"/>
      <c r="AD336" s="187"/>
      <c r="AE336" s="137"/>
      <c r="AF336" s="137"/>
      <c r="AG336" s="132"/>
      <c r="AH336" s="132"/>
      <c r="AI336" s="137"/>
      <c r="AJ336" s="137"/>
    </row>
    <row r="337" spans="1:36" s="1" customFormat="1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7"/>
      <c r="O337" s="137"/>
      <c r="P337" s="137"/>
      <c r="Q337" s="132"/>
      <c r="R337" s="132"/>
      <c r="S337" s="137"/>
      <c r="T337" s="137"/>
      <c r="U337" s="137"/>
      <c r="V337" s="137"/>
      <c r="W337" s="137"/>
      <c r="X337" s="187"/>
      <c r="Y337" s="187"/>
      <c r="Z337" s="187"/>
      <c r="AA337" s="187"/>
      <c r="AB337" s="187"/>
      <c r="AC337" s="187"/>
      <c r="AD337" s="187"/>
      <c r="AE337" s="137"/>
      <c r="AF337" s="137"/>
      <c r="AG337" s="132"/>
      <c r="AH337" s="132"/>
      <c r="AI337" s="137"/>
      <c r="AJ337" s="137"/>
    </row>
    <row r="338" spans="1:36" s="1" customFormat="1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7"/>
      <c r="O338" s="137"/>
      <c r="P338" s="137"/>
      <c r="Q338" s="132"/>
      <c r="R338" s="132"/>
      <c r="S338" s="137"/>
      <c r="T338" s="137"/>
      <c r="U338" s="137"/>
      <c r="V338" s="137"/>
      <c r="W338" s="137"/>
      <c r="X338" s="187"/>
      <c r="Y338" s="187"/>
      <c r="Z338" s="187"/>
      <c r="AA338" s="187"/>
      <c r="AB338" s="187"/>
      <c r="AC338" s="187"/>
      <c r="AD338" s="187"/>
      <c r="AE338" s="137"/>
      <c r="AF338" s="137"/>
      <c r="AG338" s="132"/>
      <c r="AH338" s="132"/>
      <c r="AI338" s="137"/>
      <c r="AJ338" s="137"/>
    </row>
    <row r="339" spans="1:36" s="1" customFormat="1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7"/>
      <c r="O339" s="137"/>
      <c r="P339" s="137"/>
      <c r="Q339" s="132"/>
      <c r="R339" s="132"/>
      <c r="S339" s="137"/>
      <c r="T339" s="137"/>
      <c r="U339" s="137"/>
      <c r="V339" s="137"/>
      <c r="W339" s="137"/>
      <c r="X339" s="187"/>
      <c r="Y339" s="187"/>
      <c r="Z339" s="187"/>
      <c r="AA339" s="187"/>
      <c r="AB339" s="187"/>
      <c r="AC339" s="187"/>
      <c r="AD339" s="187"/>
      <c r="AE339" s="137"/>
      <c r="AF339" s="137"/>
      <c r="AG339" s="132"/>
      <c r="AH339" s="132"/>
      <c r="AI339" s="137"/>
      <c r="AJ339" s="137"/>
    </row>
    <row r="340" spans="1:36" s="1" customFormat="1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7"/>
      <c r="O340" s="137"/>
      <c r="P340" s="137"/>
      <c r="Q340" s="132"/>
      <c r="R340" s="132"/>
      <c r="S340" s="137"/>
      <c r="T340" s="137"/>
      <c r="U340" s="137"/>
      <c r="V340" s="137"/>
      <c r="W340" s="137"/>
      <c r="X340" s="187"/>
      <c r="Y340" s="187"/>
      <c r="Z340" s="187"/>
      <c r="AA340" s="187"/>
      <c r="AB340" s="187"/>
      <c r="AC340" s="187"/>
      <c r="AD340" s="187"/>
      <c r="AE340" s="137"/>
      <c r="AF340" s="137"/>
      <c r="AG340" s="132"/>
      <c r="AH340" s="132"/>
      <c r="AI340" s="137"/>
      <c r="AJ340" s="137"/>
    </row>
    <row r="341" spans="1:36" s="1" customFormat="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7"/>
      <c r="O341" s="137"/>
      <c r="P341" s="137"/>
      <c r="Q341" s="132"/>
      <c r="R341" s="132"/>
      <c r="S341" s="137"/>
      <c r="T341" s="137"/>
      <c r="U341" s="137"/>
      <c r="V341" s="137"/>
      <c r="W341" s="137"/>
      <c r="X341" s="187"/>
      <c r="Y341" s="187"/>
      <c r="Z341" s="187"/>
      <c r="AA341" s="187"/>
      <c r="AB341" s="187"/>
      <c r="AC341" s="187"/>
      <c r="AD341" s="187"/>
      <c r="AE341" s="137"/>
      <c r="AF341" s="137"/>
      <c r="AG341" s="132"/>
      <c r="AH341" s="132"/>
      <c r="AI341" s="137"/>
      <c r="AJ341" s="137"/>
    </row>
    <row r="342" spans="1:36" s="1" customFormat="1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7"/>
      <c r="O342" s="137"/>
      <c r="P342" s="137"/>
      <c r="Q342" s="132"/>
      <c r="R342" s="132"/>
      <c r="S342" s="137"/>
      <c r="T342" s="137"/>
      <c r="U342" s="137"/>
      <c r="V342" s="137"/>
      <c r="W342" s="137"/>
      <c r="X342" s="187"/>
      <c r="Y342" s="187"/>
      <c r="Z342" s="187"/>
      <c r="AA342" s="187"/>
      <c r="AB342" s="187"/>
      <c r="AC342" s="187"/>
      <c r="AD342" s="187"/>
      <c r="AE342" s="137"/>
      <c r="AF342" s="137"/>
      <c r="AG342" s="132"/>
      <c r="AH342" s="132"/>
      <c r="AI342" s="137"/>
      <c r="AJ342" s="137"/>
    </row>
    <row r="343" spans="1:36" s="1" customFormat="1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7"/>
      <c r="O343" s="137"/>
      <c r="P343" s="137"/>
      <c r="Q343" s="132"/>
      <c r="R343" s="132"/>
      <c r="S343" s="137"/>
      <c r="T343" s="137"/>
      <c r="U343" s="137"/>
      <c r="V343" s="137"/>
      <c r="W343" s="137"/>
      <c r="X343" s="187"/>
      <c r="Y343" s="187"/>
      <c r="Z343" s="187"/>
      <c r="AA343" s="187"/>
      <c r="AB343" s="187"/>
      <c r="AC343" s="187"/>
      <c r="AD343" s="187"/>
      <c r="AE343" s="137"/>
      <c r="AF343" s="137"/>
      <c r="AG343" s="132"/>
      <c r="AH343" s="132"/>
      <c r="AI343" s="137"/>
      <c r="AJ343" s="137"/>
    </row>
    <row r="344" spans="1:36" s="1" customFormat="1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7"/>
      <c r="O344" s="137"/>
      <c r="P344" s="137"/>
      <c r="Q344" s="132"/>
      <c r="R344" s="132"/>
      <c r="S344" s="137"/>
      <c r="T344" s="137"/>
      <c r="U344" s="137"/>
      <c r="V344" s="137"/>
      <c r="W344" s="137"/>
      <c r="X344" s="187"/>
      <c r="Y344" s="187"/>
      <c r="Z344" s="187"/>
      <c r="AA344" s="187"/>
      <c r="AB344" s="187"/>
      <c r="AC344" s="187"/>
      <c r="AD344" s="187"/>
      <c r="AE344" s="137"/>
      <c r="AF344" s="137"/>
      <c r="AG344" s="132"/>
      <c r="AH344" s="132"/>
      <c r="AI344" s="137"/>
      <c r="AJ344" s="137"/>
    </row>
    <row r="345" spans="1:36" s="1" customFormat="1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7"/>
      <c r="O345" s="137"/>
      <c r="P345" s="137"/>
      <c r="Q345" s="132"/>
      <c r="R345" s="132"/>
      <c r="S345" s="137"/>
      <c r="T345" s="137"/>
      <c r="U345" s="137"/>
      <c r="V345" s="137"/>
      <c r="W345" s="137"/>
      <c r="X345" s="187"/>
      <c r="Y345" s="187"/>
      <c r="Z345" s="187"/>
      <c r="AA345" s="187"/>
      <c r="AB345" s="187"/>
      <c r="AC345" s="187"/>
      <c r="AD345" s="187"/>
      <c r="AE345" s="137"/>
      <c r="AF345" s="137"/>
      <c r="AG345" s="132"/>
      <c r="AH345" s="132"/>
      <c r="AI345" s="137"/>
      <c r="AJ345" s="137"/>
    </row>
    <row r="346" spans="1:36" s="1" customFormat="1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7"/>
      <c r="O346" s="137"/>
      <c r="P346" s="137"/>
      <c r="Q346" s="132"/>
      <c r="R346" s="132"/>
      <c r="S346" s="137"/>
      <c r="T346" s="137"/>
      <c r="U346" s="137"/>
      <c r="V346" s="137"/>
      <c r="W346" s="137"/>
      <c r="X346" s="187"/>
      <c r="Y346" s="187"/>
      <c r="Z346" s="187"/>
      <c r="AA346" s="187"/>
      <c r="AB346" s="187"/>
      <c r="AC346" s="187"/>
      <c r="AD346" s="187"/>
      <c r="AE346" s="137"/>
      <c r="AF346" s="137"/>
      <c r="AG346" s="132"/>
      <c r="AH346" s="132"/>
      <c r="AI346" s="137"/>
      <c r="AJ346" s="137"/>
    </row>
    <row r="347" spans="1:36" s="1" customFormat="1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7"/>
      <c r="O347" s="137"/>
      <c r="P347" s="137"/>
      <c r="Q347" s="132"/>
      <c r="R347" s="132"/>
      <c r="S347" s="137"/>
      <c r="T347" s="137"/>
      <c r="U347" s="137"/>
      <c r="V347" s="137"/>
      <c r="W347" s="137"/>
      <c r="X347" s="187"/>
      <c r="Y347" s="187"/>
      <c r="Z347" s="187"/>
      <c r="AA347" s="187"/>
      <c r="AB347" s="187"/>
      <c r="AC347" s="187"/>
      <c r="AD347" s="187"/>
      <c r="AE347" s="137"/>
      <c r="AF347" s="137"/>
      <c r="AG347" s="132"/>
      <c r="AH347" s="132"/>
      <c r="AI347" s="137"/>
      <c r="AJ347" s="137"/>
    </row>
    <row r="348" spans="1:36" s="1" customFormat="1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7"/>
      <c r="O348" s="137"/>
      <c r="P348" s="137"/>
      <c r="Q348" s="132"/>
      <c r="R348" s="132"/>
      <c r="S348" s="137"/>
      <c r="T348" s="137"/>
      <c r="U348" s="137"/>
      <c r="V348" s="137"/>
      <c r="W348" s="137"/>
      <c r="X348" s="187"/>
      <c r="Y348" s="187"/>
      <c r="Z348" s="187"/>
      <c r="AA348" s="187"/>
      <c r="AB348" s="187"/>
      <c r="AC348" s="187"/>
      <c r="AD348" s="187"/>
      <c r="AE348" s="137"/>
      <c r="AF348" s="137"/>
      <c r="AG348" s="132"/>
      <c r="AH348" s="132"/>
      <c r="AI348" s="137"/>
      <c r="AJ348" s="137"/>
    </row>
    <row r="349" spans="1:36" s="1" customFormat="1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7"/>
      <c r="O349" s="137"/>
      <c r="P349" s="137"/>
      <c r="Q349" s="132"/>
      <c r="R349" s="132"/>
      <c r="S349" s="137"/>
      <c r="T349" s="137"/>
      <c r="U349" s="137"/>
      <c r="V349" s="137"/>
      <c r="W349" s="137"/>
      <c r="X349" s="187"/>
      <c r="Y349" s="187"/>
      <c r="Z349" s="187"/>
      <c r="AA349" s="187"/>
      <c r="AB349" s="187"/>
      <c r="AC349" s="187"/>
      <c r="AD349" s="187"/>
      <c r="AE349" s="137"/>
      <c r="AF349" s="137"/>
      <c r="AG349" s="132"/>
      <c r="AH349" s="132"/>
      <c r="AI349" s="137"/>
      <c r="AJ349" s="137"/>
    </row>
    <row r="350" spans="1:36" s="1" customFormat="1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7"/>
      <c r="O350" s="137"/>
      <c r="P350" s="137"/>
      <c r="Q350" s="132"/>
      <c r="R350" s="132"/>
      <c r="S350" s="137"/>
      <c r="T350" s="137"/>
      <c r="U350" s="137"/>
      <c r="V350" s="137"/>
      <c r="W350" s="137"/>
      <c r="X350" s="187"/>
      <c r="Y350" s="187"/>
      <c r="Z350" s="187"/>
      <c r="AA350" s="187"/>
      <c r="AB350" s="187"/>
      <c r="AC350" s="187"/>
      <c r="AD350" s="187"/>
      <c r="AE350" s="137"/>
      <c r="AF350" s="137"/>
      <c r="AG350" s="132"/>
      <c r="AH350" s="132"/>
      <c r="AI350" s="137"/>
      <c r="AJ350" s="137"/>
    </row>
    <row r="351" spans="1:36" s="1" customFormat="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7"/>
      <c r="O351" s="137"/>
      <c r="P351" s="137"/>
      <c r="Q351" s="132"/>
      <c r="R351" s="132"/>
      <c r="S351" s="137"/>
      <c r="T351" s="137"/>
      <c r="U351" s="137"/>
      <c r="V351" s="137"/>
      <c r="W351" s="137"/>
      <c r="X351" s="187"/>
      <c r="Y351" s="187"/>
      <c r="Z351" s="187"/>
      <c r="AA351" s="187"/>
      <c r="AB351" s="187"/>
      <c r="AC351" s="187"/>
      <c r="AD351" s="187"/>
      <c r="AE351" s="137"/>
      <c r="AF351" s="137"/>
      <c r="AG351" s="132"/>
      <c r="AH351" s="132"/>
      <c r="AI351" s="137"/>
      <c r="AJ351" s="137"/>
    </row>
    <row r="352" spans="1:36" s="1" customFormat="1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7"/>
      <c r="O352" s="137"/>
      <c r="P352" s="137"/>
      <c r="Q352" s="132"/>
      <c r="R352" s="132"/>
      <c r="S352" s="137"/>
      <c r="T352" s="137"/>
      <c r="U352" s="137"/>
      <c r="V352" s="137"/>
      <c r="W352" s="137"/>
      <c r="X352" s="187"/>
      <c r="Y352" s="187"/>
      <c r="Z352" s="187"/>
      <c r="AA352" s="187"/>
      <c r="AB352" s="187"/>
      <c r="AC352" s="187"/>
      <c r="AD352" s="187"/>
      <c r="AE352" s="137"/>
      <c r="AF352" s="137"/>
      <c r="AG352" s="132"/>
      <c r="AH352" s="132"/>
      <c r="AI352" s="137"/>
      <c r="AJ352" s="137"/>
    </row>
    <row r="353" spans="1:36" s="1" customFormat="1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7"/>
      <c r="O353" s="137"/>
      <c r="P353" s="137"/>
      <c r="Q353" s="132"/>
      <c r="R353" s="132"/>
      <c r="S353" s="137"/>
      <c r="T353" s="137"/>
      <c r="U353" s="137"/>
      <c r="V353" s="137"/>
      <c r="W353" s="137"/>
      <c r="X353" s="187"/>
      <c r="Y353" s="187"/>
      <c r="Z353" s="187"/>
      <c r="AA353" s="187"/>
      <c r="AB353" s="187"/>
      <c r="AC353" s="187"/>
      <c r="AD353" s="187"/>
      <c r="AE353" s="137"/>
      <c r="AF353" s="137"/>
      <c r="AG353" s="132"/>
      <c r="AH353" s="132"/>
      <c r="AI353" s="137"/>
      <c r="AJ353" s="137"/>
    </row>
    <row r="354" spans="1:36" s="1" customFormat="1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7"/>
      <c r="O354" s="137"/>
      <c r="P354" s="137"/>
      <c r="Q354" s="132"/>
      <c r="R354" s="132"/>
      <c r="S354" s="137"/>
      <c r="T354" s="137"/>
      <c r="U354" s="137"/>
      <c r="V354" s="137"/>
      <c r="W354" s="137"/>
      <c r="X354" s="187"/>
      <c r="Y354" s="187"/>
      <c r="Z354" s="187"/>
      <c r="AA354" s="187"/>
      <c r="AB354" s="187"/>
      <c r="AC354" s="187"/>
      <c r="AD354" s="187"/>
      <c r="AE354" s="137"/>
      <c r="AF354" s="137"/>
      <c r="AG354" s="132"/>
      <c r="AH354" s="132"/>
      <c r="AI354" s="137"/>
      <c r="AJ354" s="137"/>
    </row>
    <row r="355" spans="1:36" s="1" customFormat="1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7"/>
      <c r="O355" s="137"/>
      <c r="P355" s="137"/>
      <c r="Q355" s="132"/>
      <c r="R355" s="132"/>
      <c r="S355" s="137"/>
      <c r="T355" s="137"/>
      <c r="U355" s="137"/>
      <c r="V355" s="137"/>
      <c r="W355" s="137"/>
      <c r="X355" s="187"/>
      <c r="Y355" s="187"/>
      <c r="Z355" s="187"/>
      <c r="AA355" s="187"/>
      <c r="AB355" s="187"/>
      <c r="AC355" s="187"/>
      <c r="AD355" s="187"/>
      <c r="AE355" s="137"/>
      <c r="AF355" s="137"/>
      <c r="AG355" s="132"/>
      <c r="AH355" s="132"/>
      <c r="AI355" s="137"/>
      <c r="AJ355" s="137"/>
    </row>
    <row r="356" spans="1:36" s="1" customFormat="1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7"/>
      <c r="O356" s="137"/>
      <c r="P356" s="137"/>
      <c r="Q356" s="132"/>
      <c r="R356" s="132"/>
      <c r="S356" s="137"/>
      <c r="T356" s="137"/>
      <c r="U356" s="137"/>
      <c r="V356" s="137"/>
      <c r="W356" s="137"/>
      <c r="X356" s="187"/>
      <c r="Y356" s="187"/>
      <c r="Z356" s="187"/>
      <c r="AA356" s="187"/>
      <c r="AB356" s="187"/>
      <c r="AC356" s="187"/>
      <c r="AD356" s="187"/>
      <c r="AE356" s="137"/>
      <c r="AF356" s="137"/>
      <c r="AG356" s="132"/>
      <c r="AH356" s="132"/>
      <c r="AI356" s="137"/>
      <c r="AJ356" s="137"/>
    </row>
    <row r="357" spans="1:36" s="1" customFormat="1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7"/>
      <c r="O357" s="137"/>
      <c r="P357" s="137"/>
      <c r="Q357" s="132"/>
      <c r="R357" s="132"/>
      <c r="S357" s="137"/>
      <c r="T357" s="137"/>
      <c r="U357" s="137"/>
      <c r="V357" s="137"/>
      <c r="W357" s="137"/>
      <c r="X357" s="187"/>
      <c r="Y357" s="187"/>
      <c r="Z357" s="187"/>
      <c r="AA357" s="187"/>
      <c r="AB357" s="187"/>
      <c r="AC357" s="187"/>
      <c r="AD357" s="187"/>
      <c r="AE357" s="137"/>
      <c r="AF357" s="137"/>
      <c r="AG357" s="132"/>
      <c r="AH357" s="132"/>
      <c r="AI357" s="137"/>
      <c r="AJ357" s="137"/>
    </row>
    <row r="358" spans="1:36" s="1" customFormat="1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7"/>
      <c r="O358" s="137"/>
      <c r="P358" s="137"/>
      <c r="Q358" s="132"/>
      <c r="R358" s="132"/>
      <c r="S358" s="137"/>
      <c r="T358" s="137"/>
      <c r="U358" s="137"/>
      <c r="V358" s="137"/>
      <c r="W358" s="137"/>
      <c r="X358" s="187"/>
      <c r="Y358" s="187"/>
      <c r="Z358" s="187"/>
      <c r="AA358" s="187"/>
      <c r="AB358" s="187"/>
      <c r="AC358" s="187"/>
      <c r="AD358" s="187"/>
      <c r="AE358" s="137"/>
      <c r="AF358" s="137"/>
      <c r="AG358" s="132"/>
      <c r="AH358" s="132"/>
      <c r="AI358" s="137"/>
      <c r="AJ358" s="137"/>
    </row>
    <row r="359" spans="1:36" s="1" customFormat="1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7"/>
      <c r="O359" s="137"/>
      <c r="P359" s="137"/>
      <c r="Q359" s="132"/>
      <c r="R359" s="132"/>
      <c r="S359" s="137"/>
      <c r="T359" s="137"/>
      <c r="U359" s="137"/>
      <c r="V359" s="137"/>
      <c r="W359" s="137"/>
      <c r="X359" s="187"/>
      <c r="Y359" s="187"/>
      <c r="Z359" s="187"/>
      <c r="AA359" s="187"/>
      <c r="AB359" s="187"/>
      <c r="AC359" s="187"/>
      <c r="AD359" s="187"/>
      <c r="AE359" s="137"/>
      <c r="AF359" s="137"/>
      <c r="AG359" s="132"/>
      <c r="AH359" s="132"/>
      <c r="AI359" s="137"/>
      <c r="AJ359" s="137"/>
    </row>
    <row r="360" spans="1:36" s="1" customFormat="1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7"/>
      <c r="O360" s="137"/>
      <c r="P360" s="137"/>
      <c r="Q360" s="132"/>
      <c r="R360" s="132"/>
      <c r="S360" s="137"/>
      <c r="T360" s="137"/>
      <c r="U360" s="137"/>
      <c r="V360" s="137"/>
      <c r="W360" s="137"/>
      <c r="X360" s="187"/>
      <c r="Y360" s="187"/>
      <c r="Z360" s="187"/>
      <c r="AA360" s="187"/>
      <c r="AB360" s="187"/>
      <c r="AC360" s="187"/>
      <c r="AD360" s="187"/>
      <c r="AE360" s="137"/>
      <c r="AF360" s="137"/>
      <c r="AG360" s="132"/>
      <c r="AH360" s="132"/>
      <c r="AI360" s="137"/>
      <c r="AJ360" s="137"/>
    </row>
    <row r="361" spans="1:36" s="1" customFormat="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7"/>
      <c r="O361" s="137"/>
      <c r="P361" s="137"/>
      <c r="Q361" s="132"/>
      <c r="R361" s="132"/>
      <c r="S361" s="137"/>
      <c r="T361" s="137"/>
      <c r="U361" s="137"/>
      <c r="V361" s="137"/>
      <c r="W361" s="137"/>
      <c r="X361" s="187"/>
      <c r="Y361" s="187"/>
      <c r="Z361" s="187"/>
      <c r="AA361" s="187"/>
      <c r="AB361" s="187"/>
      <c r="AC361" s="187"/>
      <c r="AD361" s="187"/>
      <c r="AE361" s="137"/>
      <c r="AF361" s="137"/>
      <c r="AG361" s="132"/>
      <c r="AH361" s="132"/>
      <c r="AI361" s="137"/>
      <c r="AJ361" s="137"/>
    </row>
    <row r="362" spans="1:36" s="1" customFormat="1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7"/>
      <c r="O362" s="137"/>
      <c r="P362" s="137"/>
      <c r="Q362" s="132"/>
      <c r="R362" s="132"/>
      <c r="S362" s="137"/>
      <c r="T362" s="137"/>
      <c r="U362" s="137"/>
      <c r="V362" s="137"/>
      <c r="W362" s="137"/>
      <c r="X362" s="187"/>
      <c r="Y362" s="187"/>
      <c r="Z362" s="187"/>
      <c r="AA362" s="187"/>
      <c r="AB362" s="187"/>
      <c r="AC362" s="187"/>
      <c r="AD362" s="187"/>
      <c r="AE362" s="137"/>
      <c r="AF362" s="137"/>
      <c r="AG362" s="132"/>
      <c r="AH362" s="132"/>
      <c r="AI362" s="137"/>
      <c r="AJ362" s="137"/>
    </row>
    <row r="363" spans="1:36" s="1" customFormat="1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7"/>
      <c r="O363" s="137"/>
      <c r="P363" s="137"/>
      <c r="Q363" s="132"/>
      <c r="R363" s="132"/>
      <c r="S363" s="137"/>
      <c r="T363" s="137"/>
      <c r="U363" s="137"/>
      <c r="V363" s="137"/>
      <c r="W363" s="137"/>
      <c r="X363" s="187"/>
      <c r="Y363" s="187"/>
      <c r="Z363" s="187"/>
      <c r="AA363" s="187"/>
      <c r="AB363" s="187"/>
      <c r="AC363" s="187"/>
      <c r="AD363" s="187"/>
      <c r="AE363" s="137"/>
      <c r="AF363" s="137"/>
      <c r="AG363" s="132"/>
      <c r="AH363" s="132"/>
      <c r="AI363" s="137"/>
      <c r="AJ363" s="137"/>
    </row>
    <row r="364" spans="1:36" s="1" customFormat="1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7"/>
      <c r="O364" s="137"/>
      <c r="P364" s="137"/>
      <c r="Q364" s="132"/>
      <c r="R364" s="132"/>
      <c r="S364" s="137"/>
      <c r="T364" s="137"/>
      <c r="U364" s="137"/>
      <c r="V364" s="137"/>
      <c r="W364" s="137"/>
      <c r="X364" s="187"/>
      <c r="Y364" s="187"/>
      <c r="Z364" s="187"/>
      <c r="AA364" s="187"/>
      <c r="AB364" s="187"/>
      <c r="AC364" s="187"/>
      <c r="AD364" s="187"/>
      <c r="AE364" s="137"/>
      <c r="AF364" s="137"/>
      <c r="AG364" s="132"/>
      <c r="AH364" s="132"/>
      <c r="AI364" s="137"/>
      <c r="AJ364" s="137"/>
    </row>
    <row r="365" spans="1:36" s="1" customFormat="1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7"/>
      <c r="O365" s="137"/>
      <c r="P365" s="137"/>
      <c r="Q365" s="132"/>
      <c r="R365" s="132"/>
      <c r="S365" s="137"/>
      <c r="T365" s="137"/>
      <c r="U365" s="137"/>
      <c r="V365" s="137"/>
      <c r="W365" s="137"/>
      <c r="X365" s="187"/>
      <c r="Y365" s="187"/>
      <c r="Z365" s="187"/>
      <c r="AA365" s="187"/>
      <c r="AB365" s="187"/>
      <c r="AC365" s="187"/>
      <c r="AD365" s="187"/>
      <c r="AE365" s="137"/>
      <c r="AF365" s="137"/>
      <c r="AG365" s="132"/>
      <c r="AH365" s="132"/>
      <c r="AI365" s="137"/>
      <c r="AJ365" s="137"/>
    </row>
    <row r="366" spans="1:36" s="1" customFormat="1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7"/>
      <c r="O366" s="137"/>
      <c r="P366" s="137"/>
      <c r="Q366" s="132"/>
      <c r="R366" s="132"/>
      <c r="S366" s="137"/>
      <c r="T366" s="137"/>
      <c r="U366" s="137"/>
      <c r="V366" s="137"/>
      <c r="W366" s="137"/>
      <c r="X366" s="187"/>
      <c r="Y366" s="187"/>
      <c r="Z366" s="187"/>
      <c r="AA366" s="187"/>
      <c r="AB366" s="187"/>
      <c r="AC366" s="187"/>
      <c r="AD366" s="187"/>
      <c r="AE366" s="137"/>
      <c r="AF366" s="137"/>
      <c r="AG366" s="132"/>
      <c r="AH366" s="132"/>
      <c r="AI366" s="137"/>
      <c r="AJ366" s="137"/>
    </row>
    <row r="367" spans="1:36" s="1" customFormat="1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7"/>
      <c r="O367" s="137"/>
      <c r="P367" s="137"/>
      <c r="Q367" s="132"/>
      <c r="R367" s="132"/>
      <c r="S367" s="137"/>
      <c r="T367" s="137"/>
      <c r="U367" s="137"/>
      <c r="V367" s="137"/>
      <c r="W367" s="137"/>
      <c r="X367" s="187"/>
      <c r="Y367" s="187"/>
      <c r="Z367" s="187"/>
      <c r="AA367" s="187"/>
      <c r="AB367" s="187"/>
      <c r="AC367" s="187"/>
      <c r="AD367" s="187"/>
      <c r="AE367" s="137"/>
      <c r="AF367" s="137"/>
      <c r="AG367" s="132"/>
      <c r="AH367" s="132"/>
      <c r="AI367" s="137"/>
      <c r="AJ367" s="137"/>
    </row>
    <row r="368" spans="1:36" s="1" customFormat="1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7"/>
      <c r="O368" s="137"/>
      <c r="P368" s="137"/>
      <c r="Q368" s="132"/>
      <c r="R368" s="132"/>
      <c r="S368" s="137"/>
      <c r="T368" s="137"/>
      <c r="U368" s="137"/>
      <c r="V368" s="137"/>
      <c r="W368" s="137"/>
      <c r="X368" s="187"/>
      <c r="Y368" s="187"/>
      <c r="Z368" s="187"/>
      <c r="AA368" s="187"/>
      <c r="AB368" s="187"/>
      <c r="AC368" s="187"/>
      <c r="AD368" s="187"/>
      <c r="AE368" s="137"/>
      <c r="AF368" s="137"/>
      <c r="AG368" s="132"/>
      <c r="AH368" s="132"/>
      <c r="AI368" s="137"/>
      <c r="AJ368" s="137"/>
    </row>
    <row r="369" spans="1:36" s="1" customFormat="1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7"/>
      <c r="O369" s="137"/>
      <c r="P369" s="137"/>
      <c r="Q369" s="132"/>
      <c r="R369" s="132"/>
      <c r="S369" s="137"/>
      <c r="T369" s="137"/>
      <c r="U369" s="137"/>
      <c r="V369" s="137"/>
      <c r="W369" s="137"/>
      <c r="X369" s="187"/>
      <c r="Y369" s="187"/>
      <c r="Z369" s="187"/>
      <c r="AA369" s="187"/>
      <c r="AB369" s="187"/>
      <c r="AC369" s="187"/>
      <c r="AD369" s="187"/>
      <c r="AE369" s="137"/>
      <c r="AF369" s="137"/>
      <c r="AG369" s="132"/>
      <c r="AH369" s="132"/>
      <c r="AI369" s="137"/>
      <c r="AJ369" s="137"/>
    </row>
    <row r="370" spans="1:36" s="1" customFormat="1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7"/>
      <c r="O370" s="137"/>
      <c r="P370" s="137"/>
      <c r="Q370" s="132"/>
      <c r="R370" s="132"/>
      <c r="S370" s="137"/>
      <c r="T370" s="137"/>
      <c r="U370" s="137"/>
      <c r="V370" s="137"/>
      <c r="W370" s="137"/>
      <c r="X370" s="187"/>
      <c r="Y370" s="187"/>
      <c r="Z370" s="187"/>
      <c r="AA370" s="187"/>
      <c r="AB370" s="187"/>
      <c r="AC370" s="187"/>
      <c r="AD370" s="187"/>
      <c r="AE370" s="137"/>
      <c r="AF370" s="137"/>
      <c r="AG370" s="132"/>
      <c r="AH370" s="132"/>
      <c r="AI370" s="137"/>
      <c r="AJ370" s="137"/>
    </row>
    <row r="371" spans="1:36" s="1" customFormat="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7"/>
      <c r="O371" s="137"/>
      <c r="P371" s="137"/>
      <c r="Q371" s="132"/>
      <c r="R371" s="132"/>
      <c r="S371" s="137"/>
      <c r="T371" s="137"/>
      <c r="U371" s="137"/>
      <c r="V371" s="137"/>
      <c r="W371" s="137"/>
      <c r="X371" s="187"/>
      <c r="Y371" s="187"/>
      <c r="Z371" s="187"/>
      <c r="AA371" s="187"/>
      <c r="AB371" s="187"/>
      <c r="AC371" s="187"/>
      <c r="AD371" s="187"/>
      <c r="AE371" s="137"/>
      <c r="AF371" s="137"/>
      <c r="AG371" s="132"/>
      <c r="AH371" s="132"/>
      <c r="AI371" s="137"/>
      <c r="AJ371" s="137"/>
    </row>
    <row r="372" spans="1:36" s="1" customFormat="1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7"/>
      <c r="O372" s="137"/>
      <c r="P372" s="137"/>
      <c r="Q372" s="132"/>
      <c r="R372" s="132"/>
      <c r="S372" s="137"/>
      <c r="T372" s="137"/>
      <c r="U372" s="137"/>
      <c r="V372" s="137"/>
      <c r="W372" s="137"/>
      <c r="X372" s="187"/>
      <c r="Y372" s="187"/>
      <c r="Z372" s="187"/>
      <c r="AA372" s="187"/>
      <c r="AB372" s="187"/>
      <c r="AC372" s="187"/>
      <c r="AD372" s="187"/>
      <c r="AE372" s="137"/>
      <c r="AF372" s="137"/>
      <c r="AG372" s="132"/>
      <c r="AH372" s="132"/>
      <c r="AI372" s="137"/>
      <c r="AJ372" s="137"/>
    </row>
    <row r="373" spans="1:36" s="1" customFormat="1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7"/>
      <c r="O373" s="137"/>
      <c r="P373" s="137"/>
      <c r="Q373" s="132"/>
      <c r="R373" s="132"/>
      <c r="S373" s="137"/>
      <c r="T373" s="137"/>
      <c r="U373" s="137"/>
      <c r="V373" s="137"/>
      <c r="W373" s="137"/>
      <c r="X373" s="187"/>
      <c r="Y373" s="187"/>
      <c r="Z373" s="187"/>
      <c r="AA373" s="187"/>
      <c r="AB373" s="187"/>
      <c r="AC373" s="187"/>
      <c r="AD373" s="187"/>
      <c r="AE373" s="137"/>
      <c r="AF373" s="137"/>
      <c r="AG373" s="132"/>
      <c r="AH373" s="132"/>
      <c r="AI373" s="137"/>
      <c r="AJ373" s="137"/>
    </row>
    <row r="374" spans="1:36" s="1" customFormat="1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7"/>
      <c r="O374" s="137"/>
      <c r="P374" s="137"/>
      <c r="Q374" s="132"/>
      <c r="R374" s="132"/>
      <c r="S374" s="137"/>
      <c r="T374" s="137"/>
      <c r="U374" s="137"/>
      <c r="V374" s="137"/>
      <c r="W374" s="137"/>
      <c r="X374" s="187"/>
      <c r="Y374" s="187"/>
      <c r="Z374" s="187"/>
      <c r="AA374" s="187"/>
      <c r="AB374" s="187"/>
      <c r="AC374" s="187"/>
      <c r="AD374" s="187"/>
      <c r="AE374" s="137"/>
      <c r="AF374" s="137"/>
      <c r="AG374" s="132"/>
      <c r="AH374" s="132"/>
      <c r="AI374" s="137"/>
      <c r="AJ374" s="137"/>
    </row>
    <row r="375" spans="1:36" s="1" customFormat="1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7"/>
      <c r="O375" s="137"/>
      <c r="P375" s="137"/>
      <c r="Q375" s="132"/>
      <c r="R375" s="132"/>
      <c r="S375" s="137"/>
      <c r="T375" s="137"/>
      <c r="U375" s="137"/>
      <c r="V375" s="137"/>
      <c r="W375" s="137"/>
      <c r="X375" s="187"/>
      <c r="Y375" s="187"/>
      <c r="Z375" s="187"/>
      <c r="AA375" s="187"/>
      <c r="AB375" s="187"/>
      <c r="AC375" s="187"/>
      <c r="AD375" s="187"/>
      <c r="AE375" s="137"/>
      <c r="AF375" s="137"/>
      <c r="AG375" s="132"/>
      <c r="AH375" s="132"/>
      <c r="AI375" s="137"/>
      <c r="AJ375" s="137"/>
    </row>
    <row r="376" spans="1:36" s="1" customFormat="1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7"/>
      <c r="O376" s="137"/>
      <c r="P376" s="137"/>
      <c r="Q376" s="132"/>
      <c r="R376" s="132"/>
      <c r="S376" s="137"/>
      <c r="T376" s="137"/>
      <c r="U376" s="137"/>
      <c r="V376" s="137"/>
      <c r="W376" s="137"/>
      <c r="X376" s="187"/>
      <c r="Y376" s="187"/>
      <c r="Z376" s="187"/>
      <c r="AA376" s="187"/>
      <c r="AB376" s="187"/>
      <c r="AC376" s="187"/>
      <c r="AD376" s="187"/>
      <c r="AE376" s="137"/>
      <c r="AF376" s="137"/>
      <c r="AG376" s="132"/>
      <c r="AH376" s="132"/>
      <c r="AI376" s="137"/>
      <c r="AJ376" s="137"/>
    </row>
    <row r="377" spans="1:36" s="1" customFormat="1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7"/>
      <c r="O377" s="137"/>
      <c r="P377" s="137"/>
      <c r="Q377" s="132"/>
      <c r="R377" s="132"/>
      <c r="S377" s="137"/>
      <c r="T377" s="137"/>
      <c r="U377" s="137"/>
      <c r="V377" s="137"/>
      <c r="W377" s="137"/>
      <c r="X377" s="187"/>
      <c r="Y377" s="187"/>
      <c r="Z377" s="187"/>
      <c r="AA377" s="187"/>
      <c r="AB377" s="187"/>
      <c r="AC377" s="187"/>
      <c r="AD377" s="187"/>
      <c r="AE377" s="137"/>
      <c r="AF377" s="137"/>
      <c r="AG377" s="132"/>
      <c r="AH377" s="132"/>
      <c r="AI377" s="137"/>
      <c r="AJ377" s="137"/>
    </row>
    <row r="378" spans="1:36" s="1" customFormat="1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7"/>
      <c r="O378" s="137"/>
      <c r="P378" s="137"/>
      <c r="Q378" s="132"/>
      <c r="R378" s="132"/>
      <c r="S378" s="137"/>
      <c r="T378" s="137"/>
      <c r="U378" s="137"/>
      <c r="V378" s="137"/>
      <c r="W378" s="137"/>
      <c r="X378" s="187"/>
      <c r="Y378" s="187"/>
      <c r="Z378" s="187"/>
      <c r="AA378" s="187"/>
      <c r="AB378" s="187"/>
      <c r="AC378" s="187"/>
      <c r="AD378" s="187"/>
      <c r="AE378" s="137"/>
      <c r="AF378" s="137"/>
      <c r="AG378" s="132"/>
      <c r="AH378" s="132"/>
      <c r="AI378" s="137"/>
      <c r="AJ378" s="137"/>
    </row>
    <row r="379" spans="1:36" s="1" customFormat="1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7"/>
      <c r="O379" s="137"/>
      <c r="P379" s="137"/>
      <c r="Q379" s="132"/>
      <c r="R379" s="132"/>
      <c r="S379" s="137"/>
      <c r="T379" s="137"/>
      <c r="U379" s="137"/>
      <c r="V379" s="137"/>
      <c r="W379" s="137"/>
      <c r="X379" s="187"/>
      <c r="Y379" s="187"/>
      <c r="Z379" s="187"/>
      <c r="AA379" s="187"/>
      <c r="AB379" s="187"/>
      <c r="AC379" s="187"/>
      <c r="AD379" s="187"/>
      <c r="AE379" s="137"/>
      <c r="AF379" s="137"/>
      <c r="AG379" s="132"/>
      <c r="AH379" s="132"/>
      <c r="AI379" s="137"/>
      <c r="AJ379" s="137"/>
    </row>
    <row r="380" spans="1:36" s="1" customFormat="1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7"/>
      <c r="O380" s="137"/>
      <c r="P380" s="137"/>
      <c r="Q380" s="132"/>
      <c r="R380" s="132"/>
      <c r="S380" s="137"/>
      <c r="T380" s="137"/>
      <c r="U380" s="137"/>
      <c r="V380" s="137"/>
      <c r="W380" s="137"/>
      <c r="X380" s="187"/>
      <c r="Y380" s="187"/>
      <c r="Z380" s="187"/>
      <c r="AA380" s="187"/>
      <c r="AB380" s="187"/>
      <c r="AC380" s="187"/>
      <c r="AD380" s="187"/>
      <c r="AE380" s="137"/>
      <c r="AF380" s="137"/>
      <c r="AG380" s="132"/>
      <c r="AH380" s="132"/>
      <c r="AI380" s="137"/>
      <c r="AJ380" s="137"/>
    </row>
    <row r="381" spans="1:36" s="1" customFormat="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7"/>
      <c r="O381" s="137"/>
      <c r="P381" s="137"/>
      <c r="Q381" s="132"/>
      <c r="R381" s="132"/>
      <c r="S381" s="137"/>
      <c r="T381" s="137"/>
      <c r="U381" s="137"/>
      <c r="V381" s="137"/>
      <c r="W381" s="137"/>
      <c r="X381" s="187"/>
      <c r="Y381" s="187"/>
      <c r="Z381" s="187"/>
      <c r="AA381" s="187"/>
      <c r="AB381" s="187"/>
      <c r="AC381" s="187"/>
      <c r="AD381" s="187"/>
      <c r="AE381" s="137"/>
      <c r="AF381" s="137"/>
      <c r="AG381" s="132"/>
      <c r="AH381" s="132"/>
      <c r="AI381" s="137"/>
      <c r="AJ381" s="137"/>
    </row>
    <row r="382" spans="1:36" s="1" customFormat="1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7"/>
      <c r="O382" s="137"/>
      <c r="P382" s="137"/>
      <c r="Q382" s="132"/>
      <c r="R382" s="132"/>
      <c r="S382" s="137"/>
      <c r="T382" s="137"/>
      <c r="U382" s="137"/>
      <c r="V382" s="137"/>
      <c r="W382" s="137"/>
      <c r="X382" s="187"/>
      <c r="Y382" s="187"/>
      <c r="Z382" s="187"/>
      <c r="AA382" s="187"/>
      <c r="AB382" s="187"/>
      <c r="AC382" s="187"/>
      <c r="AD382" s="187"/>
      <c r="AE382" s="137"/>
      <c r="AF382" s="137"/>
      <c r="AG382" s="132"/>
      <c r="AH382" s="132"/>
      <c r="AI382" s="137"/>
      <c r="AJ382" s="137"/>
    </row>
    <row r="383" spans="1:36" s="1" customFormat="1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7"/>
      <c r="O383" s="137"/>
      <c r="P383" s="137"/>
      <c r="Q383" s="132"/>
      <c r="R383" s="132"/>
      <c r="S383" s="137"/>
      <c r="T383" s="137"/>
      <c r="U383" s="137"/>
      <c r="V383" s="137"/>
      <c r="W383" s="137"/>
      <c r="X383" s="187"/>
      <c r="Y383" s="187"/>
      <c r="Z383" s="187"/>
      <c r="AA383" s="187"/>
      <c r="AB383" s="187"/>
      <c r="AC383" s="187"/>
      <c r="AD383" s="187"/>
      <c r="AE383" s="137"/>
      <c r="AF383" s="137"/>
      <c r="AG383" s="132"/>
      <c r="AH383" s="132"/>
      <c r="AI383" s="137"/>
      <c r="AJ383" s="137"/>
    </row>
    <row r="384" spans="1:36" s="1" customFormat="1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7"/>
      <c r="O384" s="137"/>
      <c r="P384" s="137"/>
      <c r="Q384" s="132"/>
      <c r="R384" s="132"/>
      <c r="S384" s="137"/>
      <c r="T384" s="137"/>
      <c r="U384" s="137"/>
      <c r="V384" s="137"/>
      <c r="W384" s="137"/>
      <c r="X384" s="187"/>
      <c r="Y384" s="187"/>
      <c r="Z384" s="187"/>
      <c r="AA384" s="187"/>
      <c r="AB384" s="187"/>
      <c r="AC384" s="187"/>
      <c r="AD384" s="187"/>
      <c r="AE384" s="137"/>
      <c r="AF384" s="137"/>
      <c r="AG384" s="132"/>
      <c r="AH384" s="132"/>
      <c r="AI384" s="137"/>
      <c r="AJ384" s="137"/>
    </row>
    <row r="385" spans="1:36" s="1" customFormat="1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7"/>
      <c r="O385" s="137"/>
      <c r="P385" s="137"/>
      <c r="Q385" s="132"/>
      <c r="R385" s="132"/>
      <c r="S385" s="137"/>
      <c r="T385" s="137"/>
      <c r="U385" s="137"/>
      <c r="V385" s="137"/>
      <c r="W385" s="137"/>
      <c r="X385" s="187"/>
      <c r="Y385" s="187"/>
      <c r="Z385" s="187"/>
      <c r="AA385" s="187"/>
      <c r="AB385" s="187"/>
      <c r="AC385" s="187"/>
      <c r="AD385" s="187"/>
      <c r="AE385" s="137"/>
      <c r="AF385" s="137"/>
      <c r="AG385" s="132"/>
      <c r="AH385" s="132"/>
      <c r="AI385" s="137"/>
      <c r="AJ385" s="137"/>
    </row>
    <row r="386" spans="1:36" s="1" customFormat="1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7"/>
      <c r="O386" s="137"/>
      <c r="P386" s="137"/>
      <c r="Q386" s="132"/>
      <c r="R386" s="132"/>
      <c r="S386" s="137"/>
      <c r="T386" s="137"/>
      <c r="U386" s="137"/>
      <c r="V386" s="137"/>
      <c r="W386" s="137"/>
      <c r="X386" s="187"/>
      <c r="Y386" s="187"/>
      <c r="Z386" s="187"/>
      <c r="AA386" s="187"/>
      <c r="AB386" s="187"/>
      <c r="AC386" s="187"/>
      <c r="AD386" s="187"/>
      <c r="AE386" s="137"/>
      <c r="AF386" s="137"/>
      <c r="AG386" s="132"/>
      <c r="AH386" s="132"/>
      <c r="AI386" s="137"/>
      <c r="AJ386" s="137"/>
    </row>
    <row r="387" spans="1:36" s="1" customFormat="1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7"/>
      <c r="O387" s="137"/>
      <c r="P387" s="137"/>
      <c r="Q387" s="132"/>
      <c r="R387" s="132"/>
      <c r="S387" s="137"/>
      <c r="T387" s="137"/>
      <c r="U387" s="137"/>
      <c r="V387" s="137"/>
      <c r="W387" s="137"/>
      <c r="X387" s="187"/>
      <c r="Y387" s="187"/>
      <c r="Z387" s="187"/>
      <c r="AA387" s="187"/>
      <c r="AB387" s="187"/>
      <c r="AC387" s="187"/>
      <c r="AD387" s="187"/>
      <c r="AE387" s="137"/>
      <c r="AF387" s="137"/>
      <c r="AG387" s="132"/>
      <c r="AH387" s="132"/>
      <c r="AI387" s="137"/>
      <c r="AJ387" s="137"/>
    </row>
    <row r="388" spans="1:36" s="1" customFormat="1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7"/>
      <c r="O388" s="137"/>
      <c r="P388" s="137"/>
      <c r="Q388" s="132"/>
      <c r="R388" s="132"/>
      <c r="S388" s="137"/>
      <c r="T388" s="137"/>
      <c r="U388" s="137"/>
      <c r="V388" s="137"/>
      <c r="W388" s="137"/>
      <c r="X388" s="187"/>
      <c r="Y388" s="187"/>
      <c r="Z388" s="187"/>
      <c r="AA388" s="187"/>
      <c r="AB388" s="187"/>
      <c r="AC388" s="187"/>
      <c r="AD388" s="187"/>
      <c r="AE388" s="137"/>
      <c r="AF388" s="137"/>
      <c r="AG388" s="132"/>
      <c r="AH388" s="132"/>
      <c r="AI388" s="137"/>
      <c r="AJ388" s="137"/>
    </row>
    <row r="389" spans="1:36" s="1" customFormat="1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7"/>
      <c r="O389" s="137"/>
      <c r="P389" s="137"/>
      <c r="Q389" s="132"/>
      <c r="R389" s="132"/>
      <c r="S389" s="137"/>
      <c r="T389" s="137"/>
      <c r="U389" s="137"/>
      <c r="V389" s="137"/>
      <c r="W389" s="137"/>
      <c r="X389" s="187"/>
      <c r="Y389" s="187"/>
      <c r="Z389" s="187"/>
      <c r="AA389" s="187"/>
      <c r="AB389" s="187"/>
      <c r="AC389" s="187"/>
      <c r="AD389" s="187"/>
      <c r="AE389" s="137"/>
      <c r="AF389" s="137"/>
      <c r="AG389" s="132"/>
      <c r="AH389" s="132"/>
      <c r="AI389" s="137"/>
      <c r="AJ389" s="137"/>
    </row>
    <row r="390" spans="1:36" s="1" customFormat="1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7"/>
      <c r="O390" s="137"/>
      <c r="P390" s="137"/>
      <c r="Q390" s="132"/>
      <c r="R390" s="132"/>
      <c r="S390" s="137"/>
      <c r="T390" s="137"/>
      <c r="U390" s="137"/>
      <c r="V390" s="137"/>
      <c r="W390" s="137"/>
      <c r="X390" s="187"/>
      <c r="Y390" s="187"/>
      <c r="Z390" s="187"/>
      <c r="AA390" s="187"/>
      <c r="AB390" s="187"/>
      <c r="AC390" s="187"/>
      <c r="AD390" s="187"/>
      <c r="AE390" s="137"/>
      <c r="AF390" s="137"/>
      <c r="AG390" s="132"/>
      <c r="AH390" s="132"/>
      <c r="AI390" s="137"/>
      <c r="AJ390" s="137"/>
    </row>
    <row r="391" spans="1:36" s="1" customFormat="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7"/>
      <c r="O391" s="137"/>
      <c r="P391" s="137"/>
      <c r="Q391" s="132"/>
      <c r="R391" s="132"/>
      <c r="S391" s="137"/>
      <c r="T391" s="137"/>
      <c r="U391" s="137"/>
      <c r="V391" s="137"/>
      <c r="W391" s="137"/>
      <c r="X391" s="187"/>
      <c r="Y391" s="187"/>
      <c r="Z391" s="187"/>
      <c r="AA391" s="187"/>
      <c r="AB391" s="187"/>
      <c r="AC391" s="187"/>
      <c r="AD391" s="187"/>
      <c r="AE391" s="137"/>
      <c r="AF391" s="137"/>
      <c r="AG391" s="132"/>
      <c r="AH391" s="132"/>
      <c r="AI391" s="137"/>
      <c r="AJ391" s="137"/>
    </row>
    <row r="392" spans="1:36" s="1" customFormat="1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7"/>
      <c r="O392" s="137"/>
      <c r="P392" s="137"/>
      <c r="Q392" s="132"/>
      <c r="R392" s="132"/>
      <c r="S392" s="137"/>
      <c r="T392" s="137"/>
      <c r="U392" s="137"/>
      <c r="V392" s="137"/>
      <c r="W392" s="137"/>
      <c r="X392" s="187"/>
      <c r="Y392" s="187"/>
      <c r="Z392" s="187"/>
      <c r="AA392" s="187"/>
      <c r="AB392" s="187"/>
      <c r="AC392" s="187"/>
      <c r="AD392" s="187"/>
      <c r="AE392" s="137"/>
      <c r="AF392" s="137"/>
      <c r="AG392" s="132"/>
      <c r="AH392" s="132"/>
      <c r="AI392" s="137"/>
      <c r="AJ392" s="137"/>
    </row>
    <row r="393" spans="1:36" s="1" customFormat="1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7"/>
      <c r="O393" s="137"/>
      <c r="P393" s="137"/>
      <c r="Q393" s="132"/>
      <c r="R393" s="132"/>
      <c r="S393" s="137"/>
      <c r="T393" s="137"/>
      <c r="U393" s="137"/>
      <c r="V393" s="137"/>
      <c r="W393" s="137"/>
      <c r="X393" s="187"/>
      <c r="Y393" s="187"/>
      <c r="Z393" s="187"/>
      <c r="AA393" s="187"/>
      <c r="AB393" s="187"/>
      <c r="AC393" s="187"/>
      <c r="AD393" s="187"/>
      <c r="AE393" s="137"/>
      <c r="AF393" s="137"/>
      <c r="AG393" s="132"/>
      <c r="AH393" s="132"/>
      <c r="AI393" s="137"/>
      <c r="AJ393" s="137"/>
    </row>
    <row r="394" spans="1:36" s="1" customFormat="1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7"/>
      <c r="O394" s="137"/>
      <c r="P394" s="137"/>
      <c r="Q394" s="132"/>
      <c r="R394" s="132"/>
      <c r="S394" s="137"/>
      <c r="T394" s="137"/>
      <c r="U394" s="137"/>
      <c r="V394" s="137"/>
      <c r="W394" s="137"/>
      <c r="X394" s="187"/>
      <c r="Y394" s="187"/>
      <c r="Z394" s="187"/>
      <c r="AA394" s="187"/>
      <c r="AB394" s="187"/>
      <c r="AC394" s="187"/>
      <c r="AD394" s="187"/>
      <c r="AE394" s="137"/>
      <c r="AF394" s="137"/>
      <c r="AG394" s="132"/>
      <c r="AH394" s="132"/>
      <c r="AI394" s="137"/>
      <c r="AJ394" s="137"/>
    </row>
    <row r="395" spans="1:36" s="1" customFormat="1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7"/>
      <c r="O395" s="137"/>
      <c r="P395" s="137"/>
      <c r="Q395" s="132"/>
      <c r="R395" s="132"/>
      <c r="S395" s="137"/>
      <c r="T395" s="137"/>
      <c r="U395" s="137"/>
      <c r="V395" s="137"/>
      <c r="W395" s="137"/>
      <c r="X395" s="187"/>
      <c r="Y395" s="187"/>
      <c r="Z395" s="187"/>
      <c r="AA395" s="187"/>
      <c r="AB395" s="187"/>
      <c r="AC395" s="187"/>
      <c r="AD395" s="187"/>
      <c r="AE395" s="137"/>
      <c r="AF395" s="137"/>
      <c r="AG395" s="132"/>
      <c r="AH395" s="132"/>
      <c r="AI395" s="137"/>
      <c r="AJ395" s="137"/>
    </row>
    <row r="396" spans="1:36" s="1" customFormat="1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7"/>
      <c r="O396" s="137"/>
      <c r="P396" s="137"/>
      <c r="Q396" s="132"/>
      <c r="R396" s="132"/>
      <c r="S396" s="137"/>
      <c r="T396" s="137"/>
      <c r="U396" s="137"/>
      <c r="V396" s="137"/>
      <c r="W396" s="137"/>
      <c r="X396" s="187"/>
      <c r="Y396" s="187"/>
      <c r="Z396" s="187"/>
      <c r="AA396" s="187"/>
      <c r="AB396" s="187"/>
      <c r="AC396" s="187"/>
      <c r="AD396" s="187"/>
      <c r="AE396" s="137"/>
      <c r="AF396" s="137"/>
      <c r="AG396" s="132"/>
      <c r="AH396" s="132"/>
      <c r="AI396" s="137"/>
      <c r="AJ396" s="137"/>
    </row>
    <row r="397" spans="1:36" s="1" customFormat="1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7"/>
      <c r="O397" s="137"/>
      <c r="P397" s="137"/>
      <c r="Q397" s="132"/>
      <c r="R397" s="132"/>
      <c r="S397" s="137"/>
      <c r="T397" s="137"/>
      <c r="U397" s="137"/>
      <c r="V397" s="137"/>
      <c r="W397" s="137"/>
      <c r="X397" s="187"/>
      <c r="Y397" s="187"/>
      <c r="Z397" s="187"/>
      <c r="AA397" s="187"/>
      <c r="AB397" s="187"/>
      <c r="AC397" s="187"/>
      <c r="AD397" s="187"/>
      <c r="AE397" s="137"/>
      <c r="AF397" s="137"/>
      <c r="AG397" s="132"/>
      <c r="AH397" s="132"/>
      <c r="AI397" s="137"/>
      <c r="AJ397" s="137"/>
    </row>
    <row r="398" spans="1:36" s="1" customFormat="1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7"/>
      <c r="O398" s="137"/>
      <c r="P398" s="137"/>
      <c r="Q398" s="132"/>
      <c r="R398" s="132"/>
      <c r="S398" s="137"/>
      <c r="T398" s="137"/>
      <c r="U398" s="137"/>
      <c r="V398" s="137"/>
      <c r="W398" s="137"/>
      <c r="X398" s="187"/>
      <c r="Y398" s="187"/>
      <c r="Z398" s="187"/>
      <c r="AA398" s="187"/>
      <c r="AB398" s="187"/>
      <c r="AC398" s="187"/>
      <c r="AD398" s="187"/>
      <c r="AE398" s="137"/>
      <c r="AF398" s="137"/>
      <c r="AG398" s="132"/>
      <c r="AH398" s="132"/>
      <c r="AI398" s="137"/>
      <c r="AJ398" s="137"/>
    </row>
    <row r="399" spans="1:36" s="1" customFormat="1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7"/>
      <c r="O399" s="137"/>
      <c r="P399" s="137"/>
      <c r="Q399" s="132"/>
      <c r="R399" s="132"/>
      <c r="S399" s="137"/>
      <c r="T399" s="137"/>
      <c r="U399" s="137"/>
      <c r="V399" s="137"/>
      <c r="W399" s="137"/>
      <c r="X399" s="187"/>
      <c r="Y399" s="187"/>
      <c r="Z399" s="187"/>
      <c r="AA399" s="187"/>
      <c r="AB399" s="187"/>
      <c r="AC399" s="187"/>
      <c r="AD399" s="187"/>
      <c r="AE399" s="137"/>
      <c r="AF399" s="137"/>
      <c r="AG399" s="132"/>
      <c r="AH399" s="132"/>
      <c r="AI399" s="137"/>
      <c r="AJ399" s="137"/>
    </row>
    <row r="400" spans="1:36" s="1" customFormat="1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7"/>
      <c r="O400" s="137"/>
      <c r="P400" s="137"/>
      <c r="Q400" s="132"/>
      <c r="R400" s="132"/>
      <c r="S400" s="137"/>
      <c r="T400" s="137"/>
      <c r="U400" s="137"/>
      <c r="V400" s="137"/>
      <c r="W400" s="137"/>
      <c r="X400" s="187"/>
      <c r="Y400" s="187"/>
      <c r="Z400" s="187"/>
      <c r="AA400" s="187"/>
      <c r="AB400" s="187"/>
      <c r="AC400" s="187"/>
      <c r="AD400" s="187"/>
      <c r="AE400" s="137"/>
      <c r="AF400" s="137"/>
      <c r="AG400" s="132"/>
      <c r="AH400" s="132"/>
      <c r="AI400" s="137"/>
      <c r="AJ400" s="137"/>
    </row>
    <row r="401" spans="1:36" s="1" customFormat="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7"/>
      <c r="O401" s="137"/>
      <c r="P401" s="137"/>
      <c r="Q401" s="132"/>
      <c r="R401" s="132"/>
      <c r="S401" s="137"/>
      <c r="T401" s="137"/>
      <c r="U401" s="137"/>
      <c r="V401" s="137"/>
      <c r="W401" s="137"/>
      <c r="X401" s="187"/>
      <c r="Y401" s="187"/>
      <c r="Z401" s="187"/>
      <c r="AA401" s="187"/>
      <c r="AB401" s="187"/>
      <c r="AC401" s="187"/>
      <c r="AD401" s="187"/>
      <c r="AE401" s="137"/>
      <c r="AF401" s="137"/>
      <c r="AG401" s="132"/>
      <c r="AH401" s="132"/>
      <c r="AI401" s="137"/>
      <c r="AJ401" s="137"/>
    </row>
    <row r="402" spans="1:36" s="1" customFormat="1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7"/>
      <c r="O402" s="137"/>
      <c r="P402" s="137"/>
      <c r="Q402" s="132"/>
      <c r="R402" s="132"/>
      <c r="S402" s="137"/>
      <c r="T402" s="137"/>
      <c r="U402" s="137"/>
      <c r="V402" s="137"/>
      <c r="W402" s="137"/>
      <c r="X402" s="187"/>
      <c r="Y402" s="187"/>
      <c r="Z402" s="187"/>
      <c r="AA402" s="187"/>
      <c r="AB402" s="187"/>
      <c r="AC402" s="187"/>
      <c r="AD402" s="187"/>
      <c r="AE402" s="137"/>
      <c r="AF402" s="137"/>
      <c r="AG402" s="132"/>
      <c r="AH402" s="132"/>
      <c r="AI402" s="137"/>
      <c r="AJ402" s="137"/>
    </row>
    <row r="403" spans="1:36" s="1" customFormat="1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7"/>
      <c r="O403" s="137"/>
      <c r="P403" s="137"/>
      <c r="Q403" s="132"/>
      <c r="R403" s="132"/>
      <c r="S403" s="137"/>
      <c r="T403" s="137"/>
      <c r="U403" s="137"/>
      <c r="V403" s="137"/>
      <c r="W403" s="137"/>
      <c r="X403" s="187"/>
      <c r="Y403" s="187"/>
      <c r="Z403" s="187"/>
      <c r="AA403" s="187"/>
      <c r="AB403" s="187"/>
      <c r="AC403" s="187"/>
      <c r="AD403" s="187"/>
      <c r="AE403" s="137"/>
      <c r="AF403" s="137"/>
      <c r="AG403" s="132"/>
      <c r="AH403" s="132"/>
      <c r="AI403" s="137"/>
      <c r="AJ403" s="137"/>
    </row>
    <row r="404" spans="1:36" s="1" customFormat="1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7"/>
      <c r="O404" s="137"/>
      <c r="P404" s="137"/>
      <c r="Q404" s="132"/>
      <c r="R404" s="132"/>
      <c r="S404" s="137"/>
      <c r="T404" s="137"/>
      <c r="U404" s="137"/>
      <c r="V404" s="137"/>
      <c r="W404" s="137"/>
      <c r="X404" s="187"/>
      <c r="Y404" s="187"/>
      <c r="Z404" s="187"/>
      <c r="AA404" s="187"/>
      <c r="AB404" s="187"/>
      <c r="AC404" s="187"/>
      <c r="AD404" s="187"/>
      <c r="AE404" s="137"/>
      <c r="AF404" s="137"/>
      <c r="AG404" s="132"/>
      <c r="AH404" s="132"/>
      <c r="AI404" s="137"/>
      <c r="AJ404" s="137"/>
    </row>
    <row r="405" spans="1:36" s="1" customFormat="1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7"/>
      <c r="O405" s="137"/>
      <c r="P405" s="137"/>
      <c r="Q405" s="132"/>
      <c r="R405" s="132"/>
      <c r="S405" s="137"/>
      <c r="T405" s="137"/>
      <c r="U405" s="137"/>
      <c r="V405" s="137"/>
      <c r="W405" s="137"/>
      <c r="X405" s="187"/>
      <c r="Y405" s="187"/>
      <c r="Z405" s="187"/>
      <c r="AA405" s="187"/>
      <c r="AB405" s="187"/>
      <c r="AC405" s="187"/>
      <c r="AD405" s="187"/>
      <c r="AE405" s="137"/>
      <c r="AF405" s="137"/>
      <c r="AG405" s="132"/>
      <c r="AH405" s="132"/>
      <c r="AI405" s="137"/>
      <c r="AJ405" s="137"/>
    </row>
    <row r="406" spans="1:36" s="1" customFormat="1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7"/>
      <c r="O406" s="137"/>
      <c r="P406" s="137"/>
      <c r="Q406" s="132"/>
      <c r="R406" s="132"/>
      <c r="S406" s="137"/>
      <c r="T406" s="137"/>
      <c r="U406" s="137"/>
      <c r="V406" s="137"/>
      <c r="W406" s="137"/>
      <c r="X406" s="187"/>
      <c r="Y406" s="187"/>
      <c r="Z406" s="187"/>
      <c r="AA406" s="187"/>
      <c r="AB406" s="187"/>
      <c r="AC406" s="187"/>
      <c r="AD406" s="187"/>
      <c r="AE406" s="137"/>
      <c r="AF406" s="137"/>
      <c r="AG406" s="132"/>
      <c r="AH406" s="132"/>
      <c r="AI406" s="137"/>
      <c r="AJ406" s="137"/>
    </row>
    <row r="407" spans="1:36" s="1" customFormat="1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7"/>
      <c r="O407" s="137"/>
      <c r="P407" s="137"/>
      <c r="Q407" s="132"/>
      <c r="R407" s="132"/>
      <c r="S407" s="137"/>
      <c r="T407" s="137"/>
      <c r="U407" s="137"/>
      <c r="V407" s="137"/>
      <c r="W407" s="137"/>
      <c r="X407" s="187"/>
      <c r="Y407" s="187"/>
      <c r="Z407" s="187"/>
      <c r="AA407" s="187"/>
      <c r="AB407" s="187"/>
      <c r="AC407" s="187"/>
      <c r="AD407" s="187"/>
      <c r="AE407" s="137"/>
      <c r="AF407" s="137"/>
      <c r="AG407" s="132"/>
      <c r="AH407" s="132"/>
      <c r="AI407" s="137"/>
      <c r="AJ407" s="137"/>
    </row>
    <row r="408" spans="1:36" s="1" customFormat="1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7"/>
      <c r="O408" s="137"/>
      <c r="P408" s="137"/>
      <c r="Q408" s="132"/>
      <c r="R408" s="132"/>
      <c r="S408" s="137"/>
      <c r="T408" s="137"/>
      <c r="U408" s="137"/>
      <c r="V408" s="137"/>
      <c r="W408" s="137"/>
      <c r="X408" s="187"/>
      <c r="Y408" s="187"/>
      <c r="Z408" s="187"/>
      <c r="AA408" s="187"/>
      <c r="AB408" s="187"/>
      <c r="AC408" s="187"/>
      <c r="AD408" s="187"/>
      <c r="AE408" s="137"/>
      <c r="AF408" s="137"/>
      <c r="AG408" s="132"/>
      <c r="AH408" s="132"/>
      <c r="AI408" s="137"/>
      <c r="AJ408" s="137"/>
    </row>
    <row r="409" spans="1:36" s="1" customFormat="1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7"/>
      <c r="O409" s="137"/>
      <c r="P409" s="137"/>
      <c r="Q409" s="132"/>
      <c r="R409" s="132"/>
      <c r="S409" s="137"/>
      <c r="T409" s="137"/>
      <c r="U409" s="137"/>
      <c r="V409" s="137"/>
      <c r="W409" s="137"/>
      <c r="X409" s="187"/>
      <c r="Y409" s="187"/>
      <c r="Z409" s="187"/>
      <c r="AA409" s="187"/>
      <c r="AB409" s="187"/>
      <c r="AC409" s="187"/>
      <c r="AD409" s="187"/>
      <c r="AE409" s="137"/>
      <c r="AF409" s="137"/>
      <c r="AG409" s="132"/>
      <c r="AH409" s="132"/>
      <c r="AI409" s="137"/>
      <c r="AJ409" s="137"/>
    </row>
    <row r="410" spans="1:36" s="1" customFormat="1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7"/>
      <c r="O410" s="137"/>
      <c r="P410" s="137"/>
      <c r="Q410" s="132"/>
      <c r="R410" s="132"/>
      <c r="S410" s="137"/>
      <c r="T410" s="137"/>
      <c r="U410" s="137"/>
      <c r="V410" s="137"/>
      <c r="W410" s="137"/>
      <c r="X410" s="187"/>
      <c r="Y410" s="187"/>
      <c r="Z410" s="187"/>
      <c r="AA410" s="187"/>
      <c r="AB410" s="187"/>
      <c r="AC410" s="187"/>
      <c r="AD410" s="187"/>
      <c r="AE410" s="137"/>
      <c r="AF410" s="137"/>
      <c r="AG410" s="132"/>
      <c r="AH410" s="132"/>
      <c r="AI410" s="137"/>
      <c r="AJ410" s="137"/>
    </row>
    <row r="411" spans="1:36" s="1" customFormat="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7"/>
      <c r="O411" s="137"/>
      <c r="P411" s="137"/>
      <c r="Q411" s="132"/>
      <c r="R411" s="132"/>
      <c r="S411" s="137"/>
      <c r="T411" s="137"/>
      <c r="U411" s="137"/>
      <c r="V411" s="137"/>
      <c r="W411" s="137"/>
      <c r="X411" s="187"/>
      <c r="Y411" s="187"/>
      <c r="Z411" s="187"/>
      <c r="AA411" s="187"/>
      <c r="AB411" s="187"/>
      <c r="AC411" s="187"/>
      <c r="AD411" s="187"/>
      <c r="AE411" s="137"/>
      <c r="AF411" s="137"/>
      <c r="AG411" s="132"/>
      <c r="AH411" s="132"/>
      <c r="AI411" s="137"/>
      <c r="AJ411" s="137"/>
    </row>
    <row r="412" spans="1:36" s="1" customFormat="1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7"/>
      <c r="O412" s="137"/>
      <c r="P412" s="137"/>
      <c r="Q412" s="132"/>
      <c r="R412" s="132"/>
      <c r="S412" s="137"/>
      <c r="T412" s="137"/>
      <c r="U412" s="137"/>
      <c r="V412" s="137"/>
      <c r="W412" s="137"/>
      <c r="X412" s="187"/>
      <c r="Y412" s="187"/>
      <c r="Z412" s="187"/>
      <c r="AA412" s="187"/>
      <c r="AB412" s="187"/>
      <c r="AC412" s="187"/>
      <c r="AD412" s="187"/>
      <c r="AE412" s="137"/>
      <c r="AF412" s="137"/>
      <c r="AG412" s="132"/>
      <c r="AH412" s="132"/>
      <c r="AI412" s="137"/>
      <c r="AJ412" s="137"/>
    </row>
    <row r="413" spans="1:36" s="1" customFormat="1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7"/>
      <c r="O413" s="137"/>
      <c r="P413" s="137"/>
      <c r="Q413" s="132"/>
      <c r="R413" s="132"/>
      <c r="S413" s="137"/>
      <c r="T413" s="137"/>
      <c r="U413" s="137"/>
      <c r="V413" s="137"/>
      <c r="W413" s="137"/>
      <c r="X413" s="187"/>
      <c r="Y413" s="187"/>
      <c r="Z413" s="187"/>
      <c r="AA413" s="187"/>
      <c r="AB413" s="187"/>
      <c r="AC413" s="187"/>
      <c r="AD413" s="187"/>
      <c r="AE413" s="137"/>
      <c r="AF413" s="137"/>
      <c r="AG413" s="132"/>
      <c r="AH413" s="132"/>
      <c r="AI413" s="137"/>
      <c r="AJ413" s="137"/>
    </row>
    <row r="414" spans="1:36" s="1" customFormat="1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7"/>
      <c r="O414" s="137"/>
      <c r="P414" s="137"/>
      <c r="Q414" s="132"/>
      <c r="R414" s="132"/>
      <c r="S414" s="137"/>
      <c r="T414" s="137"/>
      <c r="U414" s="137"/>
      <c r="V414" s="137"/>
      <c r="W414" s="137"/>
      <c r="X414" s="187"/>
      <c r="Y414" s="187"/>
      <c r="Z414" s="187"/>
      <c r="AA414" s="187"/>
      <c r="AB414" s="187"/>
      <c r="AC414" s="187"/>
      <c r="AD414" s="187"/>
      <c r="AE414" s="137"/>
      <c r="AF414" s="137"/>
      <c r="AG414" s="132"/>
      <c r="AH414" s="132"/>
      <c r="AI414" s="137"/>
      <c r="AJ414" s="137"/>
    </row>
    <row r="415" spans="1:36" s="1" customFormat="1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7"/>
      <c r="O415" s="137"/>
      <c r="P415" s="137"/>
      <c r="Q415" s="132"/>
      <c r="R415" s="132"/>
      <c r="S415" s="137"/>
      <c r="T415" s="137"/>
      <c r="U415" s="137"/>
      <c r="V415" s="137"/>
      <c r="W415" s="137"/>
      <c r="X415" s="187"/>
      <c r="Y415" s="187"/>
      <c r="Z415" s="187"/>
      <c r="AA415" s="187"/>
      <c r="AB415" s="187"/>
      <c r="AC415" s="187"/>
      <c r="AD415" s="187"/>
      <c r="AE415" s="137"/>
      <c r="AF415" s="137"/>
      <c r="AG415" s="132"/>
      <c r="AH415" s="132"/>
      <c r="AI415" s="137"/>
      <c r="AJ415" s="137"/>
    </row>
    <row r="416" spans="1:36" s="1" customFormat="1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7"/>
      <c r="O416" s="137"/>
      <c r="P416" s="137"/>
      <c r="Q416" s="132"/>
      <c r="R416" s="132"/>
      <c r="S416" s="137"/>
      <c r="T416" s="137"/>
      <c r="U416" s="137"/>
      <c r="V416" s="137"/>
      <c r="W416" s="137"/>
      <c r="X416" s="187"/>
      <c r="Y416" s="187"/>
      <c r="Z416" s="187"/>
      <c r="AA416" s="187"/>
      <c r="AB416" s="187"/>
      <c r="AC416" s="187"/>
      <c r="AD416" s="187"/>
      <c r="AE416" s="137"/>
      <c r="AF416" s="137"/>
      <c r="AG416" s="132"/>
      <c r="AH416" s="132"/>
      <c r="AI416" s="137"/>
      <c r="AJ416" s="137"/>
    </row>
    <row r="417" spans="1:36" s="1" customFormat="1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7"/>
      <c r="O417" s="137"/>
      <c r="P417" s="137"/>
      <c r="Q417" s="132"/>
      <c r="R417" s="132"/>
      <c r="S417" s="137"/>
      <c r="T417" s="137"/>
      <c r="U417" s="137"/>
      <c r="V417" s="137"/>
      <c r="W417" s="137"/>
      <c r="X417" s="187"/>
      <c r="Y417" s="187"/>
      <c r="Z417" s="187"/>
      <c r="AA417" s="187"/>
      <c r="AB417" s="187"/>
      <c r="AC417" s="187"/>
      <c r="AD417" s="187"/>
      <c r="AE417" s="137"/>
      <c r="AF417" s="137"/>
      <c r="AG417" s="132"/>
      <c r="AH417" s="132"/>
      <c r="AI417" s="137"/>
      <c r="AJ417" s="137"/>
    </row>
    <row r="418" spans="1:36" s="1" customFormat="1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7"/>
      <c r="O418" s="137"/>
      <c r="P418" s="137"/>
      <c r="Q418" s="132"/>
      <c r="R418" s="132"/>
      <c r="S418" s="137"/>
      <c r="T418" s="137"/>
      <c r="U418" s="137"/>
      <c r="V418" s="137"/>
      <c r="W418" s="137"/>
      <c r="X418" s="187"/>
      <c r="Y418" s="187"/>
      <c r="Z418" s="187"/>
      <c r="AA418" s="187"/>
      <c r="AB418" s="187"/>
      <c r="AC418" s="187"/>
      <c r="AD418" s="187"/>
      <c r="AE418" s="137"/>
      <c r="AF418" s="137"/>
      <c r="AG418" s="132"/>
      <c r="AH418" s="132"/>
      <c r="AI418" s="137"/>
      <c r="AJ418" s="137"/>
    </row>
    <row r="419" spans="1:36" s="1" customFormat="1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7"/>
      <c r="O419" s="137"/>
      <c r="P419" s="137"/>
      <c r="Q419" s="132"/>
      <c r="R419" s="132"/>
      <c r="S419" s="137"/>
      <c r="T419" s="137"/>
      <c r="U419" s="137"/>
      <c r="V419" s="137"/>
      <c r="W419" s="137"/>
      <c r="X419" s="187"/>
      <c r="Y419" s="187"/>
      <c r="Z419" s="187"/>
      <c r="AA419" s="187"/>
      <c r="AB419" s="187"/>
      <c r="AC419" s="187"/>
      <c r="AD419" s="187"/>
      <c r="AE419" s="137"/>
      <c r="AF419" s="137"/>
      <c r="AG419" s="132"/>
      <c r="AH419" s="132"/>
      <c r="AI419" s="137"/>
      <c r="AJ419" s="137"/>
    </row>
    <row r="420" spans="1:36" s="1" customFormat="1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7"/>
      <c r="O420" s="137"/>
      <c r="P420" s="137"/>
      <c r="Q420" s="132"/>
      <c r="R420" s="132"/>
      <c r="S420" s="137"/>
      <c r="T420" s="137"/>
      <c r="U420" s="137"/>
      <c r="V420" s="137"/>
      <c r="W420" s="137"/>
      <c r="X420" s="187"/>
      <c r="Y420" s="187"/>
      <c r="Z420" s="187"/>
      <c r="AA420" s="187"/>
      <c r="AB420" s="187"/>
      <c r="AC420" s="187"/>
      <c r="AD420" s="187"/>
      <c r="AE420" s="137"/>
      <c r="AF420" s="137"/>
      <c r="AG420" s="132"/>
      <c r="AH420" s="132"/>
      <c r="AI420" s="137"/>
      <c r="AJ420" s="137"/>
    </row>
    <row r="421" spans="1:36" s="1" customFormat="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7"/>
      <c r="O421" s="137"/>
      <c r="P421" s="137"/>
      <c r="Q421" s="132"/>
      <c r="R421" s="132"/>
      <c r="S421" s="137"/>
      <c r="T421" s="137"/>
      <c r="U421" s="137"/>
      <c r="V421" s="137"/>
      <c r="W421" s="137"/>
      <c r="X421" s="187"/>
      <c r="Y421" s="187"/>
      <c r="Z421" s="187"/>
      <c r="AA421" s="187"/>
      <c r="AB421" s="187"/>
      <c r="AC421" s="187"/>
      <c r="AD421" s="187"/>
      <c r="AE421" s="137"/>
      <c r="AF421" s="137"/>
      <c r="AG421" s="132"/>
      <c r="AH421" s="132"/>
      <c r="AI421" s="137"/>
      <c r="AJ421" s="137"/>
    </row>
    <row r="422" spans="1:36" s="1" customFormat="1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7"/>
      <c r="O422" s="137"/>
      <c r="P422" s="137"/>
      <c r="Q422" s="132"/>
      <c r="R422" s="132"/>
      <c r="S422" s="137"/>
      <c r="T422" s="137"/>
      <c r="U422" s="137"/>
      <c r="V422" s="137"/>
      <c r="W422" s="137"/>
      <c r="X422" s="187"/>
      <c r="Y422" s="187"/>
      <c r="Z422" s="187"/>
      <c r="AA422" s="187"/>
      <c r="AB422" s="187"/>
      <c r="AC422" s="187"/>
      <c r="AD422" s="187"/>
      <c r="AE422" s="137"/>
      <c r="AF422" s="137"/>
      <c r="AG422" s="132"/>
      <c r="AH422" s="132"/>
      <c r="AI422" s="137"/>
      <c r="AJ422" s="137"/>
    </row>
    <row r="423" spans="1:36" s="1" customFormat="1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7"/>
      <c r="O423" s="137"/>
      <c r="P423" s="137"/>
      <c r="Q423" s="132"/>
      <c r="R423" s="132"/>
      <c r="S423" s="137"/>
      <c r="T423" s="137"/>
      <c r="U423" s="137"/>
      <c r="V423" s="137"/>
      <c r="W423" s="137"/>
      <c r="X423" s="187"/>
      <c r="Y423" s="187"/>
      <c r="Z423" s="187"/>
      <c r="AA423" s="187"/>
      <c r="AB423" s="187"/>
      <c r="AC423" s="187"/>
      <c r="AD423" s="187"/>
      <c r="AE423" s="137"/>
      <c r="AF423" s="137"/>
      <c r="AG423" s="132"/>
      <c r="AH423" s="132"/>
      <c r="AI423" s="137"/>
      <c r="AJ423" s="137"/>
    </row>
    <row r="424" spans="1:36" s="1" customFormat="1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7"/>
      <c r="O424" s="137"/>
      <c r="P424" s="137"/>
      <c r="Q424" s="132"/>
      <c r="R424" s="132"/>
      <c r="S424" s="137"/>
      <c r="T424" s="137"/>
      <c r="U424" s="137"/>
      <c r="V424" s="137"/>
      <c r="W424" s="137"/>
      <c r="X424" s="187"/>
      <c r="Y424" s="187"/>
      <c r="Z424" s="187"/>
      <c r="AA424" s="187"/>
      <c r="AB424" s="187"/>
      <c r="AC424" s="187"/>
      <c r="AD424" s="187"/>
      <c r="AE424" s="137"/>
      <c r="AF424" s="137"/>
      <c r="AG424" s="132"/>
      <c r="AH424" s="132"/>
      <c r="AI424" s="137"/>
      <c r="AJ424" s="137"/>
    </row>
    <row r="425" spans="1:36" s="1" customFormat="1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7"/>
      <c r="O425" s="137"/>
      <c r="P425" s="137"/>
      <c r="Q425" s="132"/>
      <c r="R425" s="132"/>
      <c r="S425" s="137"/>
      <c r="T425" s="137"/>
      <c r="U425" s="137"/>
      <c r="V425" s="137"/>
      <c r="W425" s="137"/>
      <c r="X425" s="187"/>
      <c r="Y425" s="187"/>
      <c r="Z425" s="187"/>
      <c r="AA425" s="187"/>
      <c r="AB425" s="187"/>
      <c r="AC425" s="187"/>
      <c r="AD425" s="187"/>
      <c r="AE425" s="137"/>
      <c r="AF425" s="137"/>
      <c r="AG425" s="132"/>
      <c r="AH425" s="132"/>
      <c r="AI425" s="137"/>
      <c r="AJ425" s="137"/>
    </row>
    <row r="426" spans="1:36" s="1" customFormat="1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7"/>
      <c r="O426" s="137"/>
      <c r="P426" s="137"/>
      <c r="Q426" s="132"/>
      <c r="R426" s="132"/>
      <c r="S426" s="137"/>
      <c r="T426" s="137"/>
      <c r="U426" s="137"/>
      <c r="V426" s="137"/>
      <c r="W426" s="137"/>
      <c r="X426" s="187"/>
      <c r="Y426" s="187"/>
      <c r="Z426" s="187"/>
      <c r="AA426" s="187"/>
      <c r="AB426" s="187"/>
      <c r="AC426" s="187"/>
      <c r="AD426" s="187"/>
      <c r="AE426" s="137"/>
      <c r="AF426" s="137"/>
      <c r="AG426" s="132"/>
      <c r="AH426" s="132"/>
      <c r="AI426" s="137"/>
      <c r="AJ426" s="137"/>
    </row>
    <row r="427" spans="1:36" s="1" customFormat="1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7"/>
      <c r="O427" s="137"/>
      <c r="P427" s="137"/>
      <c r="Q427" s="132"/>
      <c r="R427" s="132"/>
      <c r="S427" s="137"/>
      <c r="T427" s="137"/>
      <c r="U427" s="137"/>
      <c r="V427" s="137"/>
      <c r="W427" s="137"/>
      <c r="X427" s="187"/>
      <c r="Y427" s="187"/>
      <c r="Z427" s="187"/>
      <c r="AA427" s="187"/>
      <c r="AB427" s="187"/>
      <c r="AC427" s="187"/>
      <c r="AD427" s="187"/>
      <c r="AE427" s="137"/>
      <c r="AF427" s="137"/>
      <c r="AG427" s="132"/>
      <c r="AH427" s="132"/>
      <c r="AI427" s="137"/>
      <c r="AJ427" s="137"/>
    </row>
    <row r="428" spans="1:36" s="1" customFormat="1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7"/>
      <c r="O428" s="137"/>
      <c r="P428" s="137"/>
      <c r="Q428" s="132"/>
      <c r="R428" s="132"/>
      <c r="S428" s="137"/>
      <c r="T428" s="137"/>
      <c r="U428" s="137"/>
      <c r="V428" s="137"/>
      <c r="W428" s="137"/>
      <c r="X428" s="187"/>
      <c r="Y428" s="187"/>
      <c r="Z428" s="187"/>
      <c r="AA428" s="187"/>
      <c r="AB428" s="187"/>
      <c r="AC428" s="187"/>
      <c r="AD428" s="187"/>
      <c r="AE428" s="137"/>
      <c r="AF428" s="137"/>
      <c r="AG428" s="132"/>
      <c r="AH428" s="132"/>
      <c r="AI428" s="137"/>
      <c r="AJ428" s="137"/>
    </row>
    <row r="429" spans="1:36" s="1" customFormat="1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7"/>
      <c r="O429" s="137"/>
      <c r="P429" s="137"/>
      <c r="Q429" s="132"/>
      <c r="R429" s="132"/>
      <c r="S429" s="137"/>
      <c r="T429" s="137"/>
      <c r="U429" s="137"/>
      <c r="V429" s="137"/>
      <c r="W429" s="137"/>
      <c r="X429" s="187"/>
      <c r="Y429" s="187"/>
      <c r="Z429" s="187"/>
      <c r="AA429" s="187"/>
      <c r="AB429" s="187"/>
      <c r="AC429" s="187"/>
      <c r="AD429" s="187"/>
      <c r="AE429" s="137"/>
      <c r="AF429" s="137"/>
      <c r="AG429" s="132"/>
      <c r="AH429" s="132"/>
      <c r="AI429" s="137"/>
      <c r="AJ429" s="137"/>
    </row>
    <row r="430" spans="1:36" s="1" customFormat="1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7"/>
      <c r="O430" s="137"/>
      <c r="P430" s="137"/>
      <c r="Q430" s="132"/>
      <c r="R430" s="132"/>
      <c r="S430" s="137"/>
      <c r="T430" s="137"/>
      <c r="U430" s="137"/>
      <c r="V430" s="137"/>
      <c r="W430" s="137"/>
      <c r="X430" s="187"/>
      <c r="Y430" s="187"/>
      <c r="Z430" s="187"/>
      <c r="AA430" s="187"/>
      <c r="AB430" s="187"/>
      <c r="AC430" s="187"/>
      <c r="AD430" s="187"/>
      <c r="AE430" s="137"/>
      <c r="AF430" s="137"/>
      <c r="AG430" s="132"/>
      <c r="AH430" s="132"/>
      <c r="AI430" s="137"/>
      <c r="AJ430" s="137"/>
    </row>
    <row r="431" spans="1:36" s="1" customFormat="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7"/>
      <c r="O431" s="137"/>
      <c r="P431" s="137"/>
      <c r="Q431" s="132"/>
      <c r="R431" s="132"/>
      <c r="S431" s="137"/>
      <c r="T431" s="137"/>
      <c r="U431" s="137"/>
      <c r="V431" s="137"/>
      <c r="W431" s="137"/>
      <c r="X431" s="187"/>
      <c r="Y431" s="187"/>
      <c r="Z431" s="187"/>
      <c r="AA431" s="187"/>
      <c r="AB431" s="187"/>
      <c r="AC431" s="187"/>
      <c r="AD431" s="187"/>
      <c r="AE431" s="137"/>
      <c r="AF431" s="137"/>
      <c r="AG431" s="132"/>
      <c r="AH431" s="132"/>
      <c r="AI431" s="137"/>
      <c r="AJ431" s="137"/>
    </row>
    <row r="432" spans="1:36" s="1" customFormat="1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7"/>
      <c r="O432" s="137"/>
      <c r="P432" s="137"/>
      <c r="Q432" s="132"/>
      <c r="R432" s="132"/>
      <c r="S432" s="137"/>
      <c r="T432" s="137"/>
      <c r="U432" s="137"/>
      <c r="V432" s="137"/>
      <c r="W432" s="137"/>
      <c r="X432" s="187"/>
      <c r="Y432" s="187"/>
      <c r="Z432" s="187"/>
      <c r="AA432" s="187"/>
      <c r="AB432" s="187"/>
      <c r="AC432" s="187"/>
      <c r="AD432" s="187"/>
      <c r="AE432" s="137"/>
      <c r="AF432" s="137"/>
      <c r="AG432" s="132"/>
      <c r="AH432" s="132"/>
      <c r="AI432" s="137"/>
      <c r="AJ432" s="137"/>
    </row>
    <row r="433" spans="1:36" s="1" customFormat="1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7"/>
      <c r="O433" s="137"/>
      <c r="P433" s="137"/>
      <c r="Q433" s="132"/>
      <c r="R433" s="132"/>
      <c r="S433" s="137"/>
      <c r="T433" s="137"/>
      <c r="U433" s="137"/>
      <c r="V433" s="137"/>
      <c r="W433" s="137"/>
      <c r="X433" s="187"/>
      <c r="Y433" s="187"/>
      <c r="Z433" s="187"/>
      <c r="AA433" s="187"/>
      <c r="AB433" s="187"/>
      <c r="AC433" s="187"/>
      <c r="AD433" s="187"/>
      <c r="AE433" s="137"/>
      <c r="AF433" s="137"/>
      <c r="AG433" s="132"/>
      <c r="AH433" s="132"/>
      <c r="AI433" s="137"/>
      <c r="AJ433" s="137"/>
    </row>
    <row r="434" spans="1:36" s="1" customFormat="1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7"/>
      <c r="O434" s="137"/>
      <c r="P434" s="137"/>
      <c r="Q434" s="132"/>
      <c r="R434" s="132"/>
      <c r="S434" s="137"/>
      <c r="T434" s="137"/>
      <c r="U434" s="137"/>
      <c r="V434" s="137"/>
      <c r="W434" s="137"/>
      <c r="X434" s="187"/>
      <c r="Y434" s="187"/>
      <c r="Z434" s="187"/>
      <c r="AA434" s="187"/>
      <c r="AB434" s="187"/>
      <c r="AC434" s="187"/>
      <c r="AD434" s="187"/>
      <c r="AE434" s="137"/>
      <c r="AF434" s="137"/>
      <c r="AG434" s="132"/>
      <c r="AH434" s="132"/>
      <c r="AI434" s="137"/>
      <c r="AJ434" s="137"/>
    </row>
    <row r="435" spans="1:36" s="1" customFormat="1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7"/>
      <c r="O435" s="137"/>
      <c r="P435" s="137"/>
      <c r="Q435" s="132"/>
      <c r="R435" s="132"/>
      <c r="S435" s="137"/>
      <c r="T435" s="137"/>
      <c r="U435" s="137"/>
      <c r="V435" s="137"/>
      <c r="W435" s="137"/>
      <c r="X435" s="187"/>
      <c r="Y435" s="187"/>
      <c r="Z435" s="187"/>
      <c r="AA435" s="187"/>
      <c r="AB435" s="187"/>
      <c r="AC435" s="187"/>
      <c r="AD435" s="187"/>
      <c r="AE435" s="137"/>
      <c r="AF435" s="137"/>
      <c r="AG435" s="132"/>
      <c r="AH435" s="132"/>
      <c r="AI435" s="137"/>
      <c r="AJ435" s="137"/>
    </row>
    <row r="436" spans="1:36" s="1" customFormat="1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7"/>
      <c r="O436" s="137"/>
      <c r="P436" s="137"/>
      <c r="Q436" s="132"/>
      <c r="R436" s="132"/>
      <c r="S436" s="137"/>
      <c r="T436" s="137"/>
      <c r="U436" s="137"/>
      <c r="V436" s="137"/>
      <c r="W436" s="137"/>
      <c r="X436" s="187"/>
      <c r="Y436" s="187"/>
      <c r="Z436" s="187"/>
      <c r="AA436" s="187"/>
      <c r="AB436" s="187"/>
      <c r="AC436" s="187"/>
      <c r="AD436" s="187"/>
      <c r="AE436" s="137"/>
      <c r="AF436" s="137"/>
      <c r="AG436" s="132"/>
      <c r="AH436" s="132"/>
      <c r="AI436" s="137"/>
      <c r="AJ436" s="137"/>
    </row>
    <row r="437" spans="1:36" s="1" customFormat="1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7"/>
      <c r="O437" s="137"/>
      <c r="P437" s="137"/>
      <c r="Q437" s="132"/>
      <c r="R437" s="132"/>
      <c r="S437" s="137"/>
      <c r="T437" s="137"/>
      <c r="U437" s="137"/>
      <c r="V437" s="137"/>
      <c r="W437" s="137"/>
      <c r="X437" s="187"/>
      <c r="Y437" s="187"/>
      <c r="Z437" s="187"/>
      <c r="AA437" s="187"/>
      <c r="AB437" s="187"/>
      <c r="AC437" s="187"/>
      <c r="AD437" s="187"/>
      <c r="AE437" s="137"/>
      <c r="AF437" s="137"/>
      <c r="AG437" s="132"/>
      <c r="AH437" s="132"/>
      <c r="AI437" s="137"/>
      <c r="AJ437" s="137"/>
    </row>
    <row r="438" spans="1:36" s="1" customFormat="1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7"/>
      <c r="O438" s="137"/>
      <c r="P438" s="137"/>
      <c r="Q438" s="132"/>
      <c r="R438" s="132"/>
      <c r="S438" s="137"/>
      <c r="T438" s="137"/>
      <c r="U438" s="137"/>
      <c r="V438" s="137"/>
      <c r="W438" s="137"/>
      <c r="X438" s="187"/>
      <c r="Y438" s="187"/>
      <c r="Z438" s="187"/>
      <c r="AA438" s="187"/>
      <c r="AB438" s="187"/>
      <c r="AC438" s="187"/>
      <c r="AD438" s="187"/>
      <c r="AE438" s="137"/>
      <c r="AF438" s="137"/>
      <c r="AG438" s="132"/>
      <c r="AH438" s="132"/>
      <c r="AI438" s="137"/>
      <c r="AJ438" s="137"/>
    </row>
    <row r="439" spans="1:36" s="1" customFormat="1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7"/>
      <c r="O439" s="137"/>
      <c r="P439" s="137"/>
      <c r="Q439" s="132"/>
      <c r="R439" s="132"/>
      <c r="S439" s="137"/>
      <c r="T439" s="137"/>
      <c r="U439" s="137"/>
      <c r="V439" s="137"/>
      <c r="W439" s="137"/>
      <c r="X439" s="187"/>
      <c r="Y439" s="187"/>
      <c r="Z439" s="187"/>
      <c r="AA439" s="187"/>
      <c r="AB439" s="187"/>
      <c r="AC439" s="187"/>
      <c r="AD439" s="187"/>
      <c r="AE439" s="137"/>
      <c r="AF439" s="137"/>
      <c r="AG439" s="132"/>
      <c r="AH439" s="132"/>
      <c r="AI439" s="137"/>
      <c r="AJ439" s="137"/>
    </row>
    <row r="440" spans="1:36" s="1" customFormat="1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7"/>
      <c r="O440" s="137"/>
      <c r="P440" s="137"/>
      <c r="Q440" s="132"/>
      <c r="R440" s="132"/>
      <c r="S440" s="137"/>
      <c r="T440" s="137"/>
      <c r="U440" s="137"/>
      <c r="V440" s="137"/>
      <c r="W440" s="137"/>
      <c r="X440" s="187"/>
      <c r="Y440" s="187"/>
      <c r="Z440" s="187"/>
      <c r="AA440" s="187"/>
      <c r="AB440" s="187"/>
      <c r="AC440" s="187"/>
      <c r="AD440" s="187"/>
      <c r="AE440" s="137"/>
      <c r="AF440" s="137"/>
      <c r="AG440" s="132"/>
      <c r="AH440" s="132"/>
      <c r="AI440" s="137"/>
      <c r="AJ440" s="137"/>
    </row>
    <row r="441" spans="1:36" s="1" customFormat="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7"/>
      <c r="O441" s="137"/>
      <c r="P441" s="137"/>
      <c r="Q441" s="132"/>
      <c r="R441" s="132"/>
      <c r="S441" s="137"/>
      <c r="T441" s="137"/>
      <c r="U441" s="137"/>
      <c r="V441" s="137"/>
      <c r="W441" s="137"/>
      <c r="X441" s="187"/>
      <c r="Y441" s="187"/>
      <c r="Z441" s="187"/>
      <c r="AA441" s="187"/>
      <c r="AB441" s="187"/>
      <c r="AC441" s="187"/>
      <c r="AD441" s="187"/>
      <c r="AE441" s="137"/>
      <c r="AF441" s="137"/>
      <c r="AG441" s="132"/>
      <c r="AH441" s="132"/>
      <c r="AI441" s="137"/>
      <c r="AJ441" s="137"/>
    </row>
    <row r="442" spans="1:36" s="1" customFormat="1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7"/>
      <c r="O442" s="137"/>
      <c r="P442" s="137"/>
      <c r="Q442" s="132"/>
      <c r="R442" s="132"/>
      <c r="S442" s="137"/>
      <c r="T442" s="137"/>
      <c r="U442" s="137"/>
      <c r="V442" s="137"/>
      <c r="W442" s="137"/>
      <c r="X442" s="187"/>
      <c r="Y442" s="187"/>
      <c r="Z442" s="187"/>
      <c r="AA442" s="187"/>
      <c r="AB442" s="187"/>
      <c r="AC442" s="187"/>
      <c r="AD442" s="187"/>
      <c r="AE442" s="137"/>
      <c r="AF442" s="137"/>
      <c r="AG442" s="132"/>
      <c r="AH442" s="132"/>
      <c r="AI442" s="137"/>
      <c r="AJ442" s="137"/>
    </row>
    <row r="443" spans="1:36" s="1" customFormat="1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7"/>
      <c r="O443" s="137"/>
      <c r="P443" s="137"/>
      <c r="Q443" s="132"/>
      <c r="R443" s="132"/>
      <c r="S443" s="137"/>
      <c r="T443" s="137"/>
      <c r="U443" s="137"/>
      <c r="V443" s="137"/>
      <c r="W443" s="137"/>
      <c r="X443" s="187"/>
      <c r="Y443" s="187"/>
      <c r="Z443" s="187"/>
      <c r="AA443" s="187"/>
      <c r="AB443" s="187"/>
      <c r="AC443" s="187"/>
      <c r="AD443" s="187"/>
      <c r="AE443" s="137"/>
      <c r="AF443" s="137"/>
      <c r="AG443" s="132"/>
      <c r="AH443" s="132"/>
      <c r="AI443" s="137"/>
      <c r="AJ443" s="137"/>
    </row>
    <row r="444" spans="1:36" s="1" customFormat="1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7"/>
      <c r="O444" s="137"/>
      <c r="P444" s="137"/>
      <c r="Q444" s="132"/>
      <c r="R444" s="132"/>
      <c r="S444" s="137"/>
      <c r="T444" s="137"/>
      <c r="U444" s="137"/>
      <c r="V444" s="137"/>
      <c r="W444" s="137"/>
      <c r="X444" s="187"/>
      <c r="Y444" s="187"/>
      <c r="Z444" s="187"/>
      <c r="AA444" s="187"/>
      <c r="AB444" s="187"/>
      <c r="AC444" s="187"/>
      <c r="AD444" s="187"/>
      <c r="AE444" s="137"/>
      <c r="AF444" s="137"/>
      <c r="AG444" s="132"/>
      <c r="AH444" s="132"/>
      <c r="AI444" s="137"/>
      <c r="AJ444" s="137"/>
    </row>
    <row r="445" spans="1:36" s="1" customFormat="1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7"/>
      <c r="O445" s="137"/>
      <c r="P445" s="137"/>
      <c r="Q445" s="132"/>
      <c r="R445" s="132"/>
      <c r="S445" s="137"/>
      <c r="T445" s="137"/>
      <c r="U445" s="137"/>
      <c r="V445" s="137"/>
      <c r="W445" s="137"/>
      <c r="X445" s="187"/>
      <c r="Y445" s="187"/>
      <c r="Z445" s="187"/>
      <c r="AA445" s="187"/>
      <c r="AB445" s="187"/>
      <c r="AC445" s="187"/>
      <c r="AD445" s="187"/>
      <c r="AE445" s="137"/>
      <c r="AF445" s="137"/>
      <c r="AG445" s="132"/>
      <c r="AH445" s="132"/>
      <c r="AI445" s="137"/>
      <c r="AJ445" s="137"/>
    </row>
    <row r="446" spans="1:36" s="1" customFormat="1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7"/>
      <c r="O446" s="137"/>
      <c r="P446" s="137"/>
      <c r="Q446" s="132"/>
      <c r="R446" s="132"/>
      <c r="S446" s="137"/>
      <c r="T446" s="137"/>
      <c r="U446" s="137"/>
      <c r="V446" s="137"/>
      <c r="W446" s="137"/>
      <c r="X446" s="187"/>
      <c r="Y446" s="187"/>
      <c r="Z446" s="187"/>
      <c r="AA446" s="187"/>
      <c r="AB446" s="187"/>
      <c r="AC446" s="187"/>
      <c r="AD446" s="187"/>
      <c r="AE446" s="137"/>
      <c r="AF446" s="137"/>
      <c r="AG446" s="132"/>
      <c r="AH446" s="132"/>
      <c r="AI446" s="137"/>
      <c r="AJ446" s="137"/>
    </row>
    <row r="447" spans="1:36" s="1" customFormat="1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7"/>
      <c r="O447" s="137"/>
      <c r="P447" s="137"/>
      <c r="Q447" s="132"/>
      <c r="R447" s="132"/>
      <c r="S447" s="137"/>
      <c r="T447" s="137"/>
      <c r="U447" s="137"/>
      <c r="V447" s="137"/>
      <c r="W447" s="137"/>
      <c r="X447" s="187"/>
      <c r="Y447" s="187"/>
      <c r="Z447" s="187"/>
      <c r="AA447" s="187"/>
      <c r="AB447" s="187"/>
      <c r="AC447" s="187"/>
      <c r="AD447" s="187"/>
      <c r="AE447" s="137"/>
      <c r="AF447" s="137"/>
      <c r="AG447" s="132"/>
      <c r="AH447" s="132"/>
      <c r="AI447" s="137"/>
      <c r="AJ447" s="137"/>
    </row>
    <row r="448" spans="1:36" s="1" customFormat="1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7"/>
      <c r="O448" s="137"/>
      <c r="P448" s="137"/>
      <c r="Q448" s="132"/>
      <c r="R448" s="132"/>
      <c r="S448" s="137"/>
      <c r="T448" s="137"/>
      <c r="U448" s="137"/>
      <c r="V448" s="137"/>
      <c r="W448" s="137"/>
      <c r="X448" s="187"/>
      <c r="Y448" s="187"/>
      <c r="Z448" s="187"/>
      <c r="AA448" s="187"/>
      <c r="AB448" s="187"/>
      <c r="AC448" s="187"/>
      <c r="AD448" s="187"/>
      <c r="AE448" s="137"/>
      <c r="AF448" s="137"/>
      <c r="AG448" s="132"/>
      <c r="AH448" s="132"/>
      <c r="AI448" s="137"/>
      <c r="AJ448" s="137"/>
    </row>
    <row r="449" spans="1:36" s="1" customFormat="1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7"/>
      <c r="O449" s="137"/>
      <c r="P449" s="137"/>
      <c r="Q449" s="132"/>
      <c r="R449" s="132"/>
      <c r="S449" s="137"/>
      <c r="T449" s="137"/>
      <c r="U449" s="137"/>
      <c r="V449" s="137"/>
      <c r="W449" s="137"/>
      <c r="X449" s="187"/>
      <c r="Y449" s="187"/>
      <c r="Z449" s="187"/>
      <c r="AA449" s="187"/>
      <c r="AB449" s="187"/>
      <c r="AC449" s="187"/>
      <c r="AD449" s="187"/>
      <c r="AE449" s="137"/>
      <c r="AF449" s="137"/>
      <c r="AG449" s="132"/>
      <c r="AH449" s="132"/>
      <c r="AI449" s="137"/>
      <c r="AJ449" s="137"/>
    </row>
    <row r="450" spans="1:36" s="1" customFormat="1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7"/>
      <c r="O450" s="137"/>
      <c r="P450" s="137"/>
      <c r="Q450" s="132"/>
      <c r="R450" s="132"/>
      <c r="S450" s="137"/>
      <c r="T450" s="137"/>
      <c r="U450" s="137"/>
      <c r="V450" s="137"/>
      <c r="W450" s="137"/>
      <c r="X450" s="187"/>
      <c r="Y450" s="187"/>
      <c r="Z450" s="187"/>
      <c r="AA450" s="187"/>
      <c r="AB450" s="187"/>
      <c r="AC450" s="187"/>
      <c r="AD450" s="187"/>
      <c r="AE450" s="137"/>
      <c r="AF450" s="137"/>
      <c r="AG450" s="132"/>
      <c r="AH450" s="132"/>
      <c r="AI450" s="137"/>
      <c r="AJ450" s="137"/>
    </row>
    <row r="451" spans="1:36" s="1" customFormat="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7"/>
      <c r="O451" s="137"/>
      <c r="P451" s="137"/>
      <c r="Q451" s="132"/>
      <c r="R451" s="132"/>
      <c r="S451" s="137"/>
      <c r="T451" s="137"/>
      <c r="U451" s="137"/>
      <c r="V451" s="137"/>
      <c r="W451" s="137"/>
      <c r="X451" s="187"/>
      <c r="Y451" s="187"/>
      <c r="Z451" s="187"/>
      <c r="AA451" s="187"/>
      <c r="AB451" s="187"/>
      <c r="AC451" s="187"/>
      <c r="AD451" s="187"/>
      <c r="AE451" s="137"/>
      <c r="AF451" s="137"/>
      <c r="AG451" s="132"/>
      <c r="AH451" s="132"/>
      <c r="AI451" s="137"/>
      <c r="AJ451" s="137"/>
    </row>
    <row r="452" spans="1:36" s="1" customFormat="1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7"/>
      <c r="O452" s="137"/>
      <c r="P452" s="137"/>
      <c r="Q452" s="132"/>
      <c r="R452" s="132"/>
      <c r="S452" s="137"/>
      <c r="T452" s="137"/>
      <c r="U452" s="137"/>
      <c r="V452" s="137"/>
      <c r="W452" s="137"/>
      <c r="X452" s="187"/>
      <c r="Y452" s="187"/>
      <c r="Z452" s="187"/>
      <c r="AA452" s="187"/>
      <c r="AB452" s="187"/>
      <c r="AC452" s="187"/>
      <c r="AD452" s="187"/>
      <c r="AE452" s="137"/>
      <c r="AF452" s="137"/>
      <c r="AG452" s="132"/>
      <c r="AH452" s="132"/>
      <c r="AI452" s="137"/>
      <c r="AJ452" s="137"/>
    </row>
    <row r="453" spans="1:36" s="1" customFormat="1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7"/>
      <c r="O453" s="137"/>
      <c r="P453" s="137"/>
      <c r="Q453" s="132"/>
      <c r="R453" s="132"/>
      <c r="S453" s="137"/>
      <c r="T453" s="137"/>
      <c r="U453" s="137"/>
      <c r="V453" s="137"/>
      <c r="W453" s="137"/>
      <c r="X453" s="187"/>
      <c r="Y453" s="187"/>
      <c r="Z453" s="187"/>
      <c r="AA453" s="187"/>
      <c r="AB453" s="187"/>
      <c r="AC453" s="187"/>
      <c r="AD453" s="187"/>
      <c r="AE453" s="137"/>
      <c r="AF453" s="137"/>
      <c r="AG453" s="132"/>
      <c r="AH453" s="132"/>
      <c r="AI453" s="137"/>
      <c r="AJ453" s="137"/>
    </row>
    <row r="454" spans="1:36" s="1" customFormat="1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7"/>
      <c r="O454" s="137"/>
      <c r="P454" s="137"/>
      <c r="Q454" s="132"/>
      <c r="R454" s="132"/>
      <c r="S454" s="137"/>
      <c r="T454" s="137"/>
      <c r="U454" s="137"/>
      <c r="V454" s="137"/>
      <c r="W454" s="137"/>
      <c r="X454" s="187"/>
      <c r="Y454" s="187"/>
      <c r="Z454" s="187"/>
      <c r="AA454" s="187"/>
      <c r="AB454" s="187"/>
      <c r="AC454" s="187"/>
      <c r="AD454" s="187"/>
      <c r="AE454" s="137"/>
      <c r="AF454" s="137"/>
      <c r="AG454" s="132"/>
      <c r="AH454" s="132"/>
      <c r="AI454" s="137"/>
      <c r="AJ454" s="137"/>
    </row>
    <row r="455" spans="1:36" s="1" customFormat="1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7"/>
      <c r="O455" s="137"/>
      <c r="P455" s="137"/>
      <c r="Q455" s="132"/>
      <c r="R455" s="132"/>
      <c r="S455" s="137"/>
      <c r="T455" s="137"/>
      <c r="U455" s="137"/>
      <c r="V455" s="137"/>
      <c r="W455" s="137"/>
      <c r="X455" s="187"/>
      <c r="Y455" s="187"/>
      <c r="Z455" s="187"/>
      <c r="AA455" s="187"/>
      <c r="AB455" s="187"/>
      <c r="AC455" s="187"/>
      <c r="AD455" s="187"/>
      <c r="AE455" s="137"/>
      <c r="AF455" s="137"/>
      <c r="AG455" s="132"/>
      <c r="AH455" s="132"/>
      <c r="AI455" s="137"/>
      <c r="AJ455" s="137"/>
    </row>
    <row r="456" spans="1:36" s="1" customFormat="1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7"/>
      <c r="O456" s="137"/>
      <c r="P456" s="137"/>
      <c r="Q456" s="132"/>
      <c r="R456" s="132"/>
      <c r="S456" s="137"/>
      <c r="T456" s="137"/>
      <c r="U456" s="137"/>
      <c r="V456" s="137"/>
      <c r="W456" s="137"/>
      <c r="X456" s="187"/>
      <c r="Y456" s="187"/>
      <c r="Z456" s="187"/>
      <c r="AA456" s="187"/>
      <c r="AB456" s="187"/>
      <c r="AC456" s="187"/>
      <c r="AD456" s="187"/>
      <c r="AE456" s="137"/>
      <c r="AF456" s="137"/>
      <c r="AG456" s="132"/>
      <c r="AH456" s="132"/>
      <c r="AI456" s="137"/>
      <c r="AJ456" s="137"/>
    </row>
    <row r="457" spans="1:36" s="1" customFormat="1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7"/>
      <c r="O457" s="137"/>
      <c r="P457" s="137"/>
      <c r="Q457" s="132"/>
      <c r="R457" s="132"/>
      <c r="S457" s="137"/>
      <c r="T457" s="137"/>
      <c r="U457" s="137"/>
      <c r="V457" s="137"/>
      <c r="W457" s="137"/>
      <c r="X457" s="187"/>
      <c r="Y457" s="187"/>
      <c r="Z457" s="187"/>
      <c r="AA457" s="187"/>
      <c r="AB457" s="187"/>
      <c r="AC457" s="187"/>
      <c r="AD457" s="187"/>
      <c r="AE457" s="137"/>
      <c r="AF457" s="137"/>
      <c r="AG457" s="132"/>
      <c r="AH457" s="132"/>
      <c r="AI457" s="137"/>
      <c r="AJ457" s="137"/>
    </row>
    <row r="458" spans="1:36" s="1" customFormat="1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7"/>
      <c r="O458" s="137"/>
      <c r="P458" s="137"/>
      <c r="Q458" s="132"/>
      <c r="R458" s="132"/>
      <c r="S458" s="137"/>
      <c r="T458" s="137"/>
      <c r="U458" s="137"/>
      <c r="V458" s="137"/>
      <c r="W458" s="137"/>
      <c r="X458" s="187"/>
      <c r="Y458" s="187"/>
      <c r="Z458" s="187"/>
      <c r="AA458" s="187"/>
      <c r="AB458" s="187"/>
      <c r="AC458" s="187"/>
      <c r="AD458" s="187"/>
      <c r="AE458" s="137"/>
      <c r="AF458" s="137"/>
      <c r="AG458" s="132"/>
      <c r="AH458" s="132"/>
      <c r="AI458" s="137"/>
      <c r="AJ458" s="137"/>
    </row>
    <row r="459" spans="1:36" s="1" customFormat="1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7"/>
      <c r="O459" s="137"/>
      <c r="P459" s="137"/>
      <c r="Q459" s="132"/>
      <c r="R459" s="132"/>
      <c r="S459" s="137"/>
      <c r="T459" s="137"/>
      <c r="U459" s="137"/>
      <c r="V459" s="137"/>
      <c r="W459" s="137"/>
      <c r="X459" s="187"/>
      <c r="Y459" s="187"/>
      <c r="Z459" s="187"/>
      <c r="AA459" s="187"/>
      <c r="AB459" s="187"/>
      <c r="AC459" s="187"/>
      <c r="AD459" s="187"/>
      <c r="AE459" s="137"/>
      <c r="AF459" s="137"/>
      <c r="AG459" s="132"/>
      <c r="AH459" s="132"/>
      <c r="AI459" s="137"/>
      <c r="AJ459" s="137"/>
    </row>
    <row r="460" spans="1:36" s="1" customFormat="1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7"/>
      <c r="O460" s="137"/>
      <c r="P460" s="137"/>
      <c r="Q460" s="132"/>
      <c r="R460" s="132"/>
      <c r="S460" s="137"/>
      <c r="T460" s="137"/>
      <c r="U460" s="137"/>
      <c r="V460" s="137"/>
      <c r="W460" s="137"/>
      <c r="X460" s="187"/>
      <c r="Y460" s="187"/>
      <c r="Z460" s="187"/>
      <c r="AA460" s="187"/>
      <c r="AB460" s="187"/>
      <c r="AC460" s="187"/>
      <c r="AD460" s="187"/>
      <c r="AE460" s="137"/>
      <c r="AF460" s="137"/>
      <c r="AG460" s="132"/>
      <c r="AH460" s="132"/>
      <c r="AI460" s="137"/>
      <c r="AJ460" s="137"/>
    </row>
    <row r="461" spans="1:36" s="1" customFormat="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7"/>
      <c r="O461" s="137"/>
      <c r="P461" s="137"/>
      <c r="Q461" s="132"/>
      <c r="R461" s="132"/>
      <c r="S461" s="137"/>
      <c r="T461" s="137"/>
      <c r="U461" s="137"/>
      <c r="V461" s="137"/>
      <c r="W461" s="137"/>
      <c r="X461" s="187"/>
      <c r="Y461" s="187"/>
      <c r="Z461" s="187"/>
      <c r="AA461" s="187"/>
      <c r="AB461" s="187"/>
      <c r="AC461" s="187"/>
      <c r="AD461" s="187"/>
      <c r="AE461" s="137"/>
      <c r="AF461" s="137"/>
      <c r="AG461" s="132"/>
      <c r="AH461" s="132"/>
      <c r="AI461" s="137"/>
      <c r="AJ461" s="137"/>
    </row>
    <row r="462" spans="1:36" s="1" customFormat="1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7"/>
      <c r="O462" s="137"/>
      <c r="P462" s="137"/>
      <c r="Q462" s="132"/>
      <c r="R462" s="132"/>
      <c r="S462" s="137"/>
      <c r="T462" s="137"/>
      <c r="U462" s="137"/>
      <c r="V462" s="137"/>
      <c r="W462" s="137"/>
      <c r="X462" s="187"/>
      <c r="Y462" s="187"/>
      <c r="Z462" s="187"/>
      <c r="AA462" s="187"/>
      <c r="AB462" s="187"/>
      <c r="AC462" s="187"/>
      <c r="AD462" s="187"/>
      <c r="AE462" s="137"/>
      <c r="AF462" s="137"/>
      <c r="AG462" s="132"/>
      <c r="AH462" s="132"/>
      <c r="AI462" s="137"/>
      <c r="AJ462" s="137"/>
    </row>
    <row r="463" spans="1:36" s="1" customFormat="1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7"/>
      <c r="O463" s="137"/>
      <c r="P463" s="137"/>
      <c r="Q463" s="132"/>
      <c r="R463" s="132"/>
      <c r="S463" s="137"/>
      <c r="T463" s="137"/>
      <c r="U463" s="137"/>
      <c r="V463" s="137"/>
      <c r="W463" s="137"/>
      <c r="X463" s="187"/>
      <c r="Y463" s="187"/>
      <c r="Z463" s="187"/>
      <c r="AA463" s="187"/>
      <c r="AB463" s="187"/>
      <c r="AC463" s="187"/>
      <c r="AD463" s="187"/>
      <c r="AE463" s="137"/>
      <c r="AF463" s="137"/>
      <c r="AG463" s="132"/>
      <c r="AH463" s="132"/>
      <c r="AI463" s="137"/>
      <c r="AJ463" s="137"/>
    </row>
    <row r="464" spans="1:36" s="1" customFormat="1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7"/>
      <c r="O464" s="137"/>
      <c r="P464" s="137"/>
      <c r="Q464" s="132"/>
      <c r="R464" s="132"/>
      <c r="S464" s="137"/>
      <c r="T464" s="137"/>
      <c r="U464" s="137"/>
      <c r="V464" s="137"/>
      <c r="W464" s="137"/>
      <c r="X464" s="187"/>
      <c r="Y464" s="187"/>
      <c r="Z464" s="187"/>
      <c r="AA464" s="187"/>
      <c r="AB464" s="187"/>
      <c r="AC464" s="187"/>
      <c r="AD464" s="187"/>
      <c r="AE464" s="137"/>
      <c r="AF464" s="137"/>
      <c r="AG464" s="132"/>
      <c r="AH464" s="132"/>
      <c r="AI464" s="137"/>
      <c r="AJ464" s="137"/>
    </row>
    <row r="465" spans="1:36" s="1" customFormat="1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7"/>
      <c r="O465" s="137"/>
      <c r="P465" s="137"/>
      <c r="Q465" s="132"/>
      <c r="R465" s="132"/>
      <c r="S465" s="137"/>
      <c r="T465" s="137"/>
      <c r="U465" s="137"/>
      <c r="V465" s="137"/>
      <c r="W465" s="137"/>
      <c r="X465" s="187"/>
      <c r="Y465" s="187"/>
      <c r="Z465" s="187"/>
      <c r="AA465" s="187"/>
      <c r="AB465" s="187"/>
      <c r="AC465" s="187"/>
      <c r="AD465" s="187"/>
      <c r="AE465" s="137"/>
      <c r="AF465" s="137"/>
      <c r="AG465" s="132"/>
      <c r="AH465" s="132"/>
      <c r="AI465" s="137"/>
      <c r="AJ465" s="137"/>
    </row>
    <row r="466" spans="1:36" s="1" customFormat="1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7"/>
      <c r="O466" s="137"/>
      <c r="P466" s="137"/>
      <c r="Q466" s="132"/>
      <c r="R466" s="132"/>
      <c r="S466" s="137"/>
      <c r="T466" s="137"/>
      <c r="U466" s="137"/>
      <c r="V466" s="137"/>
      <c r="W466" s="137"/>
      <c r="X466" s="187"/>
      <c r="Y466" s="187"/>
      <c r="Z466" s="187"/>
      <c r="AA466" s="187"/>
      <c r="AB466" s="187"/>
      <c r="AC466" s="187"/>
      <c r="AD466" s="187"/>
      <c r="AE466" s="137"/>
      <c r="AF466" s="137"/>
      <c r="AG466" s="132"/>
      <c r="AH466" s="132"/>
      <c r="AI466" s="137"/>
      <c r="AJ466" s="137"/>
    </row>
    <row r="467" spans="1:36" s="1" customFormat="1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7"/>
      <c r="O467" s="137"/>
      <c r="P467" s="137"/>
      <c r="Q467" s="132"/>
      <c r="R467" s="132"/>
      <c r="S467" s="137"/>
      <c r="T467" s="137"/>
      <c r="U467" s="137"/>
      <c r="V467" s="137"/>
      <c r="W467" s="137"/>
      <c r="X467" s="187"/>
      <c r="Y467" s="187"/>
      <c r="Z467" s="187"/>
      <c r="AA467" s="187"/>
      <c r="AB467" s="187"/>
      <c r="AC467" s="187"/>
      <c r="AD467" s="187"/>
      <c r="AE467" s="137"/>
      <c r="AF467" s="137"/>
      <c r="AG467" s="132"/>
      <c r="AH467" s="132"/>
      <c r="AI467" s="137"/>
      <c r="AJ467" s="137"/>
    </row>
    <row r="468" spans="1:36" s="1" customFormat="1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7"/>
      <c r="O468" s="137"/>
      <c r="P468" s="137"/>
      <c r="Q468" s="132"/>
      <c r="R468" s="132"/>
      <c r="S468" s="137"/>
      <c r="T468" s="137"/>
      <c r="U468" s="137"/>
      <c r="V468" s="137"/>
      <c r="W468" s="137"/>
      <c r="X468" s="187"/>
      <c r="Y468" s="187"/>
      <c r="Z468" s="187"/>
      <c r="AA468" s="187"/>
      <c r="AB468" s="187"/>
      <c r="AC468" s="187"/>
      <c r="AD468" s="187"/>
      <c r="AE468" s="137"/>
      <c r="AF468" s="137"/>
      <c r="AG468" s="132"/>
      <c r="AH468" s="132"/>
      <c r="AI468" s="137"/>
      <c r="AJ468" s="137"/>
    </row>
    <row r="469" spans="1:36" s="1" customFormat="1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7"/>
      <c r="O469" s="137"/>
      <c r="P469" s="137"/>
      <c r="Q469" s="132"/>
      <c r="R469" s="132"/>
      <c r="S469" s="137"/>
      <c r="T469" s="137"/>
      <c r="U469" s="137"/>
      <c r="V469" s="137"/>
      <c r="W469" s="137"/>
      <c r="X469" s="187"/>
      <c r="Y469" s="187"/>
      <c r="Z469" s="187"/>
      <c r="AA469" s="187"/>
      <c r="AB469" s="187"/>
      <c r="AC469" s="187"/>
      <c r="AD469" s="187"/>
      <c r="AE469" s="137"/>
      <c r="AF469" s="137"/>
      <c r="AG469" s="132"/>
      <c r="AH469" s="132"/>
      <c r="AI469" s="137"/>
      <c r="AJ469" s="137"/>
    </row>
    <row r="470" spans="1:36" s="1" customFormat="1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7"/>
      <c r="O470" s="137"/>
      <c r="P470" s="137"/>
      <c r="Q470" s="132"/>
      <c r="R470" s="132"/>
      <c r="S470" s="137"/>
      <c r="T470" s="137"/>
      <c r="U470" s="137"/>
      <c r="V470" s="137"/>
      <c r="W470" s="137"/>
      <c r="X470" s="187"/>
      <c r="Y470" s="187"/>
      <c r="Z470" s="187"/>
      <c r="AA470" s="187"/>
      <c r="AB470" s="187"/>
      <c r="AC470" s="187"/>
      <c r="AD470" s="187"/>
      <c r="AE470" s="137"/>
      <c r="AF470" s="137"/>
      <c r="AG470" s="132"/>
      <c r="AH470" s="132"/>
      <c r="AI470" s="137"/>
      <c r="AJ470" s="137"/>
    </row>
    <row r="471" spans="1:36" s="1" customFormat="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7"/>
      <c r="O471" s="137"/>
      <c r="P471" s="137"/>
      <c r="Q471" s="132"/>
      <c r="R471" s="132"/>
      <c r="S471" s="137"/>
      <c r="T471" s="137"/>
      <c r="U471" s="137"/>
      <c r="V471" s="137"/>
      <c r="W471" s="137"/>
      <c r="X471" s="187"/>
      <c r="Y471" s="187"/>
      <c r="Z471" s="187"/>
      <c r="AA471" s="187"/>
      <c r="AB471" s="187"/>
      <c r="AC471" s="187"/>
      <c r="AD471" s="187"/>
      <c r="AE471" s="137"/>
      <c r="AF471" s="137"/>
      <c r="AG471" s="132"/>
      <c r="AH471" s="132"/>
      <c r="AI471" s="137"/>
      <c r="AJ471" s="137"/>
    </row>
    <row r="472" spans="1:36" s="1" customFormat="1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7"/>
      <c r="O472" s="137"/>
      <c r="P472" s="137"/>
      <c r="Q472" s="132"/>
      <c r="R472" s="132"/>
      <c r="S472" s="137"/>
      <c r="T472" s="137"/>
      <c r="U472" s="137"/>
      <c r="V472" s="137"/>
      <c r="W472" s="137"/>
      <c r="X472" s="187"/>
      <c r="Y472" s="187"/>
      <c r="Z472" s="187"/>
      <c r="AA472" s="187"/>
      <c r="AB472" s="187"/>
      <c r="AC472" s="187"/>
      <c r="AD472" s="187"/>
      <c r="AE472" s="137"/>
      <c r="AF472" s="137"/>
      <c r="AG472" s="132"/>
      <c r="AH472" s="132"/>
      <c r="AI472" s="137"/>
      <c r="AJ472" s="137"/>
    </row>
    <row r="473" spans="1:36" s="1" customFormat="1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7"/>
      <c r="O473" s="137"/>
      <c r="P473" s="137"/>
      <c r="Q473" s="132"/>
      <c r="R473" s="132"/>
      <c r="S473" s="137"/>
      <c r="T473" s="137"/>
      <c r="U473" s="137"/>
      <c r="V473" s="137"/>
      <c r="W473" s="137"/>
      <c r="X473" s="187"/>
      <c r="Y473" s="187"/>
      <c r="Z473" s="187"/>
      <c r="AA473" s="187"/>
      <c r="AB473" s="187"/>
      <c r="AC473" s="187"/>
      <c r="AD473" s="187"/>
      <c r="AE473" s="137"/>
      <c r="AF473" s="137"/>
      <c r="AG473" s="132"/>
      <c r="AH473" s="132"/>
      <c r="AI473" s="137"/>
      <c r="AJ473" s="137"/>
    </row>
    <row r="474" spans="1:36" s="1" customFormat="1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7"/>
      <c r="O474" s="137"/>
      <c r="P474" s="137"/>
      <c r="Q474" s="132"/>
      <c r="R474" s="132"/>
      <c r="S474" s="137"/>
      <c r="T474" s="137"/>
      <c r="U474" s="137"/>
      <c r="V474" s="137"/>
      <c r="W474" s="137"/>
      <c r="X474" s="187"/>
      <c r="Y474" s="187"/>
      <c r="Z474" s="187"/>
      <c r="AA474" s="187"/>
      <c r="AB474" s="187"/>
      <c r="AC474" s="187"/>
      <c r="AD474" s="187"/>
      <c r="AE474" s="137"/>
      <c r="AF474" s="137"/>
      <c r="AG474" s="132"/>
      <c r="AH474" s="132"/>
      <c r="AI474" s="137"/>
      <c r="AJ474" s="137"/>
    </row>
    <row r="475" spans="1:36" s="1" customFormat="1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7"/>
      <c r="O475" s="137"/>
      <c r="P475" s="137"/>
      <c r="Q475" s="132"/>
      <c r="R475" s="132"/>
      <c r="S475" s="137"/>
      <c r="T475" s="137"/>
      <c r="U475" s="137"/>
      <c r="V475" s="137"/>
      <c r="W475" s="137"/>
      <c r="X475" s="187"/>
      <c r="Y475" s="187"/>
      <c r="Z475" s="187"/>
      <c r="AA475" s="187"/>
      <c r="AB475" s="187"/>
      <c r="AC475" s="187"/>
      <c r="AD475" s="187"/>
      <c r="AE475" s="137"/>
      <c r="AF475" s="137"/>
      <c r="AG475" s="132"/>
      <c r="AH475" s="132"/>
      <c r="AI475" s="137"/>
      <c r="AJ475" s="137"/>
    </row>
    <row r="476" spans="1:36" s="1" customFormat="1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7"/>
      <c r="O476" s="137"/>
      <c r="P476" s="137"/>
      <c r="Q476" s="132"/>
      <c r="R476" s="132"/>
      <c r="S476" s="137"/>
      <c r="T476" s="137"/>
      <c r="U476" s="137"/>
      <c r="V476" s="137"/>
      <c r="W476" s="137"/>
      <c r="X476" s="187"/>
      <c r="Y476" s="187"/>
      <c r="Z476" s="187"/>
      <c r="AA476" s="187"/>
      <c r="AB476" s="187"/>
      <c r="AC476" s="187"/>
      <c r="AD476" s="187"/>
      <c r="AE476" s="137"/>
      <c r="AF476" s="137"/>
      <c r="AG476" s="132"/>
      <c r="AH476" s="132"/>
      <c r="AI476" s="137"/>
      <c r="AJ476" s="137"/>
    </row>
    <row r="477" spans="1:36" s="1" customFormat="1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7"/>
      <c r="O477" s="137"/>
      <c r="P477" s="137"/>
      <c r="Q477" s="132"/>
      <c r="R477" s="132"/>
      <c r="S477" s="137"/>
      <c r="T477" s="137"/>
      <c r="U477" s="137"/>
      <c r="V477" s="137"/>
      <c r="W477" s="137"/>
      <c r="X477" s="187"/>
      <c r="Y477" s="187"/>
      <c r="Z477" s="187"/>
      <c r="AA477" s="187"/>
      <c r="AB477" s="187"/>
      <c r="AC477" s="187"/>
      <c r="AD477" s="187"/>
      <c r="AE477" s="137"/>
      <c r="AF477" s="137"/>
      <c r="AG477" s="132"/>
      <c r="AH477" s="132"/>
      <c r="AI477" s="137"/>
      <c r="AJ477" s="137"/>
    </row>
    <row r="478" spans="1:36" s="1" customFormat="1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7"/>
      <c r="O478" s="137"/>
      <c r="P478" s="137"/>
      <c r="Q478" s="132"/>
      <c r="R478" s="132"/>
      <c r="S478" s="137"/>
      <c r="T478" s="137"/>
      <c r="U478" s="137"/>
      <c r="V478" s="137"/>
      <c r="W478" s="137"/>
      <c r="X478" s="187"/>
      <c r="Y478" s="187"/>
      <c r="Z478" s="187"/>
      <c r="AA478" s="187"/>
      <c r="AB478" s="187"/>
      <c r="AC478" s="187"/>
      <c r="AD478" s="187"/>
      <c r="AE478" s="137"/>
      <c r="AF478" s="137"/>
      <c r="AG478" s="132"/>
      <c r="AH478" s="132"/>
      <c r="AI478" s="137"/>
      <c r="AJ478" s="137"/>
    </row>
    <row r="479" spans="1:36" s="1" customFormat="1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7"/>
      <c r="O479" s="137"/>
      <c r="P479" s="137"/>
      <c r="Q479" s="132"/>
      <c r="R479" s="132"/>
      <c r="S479" s="137"/>
      <c r="T479" s="137"/>
      <c r="U479" s="137"/>
      <c r="V479" s="137"/>
      <c r="W479" s="137"/>
      <c r="X479" s="187"/>
      <c r="Y479" s="187"/>
      <c r="Z479" s="187"/>
      <c r="AA479" s="187"/>
      <c r="AB479" s="187"/>
      <c r="AC479" s="187"/>
      <c r="AD479" s="187"/>
      <c r="AE479" s="137"/>
      <c r="AF479" s="137"/>
      <c r="AG479" s="132"/>
      <c r="AH479" s="132"/>
      <c r="AI479" s="137"/>
      <c r="AJ479" s="137"/>
    </row>
    <row r="480" spans="1:36" s="1" customFormat="1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7"/>
      <c r="O480" s="137"/>
      <c r="P480" s="137"/>
      <c r="Q480" s="132"/>
      <c r="R480" s="132"/>
      <c r="S480" s="137"/>
      <c r="T480" s="137"/>
      <c r="U480" s="137"/>
      <c r="V480" s="137"/>
      <c r="W480" s="137"/>
      <c r="X480" s="187"/>
      <c r="Y480" s="187"/>
      <c r="Z480" s="187"/>
      <c r="AA480" s="187"/>
      <c r="AB480" s="187"/>
      <c r="AC480" s="187"/>
      <c r="AD480" s="187"/>
      <c r="AE480" s="137"/>
      <c r="AF480" s="137"/>
      <c r="AG480" s="132"/>
      <c r="AH480" s="132"/>
      <c r="AI480" s="137"/>
      <c r="AJ480" s="137"/>
    </row>
    <row r="481" spans="1:36" s="1" customFormat="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7"/>
      <c r="O481" s="137"/>
      <c r="P481" s="137"/>
      <c r="Q481" s="132"/>
      <c r="R481" s="132"/>
      <c r="S481" s="137"/>
      <c r="T481" s="137"/>
      <c r="U481" s="137"/>
      <c r="V481" s="137"/>
      <c r="W481" s="137"/>
      <c r="X481" s="187"/>
      <c r="Y481" s="187"/>
      <c r="Z481" s="187"/>
      <c r="AA481" s="187"/>
      <c r="AB481" s="187"/>
      <c r="AC481" s="187"/>
      <c r="AD481" s="187"/>
      <c r="AE481" s="137"/>
      <c r="AF481" s="137"/>
      <c r="AG481" s="132"/>
      <c r="AH481" s="132"/>
      <c r="AI481" s="137"/>
      <c r="AJ481" s="137"/>
    </row>
    <row r="482" spans="1:36" s="1" customFormat="1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7"/>
      <c r="O482" s="137"/>
      <c r="P482" s="137"/>
      <c r="Q482" s="132"/>
      <c r="R482" s="132"/>
      <c r="S482" s="137"/>
      <c r="T482" s="137"/>
      <c r="U482" s="137"/>
      <c r="V482" s="137"/>
      <c r="W482" s="137"/>
      <c r="X482" s="187"/>
      <c r="Y482" s="187"/>
      <c r="Z482" s="187"/>
      <c r="AA482" s="187"/>
      <c r="AB482" s="187"/>
      <c r="AC482" s="187"/>
      <c r="AD482" s="187"/>
      <c r="AE482" s="137"/>
      <c r="AF482" s="137"/>
      <c r="AG482" s="132"/>
      <c r="AH482" s="132"/>
      <c r="AI482" s="137"/>
      <c r="AJ482" s="137"/>
    </row>
    <row r="483" spans="1:36" s="1" customFormat="1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7"/>
      <c r="O483" s="137"/>
      <c r="P483" s="137"/>
      <c r="Q483" s="132"/>
      <c r="R483" s="132"/>
      <c r="S483" s="137"/>
      <c r="T483" s="137"/>
      <c r="U483" s="137"/>
      <c r="V483" s="137"/>
      <c r="W483" s="137"/>
      <c r="X483" s="187"/>
      <c r="Y483" s="187"/>
      <c r="Z483" s="187"/>
      <c r="AA483" s="187"/>
      <c r="AB483" s="187"/>
      <c r="AC483" s="187"/>
      <c r="AD483" s="187"/>
      <c r="AE483" s="137"/>
      <c r="AF483" s="137"/>
      <c r="AG483" s="132"/>
      <c r="AH483" s="132"/>
      <c r="AI483" s="137"/>
      <c r="AJ483" s="137"/>
    </row>
    <row r="484" spans="1:36" s="1" customFormat="1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7"/>
      <c r="O484" s="137"/>
      <c r="P484" s="137"/>
      <c r="Q484" s="132"/>
      <c r="R484" s="132"/>
      <c r="S484" s="137"/>
      <c r="T484" s="137"/>
      <c r="U484" s="137"/>
      <c r="V484" s="137"/>
      <c r="W484" s="137"/>
      <c r="X484" s="187"/>
      <c r="Y484" s="187"/>
      <c r="Z484" s="187"/>
      <c r="AA484" s="187"/>
      <c r="AB484" s="187"/>
      <c r="AC484" s="187"/>
      <c r="AD484" s="187"/>
      <c r="AE484" s="137"/>
      <c r="AF484" s="137"/>
      <c r="AG484" s="132"/>
      <c r="AH484" s="132"/>
      <c r="AI484" s="137"/>
      <c r="AJ484" s="137"/>
    </row>
    <row r="485" spans="1:36" s="1" customFormat="1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7"/>
      <c r="O485" s="137"/>
      <c r="P485" s="137"/>
      <c r="Q485" s="132"/>
      <c r="R485" s="132"/>
      <c r="S485" s="137"/>
      <c r="T485" s="137"/>
      <c r="U485" s="137"/>
      <c r="V485" s="137"/>
      <c r="W485" s="137"/>
      <c r="X485" s="187"/>
      <c r="Y485" s="187"/>
      <c r="Z485" s="187"/>
      <c r="AA485" s="187"/>
      <c r="AB485" s="187"/>
      <c r="AC485" s="187"/>
      <c r="AD485" s="187"/>
      <c r="AE485" s="137"/>
      <c r="AF485" s="137"/>
      <c r="AG485" s="132"/>
      <c r="AH485" s="132"/>
      <c r="AI485" s="137"/>
      <c r="AJ485" s="137"/>
    </row>
    <row r="486" spans="1:36" s="1" customFormat="1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7"/>
      <c r="O486" s="137"/>
      <c r="P486" s="137"/>
      <c r="Q486" s="132"/>
      <c r="R486" s="132"/>
      <c r="S486" s="137"/>
      <c r="T486" s="137"/>
      <c r="U486" s="137"/>
      <c r="V486" s="137"/>
      <c r="W486" s="137"/>
      <c r="X486" s="187"/>
      <c r="Y486" s="187"/>
      <c r="Z486" s="187"/>
      <c r="AA486" s="187"/>
      <c r="AB486" s="187"/>
      <c r="AC486" s="187"/>
      <c r="AD486" s="187"/>
      <c r="AE486" s="137"/>
      <c r="AF486" s="137"/>
      <c r="AG486" s="132"/>
      <c r="AH486" s="132"/>
      <c r="AI486" s="137"/>
      <c r="AJ486" s="137"/>
    </row>
    <row r="487" spans="1:36" s="1" customFormat="1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7"/>
      <c r="O487" s="137"/>
      <c r="P487" s="137"/>
      <c r="Q487" s="132"/>
      <c r="R487" s="132"/>
      <c r="S487" s="137"/>
      <c r="T487" s="137"/>
      <c r="U487" s="137"/>
      <c r="V487" s="137"/>
      <c r="W487" s="137"/>
      <c r="X487" s="187"/>
      <c r="Y487" s="187"/>
      <c r="Z487" s="187"/>
      <c r="AA487" s="187"/>
      <c r="AB487" s="187"/>
      <c r="AC487" s="187"/>
      <c r="AD487" s="187"/>
      <c r="AE487" s="137"/>
      <c r="AF487" s="137"/>
      <c r="AG487" s="132"/>
      <c r="AH487" s="132"/>
      <c r="AI487" s="137"/>
      <c r="AJ487" s="137"/>
    </row>
    <row r="488" spans="1:36" s="1" customFormat="1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7"/>
      <c r="O488" s="137"/>
      <c r="P488" s="137"/>
      <c r="Q488" s="132"/>
      <c r="R488" s="132"/>
      <c r="S488" s="137"/>
      <c r="T488" s="137"/>
      <c r="U488" s="137"/>
      <c r="V488" s="137"/>
      <c r="W488" s="137"/>
      <c r="X488" s="187"/>
      <c r="Y488" s="187"/>
      <c r="Z488" s="187"/>
      <c r="AA488" s="187"/>
      <c r="AB488" s="187"/>
      <c r="AC488" s="187"/>
      <c r="AD488" s="187"/>
      <c r="AE488" s="137"/>
      <c r="AF488" s="137"/>
      <c r="AG488" s="132"/>
      <c r="AH488" s="132"/>
      <c r="AI488" s="137"/>
      <c r="AJ488" s="137"/>
    </row>
    <row r="489" spans="1:36" s="1" customFormat="1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7"/>
      <c r="O489" s="137"/>
      <c r="P489" s="137"/>
      <c r="Q489" s="132"/>
      <c r="R489" s="132"/>
      <c r="S489" s="137"/>
      <c r="T489" s="137"/>
      <c r="U489" s="137"/>
      <c r="V489" s="137"/>
      <c r="W489" s="137"/>
      <c r="X489" s="187"/>
      <c r="Y489" s="187"/>
      <c r="Z489" s="187"/>
      <c r="AA489" s="187"/>
      <c r="AB489" s="187"/>
      <c r="AC489" s="187"/>
      <c r="AD489" s="187"/>
      <c r="AE489" s="137"/>
      <c r="AF489" s="137"/>
      <c r="AG489" s="132"/>
      <c r="AH489" s="132"/>
      <c r="AI489" s="137"/>
      <c r="AJ489" s="137"/>
    </row>
    <row r="490" spans="1:36" s="1" customFormat="1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7"/>
      <c r="O490" s="137"/>
      <c r="P490" s="137"/>
      <c r="Q490" s="132"/>
      <c r="R490" s="132"/>
      <c r="S490" s="137"/>
      <c r="T490" s="137"/>
      <c r="U490" s="137"/>
      <c r="V490" s="137"/>
      <c r="W490" s="137"/>
      <c r="X490" s="187"/>
      <c r="Y490" s="187"/>
      <c r="Z490" s="187"/>
      <c r="AA490" s="187"/>
      <c r="AB490" s="187"/>
      <c r="AC490" s="187"/>
      <c r="AD490" s="187"/>
      <c r="AE490" s="137"/>
      <c r="AF490" s="137"/>
      <c r="AG490" s="132"/>
      <c r="AH490" s="132"/>
      <c r="AI490" s="137"/>
      <c r="AJ490" s="137"/>
    </row>
    <row r="491" spans="1:36" s="1" customFormat="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7"/>
      <c r="O491" s="137"/>
      <c r="P491" s="137"/>
      <c r="Q491" s="132"/>
      <c r="R491" s="132"/>
      <c r="S491" s="137"/>
      <c r="T491" s="137"/>
      <c r="U491" s="137"/>
      <c r="V491" s="137"/>
      <c r="W491" s="137"/>
      <c r="X491" s="187"/>
      <c r="Y491" s="187"/>
      <c r="Z491" s="187"/>
      <c r="AA491" s="187"/>
      <c r="AB491" s="187"/>
      <c r="AC491" s="187"/>
      <c r="AD491" s="187"/>
      <c r="AE491" s="137"/>
      <c r="AF491" s="137"/>
      <c r="AG491" s="132"/>
      <c r="AH491" s="132"/>
      <c r="AI491" s="137"/>
      <c r="AJ491" s="137"/>
    </row>
    <row r="492" spans="1:36" s="1" customFormat="1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7"/>
      <c r="O492" s="137"/>
      <c r="P492" s="137"/>
      <c r="Q492" s="132"/>
      <c r="R492" s="132"/>
      <c r="S492" s="137"/>
      <c r="T492" s="137"/>
      <c r="U492" s="137"/>
      <c r="V492" s="137"/>
      <c r="W492" s="137"/>
      <c r="X492" s="187"/>
      <c r="Y492" s="187"/>
      <c r="Z492" s="187"/>
      <c r="AA492" s="187"/>
      <c r="AB492" s="187"/>
      <c r="AC492" s="187"/>
      <c r="AD492" s="187"/>
      <c r="AE492" s="137"/>
      <c r="AF492" s="137"/>
      <c r="AG492" s="132"/>
      <c r="AH492" s="132"/>
      <c r="AI492" s="137"/>
      <c r="AJ492" s="137"/>
    </row>
    <row r="493" spans="1:36" s="1" customFormat="1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7"/>
      <c r="O493" s="137"/>
      <c r="P493" s="137"/>
      <c r="Q493" s="132"/>
      <c r="R493" s="132"/>
      <c r="S493" s="137"/>
      <c r="T493" s="137"/>
      <c r="U493" s="137"/>
      <c r="V493" s="137"/>
      <c r="W493" s="137"/>
      <c r="X493" s="187"/>
      <c r="Y493" s="187"/>
      <c r="Z493" s="187"/>
      <c r="AA493" s="187"/>
      <c r="AB493" s="187"/>
      <c r="AC493" s="187"/>
      <c r="AD493" s="187"/>
      <c r="AE493" s="137"/>
      <c r="AF493" s="137"/>
      <c r="AG493" s="132"/>
      <c r="AH493" s="132"/>
      <c r="AI493" s="137"/>
      <c r="AJ493" s="137"/>
    </row>
    <row r="494" spans="1:36" s="1" customFormat="1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7"/>
      <c r="O494" s="137"/>
      <c r="P494" s="137"/>
      <c r="Q494" s="132"/>
      <c r="R494" s="132"/>
      <c r="S494" s="137"/>
      <c r="T494" s="137"/>
      <c r="U494" s="137"/>
      <c r="V494" s="137"/>
      <c r="W494" s="137"/>
      <c r="X494" s="187"/>
      <c r="Y494" s="187"/>
      <c r="Z494" s="187"/>
      <c r="AA494" s="187"/>
      <c r="AB494" s="187"/>
      <c r="AC494" s="187"/>
      <c r="AD494" s="187"/>
      <c r="AE494" s="137"/>
      <c r="AF494" s="137"/>
      <c r="AG494" s="132"/>
      <c r="AH494" s="132"/>
      <c r="AI494" s="137"/>
      <c r="AJ494" s="137"/>
    </row>
    <row r="495" spans="1:36" s="1" customFormat="1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7"/>
      <c r="O495" s="137"/>
      <c r="P495" s="137"/>
      <c r="Q495" s="132"/>
      <c r="R495" s="132"/>
      <c r="S495" s="137"/>
      <c r="T495" s="137"/>
      <c r="U495" s="137"/>
      <c r="V495" s="137"/>
      <c r="W495" s="137"/>
      <c r="X495" s="187"/>
      <c r="Y495" s="187"/>
      <c r="Z495" s="187"/>
      <c r="AA495" s="187"/>
      <c r="AB495" s="187"/>
      <c r="AC495" s="187"/>
      <c r="AD495" s="187"/>
      <c r="AE495" s="137"/>
      <c r="AF495" s="137"/>
      <c r="AG495" s="132"/>
      <c r="AH495" s="132"/>
      <c r="AI495" s="137"/>
      <c r="AJ495" s="137"/>
    </row>
    <row r="496" spans="1:36" s="1" customFormat="1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7"/>
      <c r="O496" s="137"/>
      <c r="P496" s="137"/>
      <c r="Q496" s="132"/>
      <c r="R496" s="132"/>
      <c r="S496" s="137"/>
      <c r="T496" s="137"/>
      <c r="U496" s="137"/>
      <c r="V496" s="137"/>
      <c r="W496" s="137"/>
      <c r="X496" s="187"/>
      <c r="Y496" s="187"/>
      <c r="Z496" s="187"/>
      <c r="AA496" s="187"/>
      <c r="AB496" s="187"/>
      <c r="AC496" s="187"/>
      <c r="AD496" s="187"/>
      <c r="AE496" s="137"/>
      <c r="AF496" s="137"/>
      <c r="AG496" s="132"/>
      <c r="AH496" s="132"/>
      <c r="AI496" s="137"/>
      <c r="AJ496" s="137"/>
    </row>
    <row r="497" spans="1:36" s="1" customFormat="1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7"/>
      <c r="O497" s="137"/>
      <c r="P497" s="137"/>
      <c r="Q497" s="132"/>
      <c r="R497" s="132"/>
      <c r="S497" s="137"/>
      <c r="T497" s="137"/>
      <c r="U497" s="137"/>
      <c r="V497" s="137"/>
      <c r="W497" s="137"/>
      <c r="X497" s="187"/>
      <c r="Y497" s="187"/>
      <c r="Z497" s="187"/>
      <c r="AA497" s="187"/>
      <c r="AB497" s="187"/>
      <c r="AC497" s="187"/>
      <c r="AD497" s="187"/>
      <c r="AE497" s="137"/>
      <c r="AF497" s="137"/>
      <c r="AG497" s="132"/>
      <c r="AH497" s="132"/>
      <c r="AI497" s="137"/>
      <c r="AJ497" s="137"/>
    </row>
    <row r="498" spans="1:36" s="1" customFormat="1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7"/>
      <c r="O498" s="137"/>
      <c r="P498" s="137"/>
      <c r="Q498" s="132"/>
      <c r="R498" s="132"/>
      <c r="S498" s="137"/>
      <c r="T498" s="137"/>
      <c r="U498" s="137"/>
      <c r="V498" s="137"/>
      <c r="W498" s="137"/>
      <c r="X498" s="187"/>
      <c r="Y498" s="187"/>
      <c r="Z498" s="187"/>
      <c r="AA498" s="187"/>
      <c r="AB498" s="187"/>
      <c r="AC498" s="187"/>
      <c r="AD498" s="187"/>
      <c r="AE498" s="137"/>
      <c r="AF498" s="137"/>
      <c r="AG498" s="132"/>
      <c r="AH498" s="132"/>
      <c r="AI498" s="137"/>
      <c r="AJ498" s="137"/>
    </row>
    <row r="499" spans="1:36" s="1" customFormat="1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7"/>
      <c r="O499" s="137"/>
      <c r="P499" s="137"/>
      <c r="Q499" s="132"/>
      <c r="R499" s="132"/>
      <c r="S499" s="137"/>
      <c r="T499" s="137"/>
      <c r="U499" s="137"/>
      <c r="V499" s="137"/>
      <c r="W499" s="137"/>
      <c r="X499" s="187"/>
      <c r="Y499" s="187"/>
      <c r="Z499" s="187"/>
      <c r="AA499" s="187"/>
      <c r="AB499" s="187"/>
      <c r="AC499" s="187"/>
      <c r="AD499" s="187"/>
      <c r="AE499" s="137"/>
      <c r="AF499" s="137"/>
      <c r="AG499" s="132"/>
      <c r="AH499" s="132"/>
      <c r="AI499" s="137"/>
      <c r="AJ499" s="137"/>
    </row>
    <row r="500" spans="1:36" s="1" customFormat="1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7"/>
      <c r="O500" s="137"/>
      <c r="P500" s="137"/>
      <c r="Q500" s="132"/>
      <c r="R500" s="132"/>
      <c r="S500" s="137"/>
      <c r="T500" s="137"/>
      <c r="U500" s="137"/>
      <c r="V500" s="137"/>
      <c r="W500" s="137"/>
      <c r="X500" s="187"/>
      <c r="Y500" s="187"/>
      <c r="Z500" s="187"/>
      <c r="AA500" s="187"/>
      <c r="AB500" s="187"/>
      <c r="AC500" s="187"/>
      <c r="AD500" s="187"/>
      <c r="AE500" s="137"/>
      <c r="AF500" s="137"/>
      <c r="AG500" s="132"/>
      <c r="AH500" s="132"/>
      <c r="AI500" s="137"/>
      <c r="AJ500" s="137"/>
    </row>
    <row r="501" spans="1:36" s="1" customFormat="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7"/>
      <c r="O501" s="137"/>
      <c r="P501" s="137"/>
      <c r="Q501" s="132"/>
      <c r="R501" s="132"/>
      <c r="S501" s="137"/>
      <c r="T501" s="137"/>
      <c r="U501" s="137"/>
      <c r="V501" s="137"/>
      <c r="W501" s="137"/>
      <c r="X501" s="187"/>
      <c r="Y501" s="187"/>
      <c r="Z501" s="187"/>
      <c r="AA501" s="187"/>
      <c r="AB501" s="187"/>
      <c r="AC501" s="187"/>
      <c r="AD501" s="187"/>
      <c r="AE501" s="137"/>
      <c r="AF501" s="137"/>
      <c r="AG501" s="132"/>
      <c r="AH501" s="132"/>
      <c r="AI501" s="137"/>
      <c r="AJ501" s="137"/>
    </row>
    <row r="502" spans="1:36" s="1" customFormat="1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7"/>
      <c r="O502" s="137"/>
      <c r="P502" s="137"/>
      <c r="Q502" s="132"/>
      <c r="R502" s="132"/>
      <c r="S502" s="137"/>
      <c r="T502" s="137"/>
      <c r="U502" s="137"/>
      <c r="V502" s="137"/>
      <c r="W502" s="137"/>
      <c r="X502" s="187"/>
      <c r="Y502" s="187"/>
      <c r="Z502" s="187"/>
      <c r="AA502" s="187"/>
      <c r="AB502" s="187"/>
      <c r="AC502" s="187"/>
      <c r="AD502" s="187"/>
      <c r="AE502" s="137"/>
      <c r="AF502" s="137"/>
      <c r="AG502" s="132"/>
      <c r="AH502" s="132"/>
      <c r="AI502" s="137"/>
      <c r="AJ502" s="137"/>
    </row>
    <row r="503" spans="1:36" s="1" customFormat="1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7"/>
      <c r="O503" s="137"/>
      <c r="P503" s="137"/>
      <c r="Q503" s="132"/>
      <c r="R503" s="132"/>
      <c r="S503" s="137"/>
      <c r="T503" s="137"/>
      <c r="U503" s="137"/>
      <c r="V503" s="137"/>
      <c r="W503" s="137"/>
      <c r="X503" s="187"/>
      <c r="Y503" s="187"/>
      <c r="Z503" s="187"/>
      <c r="AA503" s="187"/>
      <c r="AB503" s="187"/>
      <c r="AC503" s="187"/>
      <c r="AD503" s="187"/>
      <c r="AE503" s="137"/>
      <c r="AF503" s="137"/>
      <c r="AG503" s="132"/>
      <c r="AH503" s="132"/>
      <c r="AI503" s="137"/>
      <c r="AJ503" s="137"/>
    </row>
    <row r="504" spans="1:36" s="1" customFormat="1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7"/>
      <c r="O504" s="137"/>
      <c r="P504" s="137"/>
      <c r="Q504" s="132"/>
      <c r="R504" s="132"/>
      <c r="S504" s="137"/>
      <c r="T504" s="137"/>
      <c r="U504" s="137"/>
      <c r="V504" s="137"/>
      <c r="W504" s="137"/>
      <c r="X504" s="187"/>
      <c r="Y504" s="187"/>
      <c r="Z504" s="187"/>
      <c r="AA504" s="187"/>
      <c r="AB504" s="187"/>
      <c r="AC504" s="187"/>
      <c r="AD504" s="187"/>
      <c r="AE504" s="137"/>
      <c r="AF504" s="137"/>
      <c r="AG504" s="132"/>
      <c r="AH504" s="132"/>
      <c r="AI504" s="137"/>
      <c r="AJ504" s="137"/>
    </row>
    <row r="505" spans="1:36" s="1" customFormat="1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7"/>
      <c r="O505" s="137"/>
      <c r="P505" s="137"/>
      <c r="Q505" s="132"/>
      <c r="R505" s="132"/>
      <c r="S505" s="137"/>
      <c r="T505" s="137"/>
      <c r="U505" s="137"/>
      <c r="V505" s="137"/>
      <c r="W505" s="137"/>
      <c r="X505" s="187"/>
      <c r="Y505" s="187"/>
      <c r="Z505" s="187"/>
      <c r="AA505" s="187"/>
      <c r="AB505" s="187"/>
      <c r="AC505" s="187"/>
      <c r="AD505" s="187"/>
      <c r="AE505" s="137"/>
      <c r="AF505" s="137"/>
      <c r="AG505" s="132"/>
      <c r="AH505" s="132"/>
      <c r="AI505" s="137"/>
      <c r="AJ505" s="137"/>
    </row>
    <row r="506" spans="1:36" s="1" customFormat="1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7"/>
      <c r="O506" s="137"/>
      <c r="P506" s="137"/>
      <c r="Q506" s="132"/>
      <c r="R506" s="132"/>
      <c r="S506" s="137"/>
      <c r="T506" s="137"/>
      <c r="U506" s="137"/>
      <c r="V506" s="137"/>
      <c r="W506" s="137"/>
      <c r="X506" s="187"/>
      <c r="Y506" s="187"/>
      <c r="Z506" s="187"/>
      <c r="AA506" s="187"/>
      <c r="AB506" s="187"/>
      <c r="AC506" s="187"/>
      <c r="AD506" s="187"/>
      <c r="AE506" s="137"/>
      <c r="AF506" s="137"/>
      <c r="AG506" s="132"/>
      <c r="AH506" s="132"/>
      <c r="AI506" s="137"/>
      <c r="AJ506" s="137"/>
    </row>
    <row r="507" spans="1:36" s="1" customFormat="1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7"/>
      <c r="O507" s="137"/>
      <c r="P507" s="137"/>
      <c r="Q507" s="132"/>
      <c r="R507" s="132"/>
      <c r="S507" s="137"/>
      <c r="T507" s="137"/>
      <c r="U507" s="137"/>
      <c r="V507" s="137"/>
      <c r="W507" s="137"/>
      <c r="X507" s="187"/>
      <c r="Y507" s="187"/>
      <c r="Z507" s="187"/>
      <c r="AA507" s="187"/>
      <c r="AB507" s="187"/>
      <c r="AC507" s="187"/>
      <c r="AD507" s="187"/>
      <c r="AE507" s="137"/>
      <c r="AF507" s="137"/>
      <c r="AG507" s="132"/>
      <c r="AH507" s="132"/>
      <c r="AI507" s="137"/>
      <c r="AJ507" s="137"/>
    </row>
    <row r="508" spans="1:36" s="1" customFormat="1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7"/>
      <c r="O508" s="137"/>
      <c r="P508" s="137"/>
      <c r="Q508" s="132"/>
      <c r="R508" s="132"/>
      <c r="S508" s="137"/>
      <c r="T508" s="137"/>
      <c r="U508" s="137"/>
      <c r="V508" s="137"/>
      <c r="W508" s="137"/>
      <c r="X508" s="187"/>
      <c r="Y508" s="187"/>
      <c r="Z508" s="187"/>
      <c r="AA508" s="187"/>
      <c r="AB508" s="187"/>
      <c r="AC508" s="187"/>
      <c r="AD508" s="187"/>
      <c r="AE508" s="137"/>
      <c r="AF508" s="137"/>
      <c r="AG508" s="132"/>
      <c r="AH508" s="132"/>
      <c r="AI508" s="137"/>
      <c r="AJ508" s="137"/>
    </row>
    <row r="509" spans="1:36" s="1" customFormat="1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7"/>
      <c r="O509" s="137"/>
      <c r="P509" s="137"/>
      <c r="Q509" s="132"/>
      <c r="R509" s="132"/>
      <c r="S509" s="137"/>
      <c r="T509" s="137"/>
      <c r="U509" s="137"/>
      <c r="V509" s="137"/>
      <c r="W509" s="137"/>
      <c r="X509" s="187"/>
      <c r="Y509" s="187"/>
      <c r="Z509" s="187"/>
      <c r="AA509" s="187"/>
      <c r="AB509" s="187"/>
      <c r="AC509" s="187"/>
      <c r="AD509" s="187"/>
      <c r="AE509" s="137"/>
      <c r="AF509" s="137"/>
      <c r="AG509" s="132"/>
      <c r="AH509" s="132"/>
      <c r="AI509" s="137"/>
      <c r="AJ509" s="137"/>
    </row>
    <row r="510" spans="1:36" s="1" customFormat="1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7"/>
      <c r="O510" s="137"/>
      <c r="P510" s="137"/>
      <c r="Q510" s="132"/>
      <c r="R510" s="132"/>
      <c r="S510" s="137"/>
      <c r="T510" s="137"/>
      <c r="U510" s="137"/>
      <c r="V510" s="137"/>
      <c r="W510" s="137"/>
      <c r="X510" s="187"/>
      <c r="Y510" s="187"/>
      <c r="Z510" s="187"/>
      <c r="AA510" s="187"/>
      <c r="AB510" s="187"/>
      <c r="AC510" s="187"/>
      <c r="AD510" s="187"/>
      <c r="AE510" s="137"/>
      <c r="AF510" s="137"/>
      <c r="AG510" s="132"/>
      <c r="AH510" s="132"/>
      <c r="AI510" s="137"/>
      <c r="AJ510" s="137"/>
    </row>
    <row r="511" spans="1:36" s="1" customFormat="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7"/>
      <c r="O511" s="137"/>
      <c r="P511" s="137"/>
      <c r="Q511" s="132"/>
      <c r="R511" s="132"/>
      <c r="S511" s="137"/>
      <c r="T511" s="137"/>
      <c r="U511" s="137"/>
      <c r="V511" s="137"/>
      <c r="W511" s="137"/>
      <c r="X511" s="187"/>
      <c r="Y511" s="187"/>
      <c r="Z511" s="187"/>
      <c r="AA511" s="187"/>
      <c r="AB511" s="187"/>
      <c r="AC511" s="187"/>
      <c r="AD511" s="187"/>
      <c r="AE511" s="137"/>
      <c r="AF511" s="137"/>
      <c r="AG511" s="132"/>
      <c r="AH511" s="132"/>
      <c r="AI511" s="137"/>
      <c r="AJ511" s="137"/>
    </row>
    <row r="512" spans="1:36" s="1" customFormat="1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7"/>
      <c r="O512" s="137"/>
      <c r="P512" s="137"/>
      <c r="Q512" s="132"/>
      <c r="R512" s="132"/>
      <c r="S512" s="137"/>
      <c r="T512" s="137"/>
      <c r="U512" s="137"/>
      <c r="V512" s="137"/>
      <c r="W512" s="137"/>
      <c r="X512" s="187"/>
      <c r="Y512" s="187"/>
      <c r="Z512" s="187"/>
      <c r="AA512" s="187"/>
      <c r="AB512" s="187"/>
      <c r="AC512" s="187"/>
      <c r="AD512" s="187"/>
      <c r="AE512" s="137"/>
      <c r="AF512" s="137"/>
      <c r="AG512" s="132"/>
      <c r="AH512" s="132"/>
      <c r="AI512" s="137"/>
      <c r="AJ512" s="137"/>
    </row>
    <row r="513" spans="1:36" s="1" customFormat="1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7"/>
      <c r="O513" s="137"/>
      <c r="P513" s="137"/>
      <c r="Q513" s="132"/>
      <c r="R513" s="132"/>
      <c r="S513" s="137"/>
      <c r="T513" s="137"/>
      <c r="U513" s="137"/>
      <c r="V513" s="137"/>
      <c r="W513" s="137"/>
      <c r="X513" s="187"/>
      <c r="Y513" s="187"/>
      <c r="Z513" s="187"/>
      <c r="AA513" s="187"/>
      <c r="AB513" s="187"/>
      <c r="AC513" s="187"/>
      <c r="AD513" s="187"/>
      <c r="AE513" s="137"/>
      <c r="AF513" s="137"/>
      <c r="AG513" s="132"/>
      <c r="AH513" s="132"/>
      <c r="AI513" s="137"/>
      <c r="AJ513" s="137"/>
    </row>
    <row r="514" spans="1:36" s="1" customFormat="1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7"/>
      <c r="O514" s="137"/>
      <c r="P514" s="137"/>
      <c r="Q514" s="132"/>
      <c r="R514" s="132"/>
      <c r="S514" s="137"/>
      <c r="T514" s="137"/>
      <c r="U514" s="137"/>
      <c r="V514" s="137"/>
      <c r="W514" s="137"/>
      <c r="X514" s="187"/>
      <c r="Y514" s="187"/>
      <c r="Z514" s="187"/>
      <c r="AA514" s="187"/>
      <c r="AB514" s="187"/>
      <c r="AC514" s="187"/>
      <c r="AD514" s="187"/>
      <c r="AE514" s="137"/>
      <c r="AF514" s="137"/>
      <c r="AG514" s="132"/>
      <c r="AH514" s="132"/>
      <c r="AI514" s="137"/>
      <c r="AJ514" s="137"/>
    </row>
    <row r="515" spans="1:36" s="1" customFormat="1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7"/>
      <c r="O515" s="137"/>
      <c r="P515" s="137"/>
      <c r="Q515" s="132"/>
      <c r="R515" s="132"/>
      <c r="S515" s="137"/>
      <c r="T515" s="137"/>
      <c r="U515" s="137"/>
      <c r="V515" s="137"/>
      <c r="W515" s="137"/>
      <c r="X515" s="187"/>
      <c r="Y515" s="187"/>
      <c r="Z515" s="187"/>
      <c r="AA515" s="187"/>
      <c r="AB515" s="187"/>
      <c r="AC515" s="187"/>
      <c r="AD515" s="187"/>
      <c r="AE515" s="137"/>
      <c r="AF515" s="137"/>
      <c r="AG515" s="132"/>
      <c r="AH515" s="132"/>
      <c r="AI515" s="137"/>
      <c r="AJ515" s="137"/>
    </row>
    <row r="516" spans="1:36" s="1" customFormat="1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7"/>
      <c r="O516" s="137"/>
      <c r="P516" s="137"/>
      <c r="Q516" s="132"/>
      <c r="R516" s="132"/>
      <c r="S516" s="137"/>
      <c r="T516" s="137"/>
      <c r="U516" s="137"/>
      <c r="V516" s="137"/>
      <c r="W516" s="137"/>
      <c r="X516" s="187"/>
      <c r="Y516" s="187"/>
      <c r="Z516" s="187"/>
      <c r="AA516" s="187"/>
      <c r="AB516" s="187"/>
      <c r="AC516" s="187"/>
      <c r="AD516" s="187"/>
      <c r="AE516" s="137"/>
      <c r="AF516" s="137"/>
      <c r="AG516" s="132"/>
      <c r="AH516" s="132"/>
      <c r="AI516" s="137"/>
      <c r="AJ516" s="137"/>
    </row>
  </sheetData>
  <mergeCells count="7">
    <mergeCell ref="AN2:AP2"/>
    <mergeCell ref="AI1:AP1"/>
    <mergeCell ref="S2:AD2"/>
    <mergeCell ref="S1:AD1"/>
    <mergeCell ref="D1:P1"/>
    <mergeCell ref="D2:P2"/>
    <mergeCell ref="AK2:AM2"/>
  </mergeCells>
  <pageMargins left="0.7" right="0.7" top="0.75" bottom="0.75" header="0.3" footer="0.3"/>
  <pageSetup scale="52" fitToWidth="0" fitToHeight="0" orientation="landscape" r:id="rId1"/>
  <colBreaks count="2" manualBreakCount="2">
    <brk id="16" max="1048575" man="1"/>
    <brk id="32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N125"/>
  <sheetViews>
    <sheetView zoomScale="85" zoomScaleNormal="85" zoomScalePageLayoutView="85" workbookViewId="0">
      <pane xSplit="8" ySplit="9" topLeftCell="AR144" activePane="bottomRight" state="frozen"/>
      <selection pane="bottomRight" activeCell="AR122" sqref="AR122"/>
      <selection pane="bottomLeft" activeCell="L100" sqref="L100"/>
      <selection pane="topRight" activeCell="L100" sqref="L100"/>
    </sheetView>
  </sheetViews>
  <sheetFormatPr defaultColWidth="8.85546875" defaultRowHeight="15"/>
  <cols>
    <col min="1" max="1" width="18.7109375" style="19" bestFit="1" customWidth="1"/>
    <col min="2" max="2" width="9" style="19" bestFit="1" customWidth="1"/>
    <col min="3" max="3" width="19.140625" style="19" customWidth="1"/>
    <col min="4" max="4" width="10" style="19" customWidth="1"/>
    <col min="5" max="8" width="8.85546875" style="19" customWidth="1"/>
    <col min="9" max="9" width="8.85546875" style="19"/>
    <col min="10" max="11" width="10" style="19" bestFit="1" customWidth="1"/>
    <col min="12" max="12" width="12.42578125" style="19" bestFit="1" customWidth="1"/>
    <col min="13" max="13" width="11.42578125" style="19" bestFit="1" customWidth="1"/>
    <col min="14" max="14" width="10.42578125" style="19" customWidth="1"/>
    <col min="15" max="17" width="11.42578125" style="19" bestFit="1" customWidth="1"/>
    <col min="18" max="18" width="10.42578125" style="19" bestFit="1" customWidth="1"/>
    <col min="19" max="19" width="11.42578125" style="19" bestFit="1" customWidth="1"/>
    <col min="20" max="20" width="9.42578125" style="19" bestFit="1" customWidth="1"/>
    <col min="21" max="24" width="11.42578125" style="19" bestFit="1" customWidth="1"/>
    <col min="25" max="25" width="9.42578125" style="19" bestFit="1" customWidth="1"/>
    <col min="26" max="33" width="8.85546875" style="19"/>
    <col min="34" max="34" width="9.140625" style="19" bestFit="1" customWidth="1"/>
    <col min="35" max="35" width="10.140625" style="19" bestFit="1" customWidth="1"/>
    <col min="36" max="37" width="10.140625" style="19" customWidth="1"/>
    <col min="38" max="38" width="8.85546875" style="19"/>
    <col min="39" max="39" width="10.140625" style="19" bestFit="1" customWidth="1"/>
    <col min="40" max="40" width="8.85546875" style="19"/>
    <col min="41" max="41" width="11.85546875" style="19" customWidth="1"/>
    <col min="42" max="45" width="8.85546875" style="19"/>
    <col min="46" max="46" width="13.28515625" style="19" customWidth="1"/>
    <col min="47" max="47" width="13" style="19" customWidth="1"/>
    <col min="48" max="48" width="14.85546875" style="19" customWidth="1"/>
    <col min="49" max="49" width="14.42578125" style="19" customWidth="1"/>
    <col min="50" max="50" width="12.42578125" style="19" customWidth="1"/>
    <col min="51" max="53" width="16.42578125" style="19" customWidth="1"/>
    <col min="54" max="57" width="8.85546875" style="19"/>
    <col min="58" max="58" width="10" style="19" bestFit="1" customWidth="1"/>
    <col min="59" max="16384" width="8.85546875" style="19"/>
  </cols>
  <sheetData>
    <row r="1" spans="1:92">
      <c r="D1" s="370" t="s">
        <v>260</v>
      </c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  <c r="AE1" s="371"/>
      <c r="AF1" s="371"/>
      <c r="AG1" s="372"/>
      <c r="AH1" s="375" t="s">
        <v>261</v>
      </c>
      <c r="AI1" s="375"/>
      <c r="AJ1" s="375"/>
      <c r="AK1" s="375"/>
      <c r="AL1" s="375"/>
      <c r="AM1" s="375"/>
      <c r="AN1" s="375"/>
      <c r="AO1" s="375"/>
      <c r="AP1" s="375"/>
      <c r="AQ1" s="375"/>
      <c r="AR1" s="375"/>
      <c r="AS1" s="375"/>
      <c r="AT1" s="375" t="s">
        <v>262</v>
      </c>
      <c r="AU1" s="375"/>
      <c r="AV1" s="375"/>
      <c r="AW1" s="375"/>
      <c r="AX1" s="370" t="s">
        <v>263</v>
      </c>
      <c r="AY1" s="371"/>
      <c r="AZ1" s="371"/>
      <c r="BA1" s="372"/>
      <c r="BB1" s="375" t="s">
        <v>264</v>
      </c>
      <c r="BC1" s="375"/>
      <c r="BD1" s="375"/>
      <c r="BE1" s="375"/>
      <c r="BF1" s="375" t="s">
        <v>265</v>
      </c>
      <c r="BG1" s="375"/>
      <c r="BH1" s="375"/>
      <c r="BI1" s="375"/>
      <c r="BJ1" s="375"/>
      <c r="BK1" s="370" t="s">
        <v>266</v>
      </c>
      <c r="BL1" s="371"/>
      <c r="BM1" s="371"/>
      <c r="BN1" s="371"/>
      <c r="BO1" s="371"/>
      <c r="BP1" s="371"/>
      <c r="BQ1" s="371"/>
      <c r="BR1" s="372"/>
      <c r="BS1" s="390" t="s">
        <v>267</v>
      </c>
      <c r="BT1" s="391"/>
      <c r="BU1" s="391"/>
      <c r="BV1" s="391"/>
      <c r="BW1" s="391"/>
      <c r="BX1" s="391"/>
      <c r="BY1" s="391"/>
      <c r="BZ1" s="391"/>
      <c r="CA1" s="391"/>
      <c r="CB1" s="391"/>
      <c r="CC1" s="391"/>
      <c r="CD1" s="391"/>
      <c r="CE1" s="391"/>
      <c r="CF1" s="370" t="s">
        <v>268</v>
      </c>
      <c r="CG1" s="371"/>
      <c r="CH1" s="371"/>
      <c r="CI1" s="371"/>
      <c r="CJ1" s="371"/>
      <c r="CK1" s="371"/>
      <c r="CL1" s="371"/>
      <c r="CM1" s="371"/>
      <c r="CN1" s="372"/>
    </row>
    <row r="2" spans="1:92" ht="29.25" customHeight="1">
      <c r="D2" s="387" t="s">
        <v>212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9"/>
      <c r="AH2" s="384" t="s">
        <v>269</v>
      </c>
      <c r="AI2" s="385"/>
      <c r="AJ2" s="385"/>
      <c r="AK2" s="385"/>
      <c r="AL2" s="385"/>
      <c r="AM2" s="385"/>
      <c r="AN2" s="385"/>
      <c r="AO2" s="385"/>
      <c r="AP2" s="385"/>
      <c r="AQ2" s="385"/>
      <c r="AR2" s="385"/>
      <c r="AS2" s="386"/>
      <c r="AT2" s="394" t="s">
        <v>270</v>
      </c>
      <c r="AU2" s="394"/>
      <c r="AV2" s="394"/>
      <c r="AW2" s="394"/>
      <c r="AX2" s="387" t="s">
        <v>271</v>
      </c>
      <c r="AY2" s="389"/>
      <c r="AZ2" s="361" t="s">
        <v>272</v>
      </c>
      <c r="BA2" s="361" t="s">
        <v>273</v>
      </c>
      <c r="BB2" s="387" t="s">
        <v>212</v>
      </c>
      <c r="BC2" s="388"/>
      <c r="BD2" s="388"/>
      <c r="BE2" s="389"/>
      <c r="BF2" s="387" t="s">
        <v>274</v>
      </c>
      <c r="BG2" s="388"/>
      <c r="BH2" s="388"/>
      <c r="BI2" s="388"/>
      <c r="BJ2" s="389"/>
      <c r="BK2" s="387" t="s">
        <v>212</v>
      </c>
      <c r="BL2" s="388"/>
      <c r="BM2" s="388"/>
      <c r="BN2" s="388"/>
      <c r="BO2" s="388"/>
      <c r="BP2" s="388"/>
      <c r="BQ2" s="388"/>
      <c r="BR2" s="389"/>
      <c r="BS2" s="393" t="s">
        <v>275</v>
      </c>
      <c r="BT2" s="393"/>
      <c r="BU2" s="393"/>
      <c r="BV2" s="393"/>
      <c r="BW2" s="393"/>
      <c r="BX2" s="393"/>
      <c r="BY2" s="393" t="s">
        <v>275</v>
      </c>
      <c r="BZ2" s="393"/>
      <c r="CA2" s="393"/>
      <c r="CB2" s="393"/>
      <c r="CC2" s="387" t="s">
        <v>275</v>
      </c>
      <c r="CD2" s="388"/>
      <c r="CE2" s="389"/>
      <c r="CF2" s="383" t="s">
        <v>276</v>
      </c>
      <c r="CG2" s="376"/>
      <c r="CH2" s="376"/>
      <c r="CI2" s="376"/>
      <c r="CJ2" s="376"/>
      <c r="CK2" s="376"/>
      <c r="CL2" s="376"/>
      <c r="CM2" s="376"/>
      <c r="CN2" s="377"/>
    </row>
    <row r="3" spans="1:92" ht="30.75" customHeight="1">
      <c r="D3" s="375" t="s">
        <v>4</v>
      </c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0" t="s">
        <v>5</v>
      </c>
      <c r="AA3" s="371"/>
      <c r="AB3" s="371"/>
      <c r="AC3" s="371"/>
      <c r="AD3" s="371"/>
      <c r="AE3" s="371"/>
      <c r="AF3" s="371"/>
      <c r="AG3" s="372"/>
      <c r="AH3" s="370" t="s">
        <v>4</v>
      </c>
      <c r="AI3" s="371"/>
      <c r="AJ3" s="371"/>
      <c r="AK3" s="371"/>
      <c r="AL3" s="371"/>
      <c r="AM3" s="371"/>
      <c r="AN3" s="371"/>
      <c r="AO3" s="372"/>
      <c r="AP3" s="375" t="s">
        <v>5</v>
      </c>
      <c r="AQ3" s="375"/>
      <c r="AR3" s="375"/>
      <c r="AS3" s="375"/>
      <c r="AT3" s="395" t="s">
        <v>277</v>
      </c>
      <c r="AU3" s="396"/>
      <c r="AV3" s="396"/>
      <c r="AW3" s="396"/>
      <c r="AX3" s="384" t="s">
        <v>278</v>
      </c>
      <c r="AY3" s="385"/>
      <c r="AZ3" s="362" t="s">
        <v>279</v>
      </c>
      <c r="BA3" s="362" t="s">
        <v>279</v>
      </c>
      <c r="BB3" s="394" t="s">
        <v>280</v>
      </c>
      <c r="BC3" s="394"/>
      <c r="BD3" s="394"/>
      <c r="BE3" s="394"/>
      <c r="BF3" s="375" t="s">
        <v>4</v>
      </c>
      <c r="BG3" s="375"/>
      <c r="BH3" s="375"/>
      <c r="BI3" s="375" t="s">
        <v>281</v>
      </c>
      <c r="BJ3" s="375"/>
      <c r="BK3" s="384" t="s">
        <v>282</v>
      </c>
      <c r="BL3" s="385"/>
      <c r="BM3" s="385"/>
      <c r="BN3" s="385"/>
      <c r="BO3" s="385"/>
      <c r="BP3" s="385"/>
      <c r="BQ3" s="385"/>
      <c r="BR3" s="386"/>
      <c r="BS3" s="392" t="s">
        <v>283</v>
      </c>
      <c r="BT3" s="392"/>
      <c r="BU3" s="392" t="s">
        <v>284</v>
      </c>
      <c r="BV3" s="392"/>
      <c r="BW3" s="392" t="s">
        <v>285</v>
      </c>
      <c r="BX3" s="392"/>
      <c r="BY3" s="375" t="s">
        <v>286</v>
      </c>
      <c r="BZ3" s="375"/>
      <c r="CA3" s="375"/>
      <c r="CB3" s="375"/>
      <c r="CC3" s="370" t="s">
        <v>287</v>
      </c>
      <c r="CD3" s="371"/>
      <c r="CE3" s="372"/>
      <c r="CF3" s="384" t="s">
        <v>288</v>
      </c>
      <c r="CG3" s="385"/>
      <c r="CH3" s="385"/>
      <c r="CI3" s="385"/>
      <c r="CJ3" s="385"/>
      <c r="CK3" s="386"/>
      <c r="CL3" s="384" t="s">
        <v>289</v>
      </c>
      <c r="CM3" s="385"/>
      <c r="CN3" s="386"/>
    </row>
    <row r="4" spans="1:92" ht="165">
      <c r="A4" s="55" t="s">
        <v>6</v>
      </c>
      <c r="B4" s="56" t="s">
        <v>7</v>
      </c>
      <c r="C4" s="55" t="s">
        <v>8</v>
      </c>
      <c r="D4" s="82" t="s">
        <v>290</v>
      </c>
      <c r="E4" s="83" t="s">
        <v>291</v>
      </c>
      <c r="F4" s="83" t="s">
        <v>292</v>
      </c>
      <c r="G4" s="83" t="s">
        <v>293</v>
      </c>
      <c r="H4" s="83" t="s">
        <v>294</v>
      </c>
      <c r="I4" s="83" t="s">
        <v>295</v>
      </c>
      <c r="J4" s="83" t="s">
        <v>296</v>
      </c>
      <c r="K4" s="83" t="s">
        <v>297</v>
      </c>
      <c r="L4" s="83" t="s">
        <v>298</v>
      </c>
      <c r="M4" s="83" t="s">
        <v>299</v>
      </c>
      <c r="N4" s="83" t="s">
        <v>300</v>
      </c>
      <c r="O4" s="83" t="s">
        <v>301</v>
      </c>
      <c r="P4" s="83" t="s">
        <v>302</v>
      </c>
      <c r="Q4" s="83" t="s">
        <v>303</v>
      </c>
      <c r="R4" s="83" t="s">
        <v>304</v>
      </c>
      <c r="S4" s="83" t="s">
        <v>305</v>
      </c>
      <c r="T4" s="83" t="s">
        <v>306</v>
      </c>
      <c r="U4" s="83" t="s">
        <v>307</v>
      </c>
      <c r="V4" s="83" t="s">
        <v>308</v>
      </c>
      <c r="W4" s="83" t="s">
        <v>309</v>
      </c>
      <c r="X4" s="83" t="s">
        <v>310</v>
      </c>
      <c r="Y4" s="83" t="s">
        <v>311</v>
      </c>
      <c r="Z4" s="84" t="s">
        <v>312</v>
      </c>
      <c r="AA4" s="84" t="s">
        <v>313</v>
      </c>
      <c r="AB4" s="84" t="s">
        <v>314</v>
      </c>
      <c r="AC4" s="84" t="s">
        <v>315</v>
      </c>
      <c r="AD4" s="84" t="s">
        <v>316</v>
      </c>
      <c r="AE4" s="84" t="s">
        <v>317</v>
      </c>
      <c r="AF4" s="84" t="s">
        <v>318</v>
      </c>
      <c r="AG4" s="84" t="s">
        <v>319</v>
      </c>
      <c r="AH4" s="84" t="s">
        <v>320</v>
      </c>
      <c r="AI4" s="84" t="s">
        <v>321</v>
      </c>
      <c r="AJ4" s="84" t="s">
        <v>322</v>
      </c>
      <c r="AK4" s="84" t="s">
        <v>323</v>
      </c>
      <c r="AL4" s="85" t="s">
        <v>324</v>
      </c>
      <c r="AM4" s="85" t="s">
        <v>325</v>
      </c>
      <c r="AN4" s="85" t="s">
        <v>326</v>
      </c>
      <c r="AO4" s="85" t="s">
        <v>327</v>
      </c>
      <c r="AP4" s="85" t="s">
        <v>328</v>
      </c>
      <c r="AQ4" s="85" t="s">
        <v>329</v>
      </c>
      <c r="AR4" s="85" t="s">
        <v>330</v>
      </c>
      <c r="AS4" s="85" t="s">
        <v>331</v>
      </c>
      <c r="AT4" s="85" t="s">
        <v>332</v>
      </c>
      <c r="AU4" s="85" t="s">
        <v>333</v>
      </c>
      <c r="AV4" s="85" t="s">
        <v>334</v>
      </c>
      <c r="AW4" s="85" t="s">
        <v>335</v>
      </c>
      <c r="AX4" s="347" t="s">
        <v>336</v>
      </c>
      <c r="AY4" s="86" t="s">
        <v>337</v>
      </c>
      <c r="AZ4" s="86" t="s">
        <v>338</v>
      </c>
      <c r="BA4" s="87" t="s">
        <v>339</v>
      </c>
      <c r="BB4" s="88" t="s">
        <v>340</v>
      </c>
      <c r="BC4" s="85" t="s">
        <v>341</v>
      </c>
      <c r="BD4" s="85" t="s">
        <v>342</v>
      </c>
      <c r="BE4" s="85" t="s">
        <v>343</v>
      </c>
      <c r="BF4" s="85" t="s">
        <v>9</v>
      </c>
      <c r="BG4" s="85" t="s">
        <v>344</v>
      </c>
      <c r="BH4" s="85" t="s">
        <v>345</v>
      </c>
      <c r="BI4" s="85" t="s">
        <v>346</v>
      </c>
      <c r="BJ4" s="348" t="s">
        <v>347</v>
      </c>
      <c r="BK4" s="85" t="s">
        <v>348</v>
      </c>
      <c r="BL4" s="85" t="s">
        <v>349</v>
      </c>
      <c r="BM4" s="85" t="s">
        <v>350</v>
      </c>
      <c r="BN4" s="85" t="s">
        <v>351</v>
      </c>
      <c r="BO4" s="85" t="s">
        <v>352</v>
      </c>
      <c r="BP4" s="85" t="s">
        <v>353</v>
      </c>
      <c r="BQ4" s="85" t="s">
        <v>354</v>
      </c>
      <c r="BR4" s="85" t="s">
        <v>355</v>
      </c>
      <c r="BS4" s="89" t="s">
        <v>356</v>
      </c>
      <c r="BT4" s="89" t="s">
        <v>357</v>
      </c>
      <c r="BU4" s="89" t="s">
        <v>356</v>
      </c>
      <c r="BV4" s="89" t="s">
        <v>357</v>
      </c>
      <c r="BW4" s="89" t="s">
        <v>358</v>
      </c>
      <c r="BX4" s="89" t="s">
        <v>357</v>
      </c>
      <c r="BY4" s="90" t="s">
        <v>359</v>
      </c>
      <c r="BZ4" s="90" t="s">
        <v>360</v>
      </c>
      <c r="CA4" s="90" t="s">
        <v>361</v>
      </c>
      <c r="CB4" s="91" t="s">
        <v>362</v>
      </c>
      <c r="CC4" s="91" t="s">
        <v>363</v>
      </c>
      <c r="CD4" s="91" t="s">
        <v>361</v>
      </c>
      <c r="CE4" s="91" t="s">
        <v>364</v>
      </c>
      <c r="CF4" s="85" t="s">
        <v>365</v>
      </c>
      <c r="CG4" s="85" t="s">
        <v>366</v>
      </c>
      <c r="CH4" s="85" t="s">
        <v>367</v>
      </c>
      <c r="CI4" s="85" t="s">
        <v>368</v>
      </c>
      <c r="CJ4" s="85" t="s">
        <v>369</v>
      </c>
      <c r="CK4" s="85" t="s">
        <v>370</v>
      </c>
      <c r="CL4" s="85" t="s">
        <v>371</v>
      </c>
      <c r="CM4" s="85" t="s">
        <v>372</v>
      </c>
      <c r="CN4" s="85" t="s">
        <v>373</v>
      </c>
    </row>
    <row r="5" spans="1:92">
      <c r="A5" s="37" t="s">
        <v>53</v>
      </c>
      <c r="B5" s="37" t="s">
        <v>54</v>
      </c>
      <c r="C5" s="54"/>
      <c r="D5" s="19">
        <v>2858486</v>
      </c>
      <c r="E5" s="19">
        <v>413526</v>
      </c>
      <c r="F5" s="19">
        <v>355092</v>
      </c>
      <c r="G5" s="19">
        <v>194408</v>
      </c>
      <c r="H5" s="19">
        <v>224103</v>
      </c>
      <c r="I5" s="19">
        <v>58434</v>
      </c>
      <c r="J5" s="19">
        <v>2444960</v>
      </c>
      <c r="K5" s="19">
        <v>2036210</v>
      </c>
      <c r="L5" s="19">
        <v>1864651</v>
      </c>
      <c r="M5" s="19">
        <v>251287</v>
      </c>
      <c r="N5" s="19">
        <v>408750</v>
      </c>
      <c r="O5" s="19">
        <v>741876</v>
      </c>
      <c r="P5" s="19">
        <v>305928</v>
      </c>
      <c r="Q5" s="19">
        <v>305371</v>
      </c>
      <c r="R5" s="19">
        <v>185935</v>
      </c>
      <c r="S5" s="19">
        <v>302728</v>
      </c>
      <c r="T5" s="19">
        <v>557</v>
      </c>
      <c r="U5" s="19">
        <v>435948</v>
      </c>
      <c r="V5" s="19">
        <v>433119</v>
      </c>
      <c r="W5" s="19">
        <v>292197</v>
      </c>
      <c r="X5" s="19">
        <v>421781</v>
      </c>
      <c r="Y5" s="19">
        <v>2829</v>
      </c>
      <c r="Z5" s="53">
        <f>I5/E5*100</f>
        <v>14.130671348355364</v>
      </c>
      <c r="AA5" s="53">
        <f>N5/J5*100</f>
        <v>16.718064917217461</v>
      </c>
      <c r="AB5" s="53">
        <f>T5/P5*100</f>
        <v>0.18206898355168538</v>
      </c>
      <c r="AC5" s="53">
        <f>Y5/U5*100</f>
        <v>0.64893060640259848</v>
      </c>
      <c r="AD5" s="53">
        <f>G5/E5*100</f>
        <v>47.012279759918364</v>
      </c>
      <c r="AE5" s="53">
        <f>L5/J5*100</f>
        <v>76.265092271448196</v>
      </c>
      <c r="AF5" s="53">
        <f>R5/P5*100</f>
        <v>60.777372453649228</v>
      </c>
      <c r="AG5" s="92">
        <f>W5/U5*100</f>
        <v>67.025654435850143</v>
      </c>
      <c r="AH5" s="19">
        <v>775390</v>
      </c>
      <c r="AI5" s="19">
        <v>3995302</v>
      </c>
      <c r="AJ5" s="19">
        <v>764700</v>
      </c>
      <c r="AK5" s="19">
        <v>3971253</v>
      </c>
      <c r="AL5" s="349">
        <v>225590</v>
      </c>
      <c r="AM5" s="349">
        <v>781833</v>
      </c>
      <c r="AN5" s="19">
        <v>263300</v>
      </c>
      <c r="AO5" s="93">
        <v>982100</v>
      </c>
      <c r="AP5" s="53">
        <f>AL5/AH5*100</f>
        <v>29.093746372793046</v>
      </c>
      <c r="AQ5" s="53">
        <f>AM5/AI5*100</f>
        <v>19.568808565660369</v>
      </c>
      <c r="AR5" s="53">
        <f>AN5/AJ5*100</f>
        <v>34.431803321564011</v>
      </c>
      <c r="AS5" s="92">
        <f>AO5/AK5*100</f>
        <v>24.730229980310998</v>
      </c>
      <c r="AT5" s="28">
        <v>17</v>
      </c>
      <c r="AU5" s="28">
        <v>15</v>
      </c>
      <c r="AV5" s="94">
        <v>32</v>
      </c>
      <c r="AW5" s="350">
        <v>32</v>
      </c>
      <c r="AX5" s="28" t="s">
        <v>164</v>
      </c>
      <c r="AY5" s="95" t="s">
        <v>164</v>
      </c>
      <c r="AZ5" s="95" t="s">
        <v>164</v>
      </c>
      <c r="BA5" s="5" t="s">
        <v>164</v>
      </c>
      <c r="BB5" s="19">
        <v>0.9</v>
      </c>
      <c r="BC5" s="19">
        <v>0.3</v>
      </c>
      <c r="BD5" s="19">
        <v>81.3</v>
      </c>
      <c r="BE5" s="19">
        <v>86.2</v>
      </c>
      <c r="BF5" s="351">
        <v>4874747</v>
      </c>
      <c r="BG5" s="351">
        <v>144160</v>
      </c>
      <c r="BH5" s="351">
        <v>25551</v>
      </c>
      <c r="BI5" s="53">
        <f>(BG5/BF5)*10000</f>
        <v>295.72816804646476</v>
      </c>
      <c r="BJ5" s="20">
        <f>(BH5/BF5)*10000</f>
        <v>52.415027897858081</v>
      </c>
      <c r="BK5" s="19">
        <v>25.6</v>
      </c>
      <c r="BL5" s="19">
        <v>11.2</v>
      </c>
      <c r="BM5" s="19">
        <v>35</v>
      </c>
      <c r="BN5" s="19">
        <v>29.7</v>
      </c>
      <c r="BO5" s="19">
        <v>26.5</v>
      </c>
      <c r="BP5" s="19">
        <v>31.1</v>
      </c>
      <c r="BQ5" s="19">
        <v>13</v>
      </c>
      <c r="BR5" s="19">
        <v>28.1</v>
      </c>
      <c r="BS5" s="96" t="s">
        <v>164</v>
      </c>
      <c r="BT5" s="96" t="s">
        <v>164</v>
      </c>
      <c r="BU5" s="96" t="s">
        <v>164</v>
      </c>
      <c r="BV5" s="96" t="s">
        <v>164</v>
      </c>
      <c r="BW5" s="96" t="s">
        <v>164</v>
      </c>
      <c r="BX5" s="96" t="s">
        <v>164</v>
      </c>
      <c r="BY5" s="96" t="s">
        <v>164</v>
      </c>
      <c r="BZ5" s="96" t="s">
        <v>164</v>
      </c>
      <c r="CA5" s="96" t="s">
        <v>164</v>
      </c>
      <c r="CB5" s="96" t="s">
        <v>164</v>
      </c>
      <c r="CC5" s="96" t="s">
        <v>164</v>
      </c>
      <c r="CD5" s="96" t="s">
        <v>164</v>
      </c>
      <c r="CE5" s="96" t="s">
        <v>164</v>
      </c>
      <c r="CF5" s="1">
        <v>56.8</v>
      </c>
      <c r="CG5" s="1">
        <v>62.7</v>
      </c>
      <c r="CH5" s="1">
        <v>-4.9000000000000004</v>
      </c>
      <c r="CI5" s="1">
        <v>47.4</v>
      </c>
      <c r="CJ5" s="1">
        <v>59.4</v>
      </c>
      <c r="CK5" s="1">
        <v>-12</v>
      </c>
      <c r="CL5" s="1">
        <f>CI5-CF5</f>
        <v>-9.3999999999999986</v>
      </c>
      <c r="CM5" s="1">
        <f>CJ5-CG5</f>
        <v>-3.3000000000000043</v>
      </c>
      <c r="CN5" s="1">
        <f>CK5-CH5</f>
        <v>-7.1</v>
      </c>
    </row>
    <row r="6" spans="1:92">
      <c r="A6" s="37" t="s">
        <v>55</v>
      </c>
      <c r="B6" s="37" t="s">
        <v>56</v>
      </c>
      <c r="C6" s="54"/>
      <c r="D6" s="19">
        <v>445510</v>
      </c>
      <c r="E6" s="19">
        <v>47116</v>
      </c>
      <c r="F6" s="19">
        <v>38303</v>
      </c>
      <c r="G6" s="19">
        <v>22673</v>
      </c>
      <c r="H6" s="19">
        <v>22052</v>
      </c>
      <c r="I6" s="19">
        <v>8813</v>
      </c>
      <c r="J6" s="19">
        <v>398394</v>
      </c>
      <c r="K6" s="19">
        <v>319063</v>
      </c>
      <c r="L6" s="19">
        <v>286010</v>
      </c>
      <c r="M6" s="19">
        <v>49278</v>
      </c>
      <c r="N6" s="19">
        <v>79331</v>
      </c>
      <c r="O6" s="19">
        <v>73193</v>
      </c>
      <c r="P6" s="19">
        <v>28770</v>
      </c>
      <c r="Q6" s="19">
        <v>28445</v>
      </c>
      <c r="R6" s="19">
        <v>15533</v>
      </c>
      <c r="S6" s="19">
        <v>27862</v>
      </c>
      <c r="T6" s="19">
        <v>325</v>
      </c>
      <c r="U6" s="19">
        <v>44423</v>
      </c>
      <c r="V6" s="19">
        <v>43650</v>
      </c>
      <c r="W6" s="19">
        <v>30754</v>
      </c>
      <c r="X6" s="19">
        <v>40870</v>
      </c>
      <c r="Y6" s="19">
        <v>773</v>
      </c>
      <c r="Z6" s="53">
        <f>I6/E6*100</f>
        <v>18.704898548263859</v>
      </c>
      <c r="AA6" s="53">
        <f>N6/J6*100</f>
        <v>19.912699488446112</v>
      </c>
      <c r="AB6" s="53">
        <f>T6/P6*100</f>
        <v>1.1296489398679179</v>
      </c>
      <c r="AC6" s="53">
        <f>Y6/U6*100</f>
        <v>1.740089593228733</v>
      </c>
      <c r="AD6" s="53">
        <f>G6/E6*100</f>
        <v>48.121657186518377</v>
      </c>
      <c r="AE6" s="53">
        <f>L6/J6*100</f>
        <v>71.790739820378818</v>
      </c>
      <c r="AF6" s="53">
        <f>R6/P6*100</f>
        <v>53.990267639902676</v>
      </c>
      <c r="AG6" s="38">
        <f>W6/U6*100</f>
        <v>69.229903428404199</v>
      </c>
      <c r="AH6" s="19">
        <v>83410</v>
      </c>
      <c r="AI6" s="19">
        <v>630628</v>
      </c>
      <c r="AJ6" s="19">
        <v>76302</v>
      </c>
      <c r="AK6" s="19">
        <v>628103</v>
      </c>
      <c r="AL6" s="349">
        <v>12601</v>
      </c>
      <c r="AM6" s="349">
        <v>79278</v>
      </c>
      <c r="AN6" s="19">
        <v>17800</v>
      </c>
      <c r="AO6" s="93">
        <v>124100</v>
      </c>
      <c r="AP6" s="53">
        <f>AL6/AH6*100</f>
        <v>15.107301282819805</v>
      </c>
      <c r="AQ6" s="53">
        <f>AM6/AI6*100</f>
        <v>12.571278154474589</v>
      </c>
      <c r="AR6" s="53">
        <f>AN6/AJ6*100</f>
        <v>23.328353123116038</v>
      </c>
      <c r="AS6" s="92">
        <f>AO6/AK6*100</f>
        <v>19.757905948546657</v>
      </c>
      <c r="AT6" s="28">
        <v>13</v>
      </c>
      <c r="AU6" s="28">
        <v>26</v>
      </c>
      <c r="AV6" s="94" t="s">
        <v>164</v>
      </c>
      <c r="AW6" s="5" t="s">
        <v>164</v>
      </c>
      <c r="AX6" s="28" t="s">
        <v>164</v>
      </c>
      <c r="AY6" s="4" t="s">
        <v>164</v>
      </c>
      <c r="AZ6" s="4" t="s">
        <v>164</v>
      </c>
      <c r="BA6" s="5" t="s">
        <v>164</v>
      </c>
      <c r="BB6" s="19">
        <v>2.7</v>
      </c>
      <c r="BC6" s="19">
        <v>1.5</v>
      </c>
      <c r="BD6" s="19">
        <v>64.5</v>
      </c>
      <c r="BE6" s="19">
        <v>68.7</v>
      </c>
      <c r="BF6" s="351">
        <v>739795</v>
      </c>
      <c r="BG6" s="351">
        <v>26204</v>
      </c>
      <c r="BH6" s="351">
        <v>6133</v>
      </c>
      <c r="BI6" s="53">
        <f>(BG6/BF6)*10000</f>
        <v>354.20623280773731</v>
      </c>
      <c r="BJ6" s="20">
        <f>(BH6/BF6)*10000</f>
        <v>82.901344291323952</v>
      </c>
      <c r="BK6" s="19">
        <v>16.3</v>
      </c>
      <c r="BL6" s="19">
        <v>6</v>
      </c>
      <c r="BM6" s="19">
        <v>31.2</v>
      </c>
      <c r="BN6" s="19">
        <v>27.1</v>
      </c>
      <c r="BO6" s="19">
        <v>35</v>
      </c>
      <c r="BP6" s="19">
        <v>35.6</v>
      </c>
      <c r="BQ6" s="19">
        <v>17.5</v>
      </c>
      <c r="BR6" s="19">
        <v>31.4</v>
      </c>
      <c r="BS6" s="96" t="s">
        <v>164</v>
      </c>
      <c r="BT6" s="96" t="s">
        <v>164</v>
      </c>
      <c r="BU6" s="96" t="s">
        <v>164</v>
      </c>
      <c r="BV6" s="96" t="s">
        <v>164</v>
      </c>
      <c r="BW6" s="96" t="s">
        <v>164</v>
      </c>
      <c r="BX6" s="96" t="s">
        <v>164</v>
      </c>
      <c r="BY6" s="96" t="s">
        <v>164</v>
      </c>
      <c r="BZ6" s="96" t="s">
        <v>164</v>
      </c>
      <c r="CA6" s="96" t="s">
        <v>164</v>
      </c>
      <c r="CB6" s="96" t="s">
        <v>164</v>
      </c>
      <c r="CC6" s="96" t="s">
        <v>164</v>
      </c>
      <c r="CD6" s="96" t="s">
        <v>164</v>
      </c>
      <c r="CE6" s="96" t="s">
        <v>164</v>
      </c>
      <c r="CF6" s="1">
        <v>57.8</v>
      </c>
      <c r="CG6" s="1">
        <v>58.3</v>
      </c>
      <c r="CH6" s="1">
        <v>0.9</v>
      </c>
      <c r="CI6" s="1">
        <v>60.1</v>
      </c>
      <c r="CJ6" s="1">
        <v>61.5</v>
      </c>
      <c r="CK6" s="1">
        <v>-1.5</v>
      </c>
      <c r="CL6" s="1">
        <f>CI6-CF6</f>
        <v>2.3000000000000043</v>
      </c>
      <c r="CM6" s="1">
        <f>CJ6-CG6</f>
        <v>3.2000000000000028</v>
      </c>
      <c r="CN6" s="1">
        <f>CK6-CH6</f>
        <v>-2.4</v>
      </c>
    </row>
    <row r="7" spans="1:92">
      <c r="A7" s="37" t="s">
        <v>57</v>
      </c>
      <c r="B7" s="37" t="s">
        <v>58</v>
      </c>
      <c r="C7" s="54"/>
      <c r="D7" s="19">
        <v>3889714</v>
      </c>
      <c r="E7" s="19">
        <v>409017</v>
      </c>
      <c r="F7" s="19">
        <v>362299</v>
      </c>
      <c r="G7" s="19">
        <v>174761</v>
      </c>
      <c r="H7" s="19">
        <v>230929</v>
      </c>
      <c r="I7" s="19">
        <v>46718</v>
      </c>
      <c r="J7" s="19">
        <v>3480697</v>
      </c>
      <c r="K7" s="19">
        <v>2882745</v>
      </c>
      <c r="L7" s="19">
        <v>2412872</v>
      </c>
      <c r="M7" s="19">
        <v>561947</v>
      </c>
      <c r="N7" s="19">
        <v>597952</v>
      </c>
      <c r="O7" s="19">
        <v>1094652</v>
      </c>
      <c r="P7" s="19">
        <v>377500</v>
      </c>
      <c r="Q7" s="19">
        <v>374891</v>
      </c>
      <c r="R7" s="19">
        <v>201823</v>
      </c>
      <c r="S7" s="19">
        <v>370597</v>
      </c>
      <c r="T7" s="19">
        <v>2609</v>
      </c>
      <c r="U7" s="19">
        <v>717152</v>
      </c>
      <c r="V7" s="19">
        <v>709726</v>
      </c>
      <c r="W7" s="19">
        <v>419163</v>
      </c>
      <c r="X7" s="19">
        <v>686037</v>
      </c>
      <c r="Y7" s="19">
        <v>7426</v>
      </c>
      <c r="Z7" s="53">
        <f>I7/E7*100</f>
        <v>11.42201913367904</v>
      </c>
      <c r="AA7" s="53">
        <f>N7/J7*100</f>
        <v>17.179087981516343</v>
      </c>
      <c r="AB7" s="53">
        <f>T7/P7*100</f>
        <v>0.69112582781456955</v>
      </c>
      <c r="AC7" s="53">
        <f>Y7/U7*100</f>
        <v>1.0354848065682032</v>
      </c>
      <c r="AD7" s="53">
        <f>G7/E7*100</f>
        <v>42.727074913756638</v>
      </c>
      <c r="AE7" s="53">
        <f>L7/J7*100</f>
        <v>69.321518075259064</v>
      </c>
      <c r="AF7" s="53">
        <f>R7/P7*100</f>
        <v>53.463046357615895</v>
      </c>
      <c r="AG7" s="38">
        <f>W7/U7*100</f>
        <v>58.448278747043858</v>
      </c>
      <c r="AH7" s="19">
        <v>854637</v>
      </c>
      <c r="AI7" s="19">
        <v>5847353</v>
      </c>
      <c r="AJ7" s="19">
        <v>767091</v>
      </c>
      <c r="AK7" s="19">
        <v>5686615</v>
      </c>
      <c r="AL7" s="349">
        <v>154344</v>
      </c>
      <c r="AM7" s="349">
        <v>1072328</v>
      </c>
      <c r="AN7" s="19">
        <v>185000</v>
      </c>
      <c r="AO7" s="93">
        <v>1486500</v>
      </c>
      <c r="AP7" s="53">
        <f>AL7/AH7*100</f>
        <v>18.05959723250924</v>
      </c>
      <c r="AQ7" s="53">
        <f>AM7/AI7*100</f>
        <v>18.338691028231064</v>
      </c>
      <c r="AR7" s="53">
        <f>AN7/AJ7*100</f>
        <v>24.117086499515704</v>
      </c>
      <c r="AS7" s="92">
        <f>AO7/AK7*100</f>
        <v>26.140331286714503</v>
      </c>
      <c r="AT7" s="28">
        <v>16</v>
      </c>
      <c r="AU7" s="28">
        <v>21</v>
      </c>
      <c r="AV7" s="94">
        <v>34</v>
      </c>
      <c r="AW7" s="54">
        <v>46</v>
      </c>
      <c r="AX7" s="28" t="s">
        <v>164</v>
      </c>
      <c r="AY7" s="4" t="s">
        <v>164</v>
      </c>
      <c r="AZ7" s="4" t="s">
        <v>164</v>
      </c>
      <c r="BA7" s="5" t="s">
        <v>164</v>
      </c>
      <c r="BB7" s="19">
        <v>3.7</v>
      </c>
      <c r="BC7" s="19">
        <v>1.9</v>
      </c>
      <c r="BD7" s="19">
        <v>70.5</v>
      </c>
      <c r="BE7" s="19">
        <v>77</v>
      </c>
      <c r="BF7" s="351">
        <v>7016270</v>
      </c>
      <c r="BG7" s="351">
        <v>204515</v>
      </c>
      <c r="BH7" s="351">
        <v>35644</v>
      </c>
      <c r="BI7" s="53">
        <f>(BG7/BF7)*10000</f>
        <v>291.48678713903541</v>
      </c>
      <c r="BJ7" s="20">
        <f>(BH7/BF7)*10000</f>
        <v>50.801921818858169</v>
      </c>
      <c r="BK7" s="19">
        <v>19</v>
      </c>
      <c r="BL7" s="19">
        <v>12.1</v>
      </c>
      <c r="BM7" s="19">
        <v>29</v>
      </c>
      <c r="BN7" s="19">
        <v>23</v>
      </c>
      <c r="BO7" s="19">
        <v>33.799999999999997</v>
      </c>
      <c r="BP7" s="19">
        <v>33.9</v>
      </c>
      <c r="BQ7" s="19">
        <v>18.100000000000001</v>
      </c>
      <c r="BR7" s="19">
        <v>31</v>
      </c>
      <c r="BS7" s="96" t="s">
        <v>164</v>
      </c>
      <c r="BT7" s="96" t="s">
        <v>164</v>
      </c>
      <c r="BU7" s="96" t="s">
        <v>164</v>
      </c>
      <c r="BV7" s="96" t="s">
        <v>164</v>
      </c>
      <c r="BW7" s="96" t="s">
        <v>164</v>
      </c>
      <c r="BX7" s="96" t="s">
        <v>164</v>
      </c>
      <c r="BY7" s="96" t="s">
        <v>164</v>
      </c>
      <c r="BZ7" s="96" t="s">
        <v>164</v>
      </c>
      <c r="CA7" s="96" t="s">
        <v>164</v>
      </c>
      <c r="CB7" s="96" t="s">
        <v>164</v>
      </c>
      <c r="CC7" s="96" t="s">
        <v>164</v>
      </c>
      <c r="CD7" s="96" t="s">
        <v>164</v>
      </c>
      <c r="CE7" s="96" t="s">
        <v>164</v>
      </c>
      <c r="CF7" s="1">
        <v>59.1</v>
      </c>
      <c r="CG7" s="1">
        <v>56.9</v>
      </c>
      <c r="CH7" s="1">
        <v>-8.9</v>
      </c>
      <c r="CI7" s="1">
        <v>66.2</v>
      </c>
      <c r="CJ7" s="1">
        <v>59.6</v>
      </c>
      <c r="CK7" s="1">
        <v>6.6</v>
      </c>
      <c r="CL7" s="1">
        <f>CI7-CF7</f>
        <v>7.1000000000000014</v>
      </c>
      <c r="CM7" s="1">
        <f>CJ7-CG7</f>
        <v>2.7000000000000028</v>
      </c>
      <c r="CN7" s="1">
        <f>CK7-CH7</f>
        <v>15.5</v>
      </c>
    </row>
    <row r="8" spans="1:92">
      <c r="A8" s="37" t="s">
        <v>59</v>
      </c>
      <c r="B8" s="37" t="s">
        <v>60</v>
      </c>
      <c r="C8" s="54"/>
      <c r="D8" s="19">
        <v>1719450</v>
      </c>
      <c r="E8" s="19">
        <v>264299</v>
      </c>
      <c r="F8" s="19">
        <v>233348</v>
      </c>
      <c r="G8" s="19">
        <v>106037</v>
      </c>
      <c r="H8" s="19">
        <v>159685</v>
      </c>
      <c r="I8" s="19">
        <v>30951</v>
      </c>
      <c r="J8" s="19">
        <v>1455151</v>
      </c>
      <c r="K8" s="19">
        <v>1213554</v>
      </c>
      <c r="L8" s="19">
        <v>1046495</v>
      </c>
      <c r="M8" s="19">
        <v>213587</v>
      </c>
      <c r="N8" s="19">
        <v>241597</v>
      </c>
      <c r="O8" s="19">
        <v>460163</v>
      </c>
      <c r="P8" s="19">
        <v>193603</v>
      </c>
      <c r="Q8" s="19">
        <v>193231</v>
      </c>
      <c r="R8" s="19">
        <v>106018</v>
      </c>
      <c r="S8" s="19">
        <v>191763</v>
      </c>
      <c r="T8" s="19">
        <v>372</v>
      </c>
      <c r="U8" s="19">
        <v>266560</v>
      </c>
      <c r="V8" s="19">
        <v>265045</v>
      </c>
      <c r="W8" s="19">
        <v>167654</v>
      </c>
      <c r="X8" s="19">
        <v>258686</v>
      </c>
      <c r="Y8" s="19">
        <v>1515</v>
      </c>
      <c r="Z8" s="53">
        <f>I8/E8*100</f>
        <v>11.710600494137321</v>
      </c>
      <c r="AA8" s="53">
        <f>N8/J8*100</f>
        <v>16.602881762786133</v>
      </c>
      <c r="AB8" s="53">
        <f>T8/P8*100</f>
        <v>0.19214578286493494</v>
      </c>
      <c r="AC8" s="53">
        <f>Y8/U8*100</f>
        <v>0.56835234093637454</v>
      </c>
      <c r="AD8" s="53">
        <f>G8/E8*100</f>
        <v>40.120091260277185</v>
      </c>
      <c r="AE8" s="53">
        <f>L8/J8*100</f>
        <v>71.916591474011966</v>
      </c>
      <c r="AF8" s="53">
        <f>R8/P8*100</f>
        <v>54.760515074663097</v>
      </c>
      <c r="AG8" s="38">
        <f>W8/U8*100</f>
        <v>62.895408163265309</v>
      </c>
      <c r="AH8" s="19">
        <v>501757</v>
      </c>
      <c r="AI8" s="19">
        <v>2422812</v>
      </c>
      <c r="AJ8" s="19">
        <v>482953</v>
      </c>
      <c r="AK8" s="19">
        <v>2410930</v>
      </c>
      <c r="AL8" s="349">
        <v>135239</v>
      </c>
      <c r="AM8" s="349">
        <v>480992</v>
      </c>
      <c r="AN8" s="19">
        <v>159400</v>
      </c>
      <c r="AO8" s="93">
        <v>714300</v>
      </c>
      <c r="AP8" s="53">
        <f>AL8/AH8*100</f>
        <v>26.953086852799263</v>
      </c>
      <c r="AQ8" s="53">
        <f>AM8/AI8*100</f>
        <v>19.852634046719267</v>
      </c>
      <c r="AR8" s="53">
        <f>AN8/AJ8*100</f>
        <v>33.005282087490919</v>
      </c>
      <c r="AS8" s="92">
        <f>AO8/AK8*100</f>
        <v>29.627571103267204</v>
      </c>
      <c r="AT8" s="28">
        <v>24</v>
      </c>
      <c r="AU8" s="28">
        <v>24</v>
      </c>
      <c r="AV8" s="94">
        <v>38</v>
      </c>
      <c r="AW8" s="54">
        <v>45</v>
      </c>
      <c r="AX8" s="28" t="s">
        <v>164</v>
      </c>
      <c r="AY8" s="4" t="s">
        <v>164</v>
      </c>
      <c r="AZ8" s="4" t="s">
        <v>164</v>
      </c>
      <c r="BA8" s="5" t="s">
        <v>164</v>
      </c>
      <c r="BB8" s="19">
        <v>0.9</v>
      </c>
      <c r="BC8" s="19">
        <v>0.3</v>
      </c>
      <c r="BD8" s="19">
        <v>77.5</v>
      </c>
      <c r="BE8" s="19">
        <v>83.4</v>
      </c>
      <c r="BF8" s="351">
        <v>3004279</v>
      </c>
      <c r="BG8" s="351">
        <v>92489</v>
      </c>
      <c r="BH8" s="351">
        <v>16671</v>
      </c>
      <c r="BI8" s="53">
        <f>(BG8/BF8)*10000</f>
        <v>307.85755916810655</v>
      </c>
      <c r="BJ8" s="20">
        <f>(BH8/BF8)*10000</f>
        <v>55.490851548740977</v>
      </c>
      <c r="BK8" s="19">
        <v>24.1</v>
      </c>
      <c r="BL8" s="19">
        <v>11.3</v>
      </c>
      <c r="BM8" s="19">
        <v>38.4</v>
      </c>
      <c r="BN8" s="19">
        <v>32.700000000000003</v>
      </c>
      <c r="BO8" s="19">
        <v>26.4</v>
      </c>
      <c r="BP8" s="19">
        <v>30.3</v>
      </c>
      <c r="BQ8" s="19">
        <v>11.1</v>
      </c>
      <c r="BR8" s="19">
        <v>25.7</v>
      </c>
      <c r="BS8" s="96" t="s">
        <v>164</v>
      </c>
      <c r="BT8" s="96" t="s">
        <v>164</v>
      </c>
      <c r="BU8" s="96" t="s">
        <v>164</v>
      </c>
      <c r="BV8" s="96" t="s">
        <v>164</v>
      </c>
      <c r="BW8" s="96" t="s">
        <v>164</v>
      </c>
      <c r="BX8" s="96" t="s">
        <v>164</v>
      </c>
      <c r="BY8" s="96" t="s">
        <v>164</v>
      </c>
      <c r="BZ8" s="96" t="s">
        <v>164</v>
      </c>
      <c r="CA8" s="96" t="s">
        <v>164</v>
      </c>
      <c r="CB8" s="96" t="s">
        <v>164</v>
      </c>
      <c r="CC8" s="96" t="s">
        <v>164</v>
      </c>
      <c r="CD8" s="96" t="s">
        <v>164</v>
      </c>
      <c r="CE8" s="96" t="s">
        <v>164</v>
      </c>
      <c r="CF8" s="1">
        <v>48.1</v>
      </c>
      <c r="CG8" s="1">
        <v>54.7</v>
      </c>
      <c r="CH8" s="1">
        <v>-8.4</v>
      </c>
      <c r="CI8" s="1">
        <v>51.2</v>
      </c>
      <c r="CJ8" s="1">
        <v>60.1</v>
      </c>
      <c r="CK8" s="1">
        <v>-8.9</v>
      </c>
      <c r="CL8" s="1">
        <f>CI8-CF8</f>
        <v>3.1000000000000014</v>
      </c>
      <c r="CM8" s="1">
        <f>CJ8-CG8</f>
        <v>5.3999999999999986</v>
      </c>
      <c r="CN8" s="1">
        <f>CK8-CH8</f>
        <v>-0.5</v>
      </c>
    </row>
    <row r="9" spans="1:92">
      <c r="A9" s="37" t="s">
        <v>61</v>
      </c>
      <c r="B9" s="37" t="s">
        <v>62</v>
      </c>
      <c r="C9" s="54"/>
      <c r="D9" s="19">
        <v>23797372</v>
      </c>
      <c r="E9" s="19">
        <v>1969297</v>
      </c>
      <c r="F9" s="19">
        <v>1769134</v>
      </c>
      <c r="G9" s="19">
        <v>841267</v>
      </c>
      <c r="H9" s="19">
        <v>1115542</v>
      </c>
      <c r="I9" s="19">
        <v>200163</v>
      </c>
      <c r="J9" s="19">
        <v>21828075</v>
      </c>
      <c r="K9" s="19">
        <v>18510275</v>
      </c>
      <c r="L9" s="19">
        <v>15225460</v>
      </c>
      <c r="M9" s="19">
        <v>3758244</v>
      </c>
      <c r="N9" s="19">
        <v>3317800</v>
      </c>
      <c r="O9" s="19">
        <v>5052924</v>
      </c>
      <c r="P9" s="19">
        <v>1797732</v>
      </c>
      <c r="Q9" s="19">
        <v>1782501</v>
      </c>
      <c r="R9" s="19">
        <v>824214</v>
      </c>
      <c r="S9" s="19">
        <v>1751135</v>
      </c>
      <c r="T9" s="19">
        <v>15231</v>
      </c>
      <c r="U9" s="19">
        <v>3255192</v>
      </c>
      <c r="V9" s="19">
        <v>3204247</v>
      </c>
      <c r="W9" s="19">
        <v>1797389</v>
      </c>
      <c r="X9" s="19">
        <v>3026464</v>
      </c>
      <c r="Y9" s="19">
        <v>50945</v>
      </c>
      <c r="Z9" s="53">
        <f>I9/E9*100</f>
        <v>10.164185493605078</v>
      </c>
      <c r="AA9" s="53">
        <f>N9/J9*100</f>
        <v>15.199691223344248</v>
      </c>
      <c r="AB9" s="53">
        <f>T9/P9*100</f>
        <v>0.84723418173565357</v>
      </c>
      <c r="AC9" s="53">
        <f>Y9/U9*100</f>
        <v>1.565038252735937</v>
      </c>
      <c r="AD9" s="53">
        <f>G9/E9*100</f>
        <v>42.719153078484354</v>
      </c>
      <c r="AE9" s="53">
        <f>L9/J9*100</f>
        <v>69.751730283133071</v>
      </c>
      <c r="AF9" s="53">
        <f>R9/P9*100</f>
        <v>45.847434434053575</v>
      </c>
      <c r="AG9" s="38">
        <f>W9/U9*100</f>
        <v>55.216067132138448</v>
      </c>
      <c r="AH9" s="19">
        <v>4088523</v>
      </c>
      <c r="AI9" s="19">
        <v>34399546</v>
      </c>
      <c r="AJ9" s="19">
        <v>3851442</v>
      </c>
      <c r="AK9" s="19">
        <v>33699622</v>
      </c>
      <c r="AL9" s="349">
        <v>697407</v>
      </c>
      <c r="AM9" s="349">
        <v>5268082</v>
      </c>
      <c r="AN9" s="19">
        <v>1138200</v>
      </c>
      <c r="AO9" s="93">
        <v>13517400</v>
      </c>
      <c r="AP9" s="53">
        <f>AL9/AH9*100</f>
        <v>17.057675840395177</v>
      </c>
      <c r="AQ9" s="53">
        <f>AM9/AI9*100</f>
        <v>15.314393974850715</v>
      </c>
      <c r="AR9" s="53">
        <f>AN9/AJ9*100</f>
        <v>29.552567583777712</v>
      </c>
      <c r="AS9" s="92">
        <f>AO9/AK9*100</f>
        <v>40.111429143033121</v>
      </c>
      <c r="AT9" s="28">
        <v>15</v>
      </c>
      <c r="AU9" s="28">
        <v>28</v>
      </c>
      <c r="AV9" s="28">
        <v>33</v>
      </c>
      <c r="AW9" s="54">
        <v>51</v>
      </c>
      <c r="AX9" s="28" t="s">
        <v>164</v>
      </c>
      <c r="AY9" s="4" t="s">
        <v>164</v>
      </c>
      <c r="AZ9" s="4" t="s">
        <v>164</v>
      </c>
      <c r="BA9" s="5" t="s">
        <v>164</v>
      </c>
      <c r="BB9" s="19">
        <v>7.1</v>
      </c>
      <c r="BC9" s="19">
        <v>5.0999999999999996</v>
      </c>
      <c r="BD9" s="19">
        <v>65.8</v>
      </c>
      <c r="BE9" s="19">
        <v>74.099999999999994</v>
      </c>
      <c r="BF9" s="351">
        <v>39536653</v>
      </c>
      <c r="BG9" s="351">
        <v>987114</v>
      </c>
      <c r="BH9" s="351">
        <v>177627</v>
      </c>
      <c r="BI9" s="53">
        <f>(BG9/BF9)*10000</f>
        <v>249.67060312363822</v>
      </c>
      <c r="BJ9" s="20">
        <f>(BH9/BF9)*10000</f>
        <v>44.927171756294086</v>
      </c>
      <c r="BK9" s="19">
        <v>26.2</v>
      </c>
      <c r="BL9" s="19">
        <v>15.9</v>
      </c>
      <c r="BM9" s="19">
        <v>25</v>
      </c>
      <c r="BN9" s="19">
        <v>19.7</v>
      </c>
      <c r="BO9" s="19">
        <v>29.9</v>
      </c>
      <c r="BP9" s="19">
        <v>29.2</v>
      </c>
      <c r="BQ9" s="19">
        <v>18.899999999999999</v>
      </c>
      <c r="BR9" s="19">
        <v>35.200000000000003</v>
      </c>
      <c r="BS9" s="96" t="s">
        <v>164</v>
      </c>
      <c r="BT9" s="96" t="s">
        <v>164</v>
      </c>
      <c r="BU9" s="96" t="s">
        <v>164</v>
      </c>
      <c r="BV9" s="96" t="s">
        <v>164</v>
      </c>
      <c r="BW9" s="96" t="s">
        <v>164</v>
      </c>
      <c r="BX9" s="96" t="s">
        <v>164</v>
      </c>
      <c r="BY9" s="96" t="s">
        <v>164</v>
      </c>
      <c r="BZ9" s="96" t="s">
        <v>164</v>
      </c>
      <c r="CA9" s="96" t="s">
        <v>164</v>
      </c>
      <c r="CB9" s="96" t="s">
        <v>164</v>
      </c>
      <c r="CC9" s="96" t="s">
        <v>164</v>
      </c>
      <c r="CD9" s="96" t="s">
        <v>164</v>
      </c>
      <c r="CE9" s="96" t="s">
        <v>164</v>
      </c>
      <c r="CF9" s="1">
        <v>46.2</v>
      </c>
      <c r="CG9" s="1">
        <v>58.4</v>
      </c>
      <c r="CH9" s="1">
        <v>-8</v>
      </c>
      <c r="CI9" s="1">
        <v>52.3</v>
      </c>
      <c r="CJ9" s="1">
        <v>58.6</v>
      </c>
      <c r="CK9" s="1">
        <v>-6.3</v>
      </c>
      <c r="CL9" s="1">
        <f>CI9-CF9</f>
        <v>6.0999999999999943</v>
      </c>
      <c r="CM9" s="1">
        <f>CJ9-CG9</f>
        <v>0.20000000000000284</v>
      </c>
      <c r="CN9" s="1">
        <f>CK9-CH9</f>
        <v>1.7000000000000002</v>
      </c>
    </row>
    <row r="10" spans="1:92">
      <c r="A10" s="37" t="s">
        <v>63</v>
      </c>
      <c r="B10" s="37" t="s">
        <v>64</v>
      </c>
      <c r="C10" s="54"/>
      <c r="D10" s="19">
        <v>3330901</v>
      </c>
      <c r="E10" s="19">
        <v>293428</v>
      </c>
      <c r="F10" s="19">
        <v>263417</v>
      </c>
      <c r="G10" s="19">
        <v>147340</v>
      </c>
      <c r="H10" s="19">
        <v>149679</v>
      </c>
      <c r="I10" s="19">
        <v>30011</v>
      </c>
      <c r="J10" s="19">
        <v>3037473</v>
      </c>
      <c r="K10" s="19">
        <v>2641960</v>
      </c>
      <c r="L10" s="19">
        <v>2336804</v>
      </c>
      <c r="M10" s="19">
        <v>383234</v>
      </c>
      <c r="N10" s="19">
        <v>395513</v>
      </c>
      <c r="O10" s="19">
        <v>691914</v>
      </c>
      <c r="P10" s="19">
        <v>227113</v>
      </c>
      <c r="Q10" s="19">
        <v>225732</v>
      </c>
      <c r="R10" s="19">
        <v>133682</v>
      </c>
      <c r="S10" s="19">
        <v>222306</v>
      </c>
      <c r="T10" s="19">
        <v>1381</v>
      </c>
      <c r="U10" s="19">
        <v>464801</v>
      </c>
      <c r="V10" s="19">
        <v>460984</v>
      </c>
      <c r="W10" s="19">
        <v>286824</v>
      </c>
      <c r="X10" s="19">
        <v>440858</v>
      </c>
      <c r="Y10" s="19">
        <v>3817</v>
      </c>
      <c r="Z10" s="53">
        <f>I10/E10*100</f>
        <v>10.22772196245757</v>
      </c>
      <c r="AA10" s="53">
        <f>N10/J10*100</f>
        <v>13.021119858513968</v>
      </c>
      <c r="AB10" s="53">
        <f>T10/P10*100</f>
        <v>0.60806734973339271</v>
      </c>
      <c r="AC10" s="53">
        <f>Y10/U10*100</f>
        <v>0.82121165832259402</v>
      </c>
      <c r="AD10" s="53">
        <f>G10/E10*100</f>
        <v>50.213340240195215</v>
      </c>
      <c r="AE10" s="53">
        <f>L10/J10*100</f>
        <v>76.932502774510255</v>
      </c>
      <c r="AF10" s="53">
        <f>R10/P10*100</f>
        <v>58.861447825531791</v>
      </c>
      <c r="AG10" s="38">
        <f>W10/U10*100</f>
        <v>61.708989438490882</v>
      </c>
      <c r="AH10" s="19">
        <v>565570</v>
      </c>
      <c r="AI10" s="19">
        <v>4779133</v>
      </c>
      <c r="AJ10" s="19">
        <v>526054</v>
      </c>
      <c r="AK10" s="19">
        <v>4579110</v>
      </c>
      <c r="AL10" s="349">
        <v>102520</v>
      </c>
      <c r="AM10" s="349">
        <v>745182</v>
      </c>
      <c r="AN10" s="19">
        <v>145500</v>
      </c>
      <c r="AO10" s="93">
        <v>1070300</v>
      </c>
      <c r="AP10" s="53">
        <f>AL10/AH10*100</f>
        <v>18.126845483317716</v>
      </c>
      <c r="AQ10" s="53">
        <f>AM10/AI10*100</f>
        <v>15.592409752982391</v>
      </c>
      <c r="AR10" s="53">
        <f>AN10/AJ10*100</f>
        <v>27.658757465963568</v>
      </c>
      <c r="AS10" s="92">
        <f>AO10/AK10*100</f>
        <v>23.373537652513264</v>
      </c>
      <c r="AT10" s="28">
        <v>23</v>
      </c>
      <c r="AU10" s="28">
        <v>27</v>
      </c>
      <c r="AV10" s="28">
        <v>44</v>
      </c>
      <c r="AW10" s="54">
        <v>52</v>
      </c>
      <c r="AX10" s="28" t="s">
        <v>164</v>
      </c>
      <c r="AY10" s="4" t="s">
        <v>164</v>
      </c>
      <c r="AZ10" s="4" t="s">
        <v>164</v>
      </c>
      <c r="BA10" s="5" t="s">
        <v>164</v>
      </c>
      <c r="BB10" s="19">
        <v>4.7</v>
      </c>
      <c r="BC10" s="19">
        <v>3.1</v>
      </c>
      <c r="BD10" s="19">
        <v>69.5</v>
      </c>
      <c r="BE10" s="19">
        <v>75.7</v>
      </c>
      <c r="BF10" s="351">
        <v>5607154</v>
      </c>
      <c r="BG10" s="351">
        <v>151483</v>
      </c>
      <c r="BH10" s="351">
        <v>20638</v>
      </c>
      <c r="BI10" s="53">
        <f>(BG10/BF10)*10000</f>
        <v>270.16022745228685</v>
      </c>
      <c r="BJ10" s="20">
        <f>(BH10/BF10)*10000</f>
        <v>36.806551059592799</v>
      </c>
      <c r="BK10" s="19">
        <v>14.7</v>
      </c>
      <c r="BL10" s="19">
        <v>7.8</v>
      </c>
      <c r="BM10" s="19">
        <v>29</v>
      </c>
      <c r="BN10" s="19">
        <v>20</v>
      </c>
      <c r="BO10" s="19">
        <v>32.700000000000003</v>
      </c>
      <c r="BP10" s="19">
        <v>29.8</v>
      </c>
      <c r="BQ10" s="19">
        <v>23.6</v>
      </c>
      <c r="BR10" s="19">
        <v>42.5</v>
      </c>
      <c r="BS10" s="96" t="s">
        <v>164</v>
      </c>
      <c r="BT10" s="96" t="s">
        <v>164</v>
      </c>
      <c r="BU10" s="96" t="s">
        <v>164</v>
      </c>
      <c r="BV10" s="96" t="s">
        <v>164</v>
      </c>
      <c r="BW10" s="96" t="s">
        <v>164</v>
      </c>
      <c r="BX10" s="96" t="s">
        <v>164</v>
      </c>
      <c r="BY10" s="96" t="s">
        <v>164</v>
      </c>
      <c r="BZ10" s="96" t="s">
        <v>164</v>
      </c>
      <c r="CA10" s="96" t="s">
        <v>164</v>
      </c>
      <c r="CB10" s="96" t="s">
        <v>164</v>
      </c>
      <c r="CC10" s="96" t="s">
        <v>164</v>
      </c>
      <c r="CD10" s="96" t="s">
        <v>164</v>
      </c>
      <c r="CE10" s="96" t="s">
        <v>164</v>
      </c>
      <c r="CF10" s="1">
        <v>50.4</v>
      </c>
      <c r="CG10" s="1">
        <v>71.099999999999994</v>
      </c>
      <c r="CH10" s="1">
        <v>-5.5</v>
      </c>
      <c r="CI10" s="1">
        <v>69</v>
      </c>
      <c r="CJ10" s="1">
        <v>69.5</v>
      </c>
      <c r="CK10" s="1">
        <v>-0.6</v>
      </c>
      <c r="CL10" s="1">
        <f>CI10-CF10</f>
        <v>18.600000000000001</v>
      </c>
      <c r="CM10" s="1">
        <f>CJ10-CG10</f>
        <v>-1.5999999999999943</v>
      </c>
      <c r="CN10" s="1">
        <f>CK10-CH10</f>
        <v>4.9000000000000004</v>
      </c>
    </row>
    <row r="11" spans="1:92">
      <c r="A11" s="37" t="s">
        <v>65</v>
      </c>
      <c r="B11" s="37" t="s">
        <v>66</v>
      </c>
      <c r="C11" s="54"/>
      <c r="D11" s="19">
        <v>2172008</v>
      </c>
      <c r="E11" s="19">
        <v>183792</v>
      </c>
      <c r="F11" s="19">
        <v>171640</v>
      </c>
      <c r="G11" s="19">
        <v>87295</v>
      </c>
      <c r="H11" s="19">
        <v>102462</v>
      </c>
      <c r="I11" s="19">
        <v>12152</v>
      </c>
      <c r="J11" s="19">
        <v>1988216</v>
      </c>
      <c r="K11" s="19">
        <v>1806605</v>
      </c>
      <c r="L11" s="19">
        <v>1563362</v>
      </c>
      <c r="M11" s="19">
        <v>281187</v>
      </c>
      <c r="N11" s="19">
        <v>181611</v>
      </c>
      <c r="O11" s="19">
        <v>554342</v>
      </c>
      <c r="P11" s="19">
        <v>172602</v>
      </c>
      <c r="Q11" s="19">
        <v>171476</v>
      </c>
      <c r="R11" s="19">
        <v>100489</v>
      </c>
      <c r="S11" s="19">
        <v>168978</v>
      </c>
      <c r="T11" s="19">
        <v>1126</v>
      </c>
      <c r="U11" s="19">
        <v>381740</v>
      </c>
      <c r="V11" s="19">
        <v>378927</v>
      </c>
      <c r="W11" s="19">
        <v>249216</v>
      </c>
      <c r="X11" s="19">
        <v>359716</v>
      </c>
      <c r="Y11" s="19">
        <v>2813</v>
      </c>
      <c r="Z11" s="53">
        <f>I11/E11*100</f>
        <v>6.6118220597196826</v>
      </c>
      <c r="AA11" s="53">
        <f>N11/J11*100</f>
        <v>9.1343697063095775</v>
      </c>
      <c r="AB11" s="53">
        <f>T11/P11*100</f>
        <v>0.65236787522740181</v>
      </c>
      <c r="AC11" s="53">
        <f>Y11/U11*100</f>
        <v>0.73688898202965369</v>
      </c>
      <c r="AD11" s="53">
        <f>G11/E11*100</f>
        <v>47.4966266213981</v>
      </c>
      <c r="AE11" s="53">
        <f>L11/J11*100</f>
        <v>78.631396186329866</v>
      </c>
      <c r="AF11" s="53">
        <f>R11/P11*100</f>
        <v>58.220066974890209</v>
      </c>
      <c r="AG11" s="38">
        <f>W11/U11*100</f>
        <v>65.284224865091417</v>
      </c>
      <c r="AH11" s="19">
        <v>389368</v>
      </c>
      <c r="AI11" s="19">
        <v>3152395</v>
      </c>
      <c r="AJ11" s="19">
        <v>376276</v>
      </c>
      <c r="AK11" s="19">
        <v>3159575</v>
      </c>
      <c r="AL11" s="349">
        <v>82153</v>
      </c>
      <c r="AM11" s="349">
        <v>572564</v>
      </c>
      <c r="AN11" s="19">
        <v>88100</v>
      </c>
      <c r="AO11" s="93">
        <v>832300</v>
      </c>
      <c r="AP11" s="53">
        <f>AL11/AH11*100</f>
        <v>21.099063097121491</v>
      </c>
      <c r="AQ11" s="53">
        <f>AM11/AI11*100</f>
        <v>18.162825407349015</v>
      </c>
      <c r="AR11" s="53">
        <f>AN11/AJ11*100</f>
        <v>23.413664437806293</v>
      </c>
      <c r="AS11" s="92">
        <f>AO11/AK11*100</f>
        <v>26.34215044744942</v>
      </c>
      <c r="AT11" s="28">
        <v>26</v>
      </c>
      <c r="AU11" s="28">
        <v>21</v>
      </c>
      <c r="AV11" s="28">
        <v>42</v>
      </c>
      <c r="AW11" s="54">
        <v>37</v>
      </c>
      <c r="AX11" s="28" t="s">
        <v>164</v>
      </c>
      <c r="AY11" s="4" t="s">
        <v>164</v>
      </c>
      <c r="AZ11" s="4" t="s">
        <v>164</v>
      </c>
      <c r="BA11" s="5" t="s">
        <v>164</v>
      </c>
      <c r="BB11" s="19">
        <v>6</v>
      </c>
      <c r="BC11" s="19">
        <v>4.9000000000000004</v>
      </c>
      <c r="BD11" s="19">
        <v>70.5</v>
      </c>
      <c r="BE11" s="19">
        <v>78.7</v>
      </c>
      <c r="BF11" s="97">
        <v>3588184</v>
      </c>
      <c r="BG11" s="97">
        <v>63509</v>
      </c>
      <c r="BH11" s="97">
        <v>8180</v>
      </c>
      <c r="BI11" s="53">
        <f>(BG11/BF11)*10000</f>
        <v>176.99482523750174</v>
      </c>
      <c r="BJ11" s="20">
        <f>(BH11/BF11)*10000</f>
        <v>22.797047197133704</v>
      </c>
      <c r="BK11" s="19">
        <v>20.7</v>
      </c>
      <c r="BL11" s="19">
        <v>7.7</v>
      </c>
      <c r="BM11" s="19">
        <v>35.5</v>
      </c>
      <c r="BN11" s="19">
        <v>25.5</v>
      </c>
      <c r="BO11" s="19">
        <v>23.2</v>
      </c>
      <c r="BP11" s="19">
        <v>24.9</v>
      </c>
      <c r="BQ11" s="19">
        <v>20.5</v>
      </c>
      <c r="BR11" s="19">
        <v>41.9</v>
      </c>
      <c r="BS11" s="96" t="s">
        <v>164</v>
      </c>
      <c r="BT11" s="96" t="s">
        <v>164</v>
      </c>
      <c r="BU11" s="96" t="s">
        <v>164</v>
      </c>
      <c r="BV11" s="96" t="s">
        <v>164</v>
      </c>
      <c r="BW11" s="96" t="s">
        <v>164</v>
      </c>
      <c r="BX11" s="96" t="s">
        <v>164</v>
      </c>
      <c r="BY11" s="96" t="s">
        <v>164</v>
      </c>
      <c r="BZ11" s="96" t="s">
        <v>164</v>
      </c>
      <c r="CA11" s="96" t="s">
        <v>164</v>
      </c>
      <c r="CB11" s="96" t="s">
        <v>164</v>
      </c>
      <c r="CC11" s="96" t="s">
        <v>164</v>
      </c>
      <c r="CD11" s="96" t="s">
        <v>164</v>
      </c>
      <c r="CE11" s="96" t="s">
        <v>164</v>
      </c>
      <c r="CF11" s="1">
        <v>65.599999999999994</v>
      </c>
      <c r="CG11" s="1">
        <v>63.8</v>
      </c>
      <c r="CH11" s="1">
        <v>-11.1</v>
      </c>
      <c r="CI11" s="1">
        <v>65</v>
      </c>
      <c r="CJ11" s="1">
        <v>63.8</v>
      </c>
      <c r="CK11" s="1">
        <v>1.3</v>
      </c>
      <c r="CL11" s="1">
        <f>CI11-CF11</f>
        <v>-0.59999999999999432</v>
      </c>
      <c r="CM11" s="1">
        <f>CJ11-CG11</f>
        <v>0</v>
      </c>
      <c r="CN11" s="1">
        <f>CK11-CH11</f>
        <v>12.4</v>
      </c>
    </row>
    <row r="12" spans="1:92">
      <c r="A12" s="37" t="s">
        <v>67</v>
      </c>
      <c r="B12" s="37" t="s">
        <v>68</v>
      </c>
      <c r="C12" s="54"/>
      <c r="D12" s="19">
        <v>555214</v>
      </c>
      <c r="E12" s="19">
        <v>54399</v>
      </c>
      <c r="F12" s="19">
        <v>50477</v>
      </c>
      <c r="G12" s="19">
        <v>25358</v>
      </c>
      <c r="H12" s="19">
        <v>32174</v>
      </c>
      <c r="I12" s="19">
        <v>3922</v>
      </c>
      <c r="J12" s="19">
        <v>500815</v>
      </c>
      <c r="K12" s="19">
        <v>453070</v>
      </c>
      <c r="L12" s="19">
        <v>392871</v>
      </c>
      <c r="M12" s="19">
        <v>73643</v>
      </c>
      <c r="N12" s="19">
        <v>47745</v>
      </c>
      <c r="O12" s="19">
        <v>156517</v>
      </c>
      <c r="P12" s="19">
        <v>48069</v>
      </c>
      <c r="Q12" s="19">
        <v>47663</v>
      </c>
      <c r="R12" s="19">
        <v>31654</v>
      </c>
      <c r="S12" s="19">
        <v>47264</v>
      </c>
      <c r="T12" s="19">
        <v>406</v>
      </c>
      <c r="U12" s="19">
        <v>108448</v>
      </c>
      <c r="V12" s="19">
        <v>107383</v>
      </c>
      <c r="W12" s="19">
        <v>77341</v>
      </c>
      <c r="X12" s="19">
        <v>104119</v>
      </c>
      <c r="Y12" s="19">
        <v>1065</v>
      </c>
      <c r="Z12" s="53">
        <f>I12/E12*100</f>
        <v>7.2096913546204897</v>
      </c>
      <c r="AA12" s="53">
        <f>N12/J12*100</f>
        <v>9.5334604594510939</v>
      </c>
      <c r="AB12" s="53">
        <f>T12/P12*100</f>
        <v>0.84461919324304646</v>
      </c>
      <c r="AC12" s="53">
        <f>Y12/U12*100</f>
        <v>0.98203747418117437</v>
      </c>
      <c r="AD12" s="53">
        <f>G12/E12*100</f>
        <v>46.614827478446294</v>
      </c>
      <c r="AE12" s="53">
        <f>L12/J12*100</f>
        <v>78.446332478060768</v>
      </c>
      <c r="AF12" s="53">
        <f>R12/P12*100</f>
        <v>65.851172273190613</v>
      </c>
      <c r="AG12" s="38">
        <f>W12/U12*100</f>
        <v>71.316206845677186</v>
      </c>
      <c r="AH12" s="19">
        <v>111783</v>
      </c>
      <c r="AI12" s="19">
        <v>817356</v>
      </c>
      <c r="AJ12" s="19">
        <v>109238</v>
      </c>
      <c r="AK12" s="19">
        <v>793030</v>
      </c>
      <c r="AL12" s="349">
        <v>26982</v>
      </c>
      <c r="AM12" s="349">
        <v>166603</v>
      </c>
      <c r="AN12" s="19">
        <v>26300</v>
      </c>
      <c r="AO12" s="93">
        <v>197300</v>
      </c>
      <c r="AP12" s="53">
        <f>AL12/AH12*100</f>
        <v>24.137838490647056</v>
      </c>
      <c r="AQ12" s="53">
        <f>AM12/AI12*100</f>
        <v>20.383162294030999</v>
      </c>
      <c r="AR12" s="53">
        <f>AN12/AJ12*100</f>
        <v>24.075871033889307</v>
      </c>
      <c r="AS12" s="92">
        <f>AO12/AK12*100</f>
        <v>24.879260557608159</v>
      </c>
      <c r="AT12" s="28">
        <v>20</v>
      </c>
      <c r="AU12" s="28">
        <v>21</v>
      </c>
      <c r="AV12" s="28">
        <v>36</v>
      </c>
      <c r="AW12" s="54">
        <v>35</v>
      </c>
      <c r="AX12" s="28" t="s">
        <v>164</v>
      </c>
      <c r="AY12" s="4" t="s">
        <v>164</v>
      </c>
      <c r="AZ12" s="4" t="s">
        <v>164</v>
      </c>
      <c r="BA12" s="5" t="s">
        <v>164</v>
      </c>
      <c r="BB12" s="19">
        <v>5.2</v>
      </c>
      <c r="BC12" s="19">
        <v>2.7</v>
      </c>
      <c r="BD12" s="19">
        <v>74.900000000000006</v>
      </c>
      <c r="BE12" s="19">
        <v>81.8</v>
      </c>
      <c r="BF12" s="97">
        <v>961939</v>
      </c>
      <c r="BG12" s="97">
        <v>23477</v>
      </c>
      <c r="BH12" s="97">
        <v>4361</v>
      </c>
      <c r="BI12" s="53">
        <f>(BG12/BF12)*10000</f>
        <v>244.05913472683821</v>
      </c>
      <c r="BJ12" s="20">
        <f>(BH12/BF12)*10000</f>
        <v>45.335515037855828</v>
      </c>
      <c r="BK12" s="19">
        <v>19.5</v>
      </c>
      <c r="BL12" s="19">
        <v>8.6</v>
      </c>
      <c r="BM12" s="19">
        <v>37.5</v>
      </c>
      <c r="BN12" s="19">
        <v>29.9</v>
      </c>
      <c r="BO12" s="19">
        <v>25.6</v>
      </c>
      <c r="BP12" s="19">
        <v>27.5</v>
      </c>
      <c r="BQ12" s="19">
        <v>17.3</v>
      </c>
      <c r="BR12" s="19">
        <v>33.9</v>
      </c>
      <c r="BS12" s="96" t="s">
        <v>164</v>
      </c>
      <c r="BT12" s="96" t="s">
        <v>164</v>
      </c>
      <c r="BU12" s="96" t="s">
        <v>164</v>
      </c>
      <c r="BV12" s="96" t="s">
        <v>164</v>
      </c>
      <c r="BW12" s="96" t="s">
        <v>164</v>
      </c>
      <c r="BX12" s="96" t="s">
        <v>164</v>
      </c>
      <c r="BY12" s="96" t="s">
        <v>164</v>
      </c>
      <c r="BZ12" s="96" t="s">
        <v>164</v>
      </c>
      <c r="CA12" s="96" t="s">
        <v>164</v>
      </c>
      <c r="CB12" s="96" t="s">
        <v>164</v>
      </c>
      <c r="CC12" s="96" t="s">
        <v>164</v>
      </c>
      <c r="CD12" s="96" t="s">
        <v>164</v>
      </c>
      <c r="CE12" s="96" t="s">
        <v>164</v>
      </c>
      <c r="CF12" s="1">
        <v>52.7</v>
      </c>
      <c r="CG12" s="1">
        <v>66.8</v>
      </c>
      <c r="CH12" s="1">
        <v>4.3</v>
      </c>
      <c r="CI12" s="1">
        <v>53</v>
      </c>
      <c r="CJ12" s="1">
        <v>63.5</v>
      </c>
      <c r="CK12" s="1">
        <v>-10.5</v>
      </c>
      <c r="CL12" s="1">
        <f>CI12-CF12</f>
        <v>0.29999999999999716</v>
      </c>
      <c r="CM12" s="1">
        <f>CJ12-CG12</f>
        <v>-3.2999999999999972</v>
      </c>
      <c r="CN12" s="1">
        <f>CK12-CH12</f>
        <v>-14.8</v>
      </c>
    </row>
    <row r="13" spans="1:92">
      <c r="A13" s="37" t="s">
        <v>69</v>
      </c>
      <c r="B13" s="37" t="s">
        <v>70</v>
      </c>
      <c r="C13" s="54"/>
      <c r="D13" s="19">
        <v>456779</v>
      </c>
      <c r="E13" s="19">
        <v>44617</v>
      </c>
      <c r="F13" s="19">
        <v>42314</v>
      </c>
      <c r="G13" s="19">
        <v>16804</v>
      </c>
      <c r="H13" s="19">
        <v>29210</v>
      </c>
      <c r="I13" s="19">
        <v>2303</v>
      </c>
      <c r="J13" s="19">
        <v>412162</v>
      </c>
      <c r="K13" s="19">
        <v>386846</v>
      </c>
      <c r="L13" s="19">
        <v>320114</v>
      </c>
      <c r="M13" s="19">
        <v>77140</v>
      </c>
      <c r="N13" s="19">
        <v>25316</v>
      </c>
      <c r="O13" s="19">
        <v>77221</v>
      </c>
      <c r="P13" s="19">
        <v>27163</v>
      </c>
      <c r="Q13" s="19">
        <v>27082</v>
      </c>
      <c r="R13" s="19">
        <v>15494</v>
      </c>
      <c r="S13" s="19">
        <v>25982</v>
      </c>
      <c r="T13" s="19">
        <v>81</v>
      </c>
      <c r="U13" s="19">
        <v>50058</v>
      </c>
      <c r="V13" s="19">
        <v>49592</v>
      </c>
      <c r="W13" s="19">
        <v>36691</v>
      </c>
      <c r="X13" s="19">
        <v>45002</v>
      </c>
      <c r="Y13" s="19">
        <v>466</v>
      </c>
      <c r="Z13" s="53">
        <f>I13/E13*100</f>
        <v>5.1617096622363672</v>
      </c>
      <c r="AA13" s="53">
        <f>N13/J13*100</f>
        <v>6.1422450395718187</v>
      </c>
      <c r="AB13" s="53">
        <f>T13/P13*100</f>
        <v>0.29819975702242024</v>
      </c>
      <c r="AC13" s="53">
        <f>Y13/U13*100</f>
        <v>0.93092013264613049</v>
      </c>
      <c r="AD13" s="53">
        <f>G13/E13*100</f>
        <v>37.662774278862315</v>
      </c>
      <c r="AE13" s="53">
        <f>L13/J13*100</f>
        <v>77.667033836210038</v>
      </c>
      <c r="AF13" s="53">
        <f>R13/P13*100</f>
        <v>57.040827596362696</v>
      </c>
      <c r="AG13" s="38">
        <f>W13/U13*100</f>
        <v>73.296975508410242</v>
      </c>
      <c r="AH13" s="19">
        <v>77368</v>
      </c>
      <c r="AI13" s="19">
        <v>584490</v>
      </c>
      <c r="AJ13" s="19">
        <v>69310</v>
      </c>
      <c r="AK13" s="19">
        <v>553819</v>
      </c>
      <c r="AL13" s="349">
        <v>15044</v>
      </c>
      <c r="AM13" s="349">
        <v>76007</v>
      </c>
      <c r="AN13" s="19">
        <v>44200</v>
      </c>
      <c r="AO13" s="93">
        <v>220800</v>
      </c>
      <c r="AP13" s="53">
        <f>AL13/AH13*100</f>
        <v>19.444731672009098</v>
      </c>
      <c r="AQ13" s="53">
        <f>AM13/AI13*100</f>
        <v>13.003986381289669</v>
      </c>
      <c r="AR13" s="53">
        <f>AN13/AJ13*100</f>
        <v>63.771461549559952</v>
      </c>
      <c r="AS13" s="92">
        <f>AO13/AK13*100</f>
        <v>39.86862133657386</v>
      </c>
      <c r="AT13" s="28">
        <v>25</v>
      </c>
      <c r="AU13" s="28">
        <v>23</v>
      </c>
      <c r="AV13" s="28" t="s">
        <v>164</v>
      </c>
      <c r="AW13" s="54">
        <v>49</v>
      </c>
      <c r="AX13" s="28" t="s">
        <v>164</v>
      </c>
      <c r="AY13" s="4" t="s">
        <v>164</v>
      </c>
      <c r="AZ13" s="4" t="s">
        <v>164</v>
      </c>
      <c r="BA13" s="5" t="s">
        <v>164</v>
      </c>
      <c r="BB13" s="19">
        <v>37.1</v>
      </c>
      <c r="BC13" s="19">
        <v>35.6</v>
      </c>
      <c r="BD13" s="19">
        <v>32.700000000000003</v>
      </c>
      <c r="BE13" s="19">
        <v>34</v>
      </c>
      <c r="BF13" s="97">
        <v>693972</v>
      </c>
      <c r="BG13" s="97">
        <v>29729</v>
      </c>
      <c r="BH13" s="97">
        <v>6974</v>
      </c>
      <c r="BI13" s="53">
        <f>(BG13/BF13)*10000</f>
        <v>428.38904163280364</v>
      </c>
      <c r="BJ13" s="20">
        <f>(BH13/BF13)*10000</f>
        <v>100.49396805634809</v>
      </c>
      <c r="BK13" s="19">
        <v>21.8</v>
      </c>
      <c r="BL13" s="19">
        <v>7.5</v>
      </c>
      <c r="BM13" s="19">
        <v>31.5</v>
      </c>
      <c r="BN13" s="19">
        <v>15</v>
      </c>
      <c r="BO13" s="19">
        <v>22.5</v>
      </c>
      <c r="BP13" s="19">
        <v>15</v>
      </c>
      <c r="BQ13" s="19">
        <v>24.3</v>
      </c>
      <c r="BR13" s="19">
        <v>62.6</v>
      </c>
      <c r="BS13" s="96" t="s">
        <v>164</v>
      </c>
      <c r="BT13" s="96" t="s">
        <v>164</v>
      </c>
      <c r="BU13" s="96" t="s">
        <v>164</v>
      </c>
      <c r="BV13" s="96" t="s">
        <v>164</v>
      </c>
      <c r="BW13" s="96" t="s">
        <v>164</v>
      </c>
      <c r="BX13" s="96" t="s">
        <v>164</v>
      </c>
      <c r="BY13" s="96" t="s">
        <v>164</v>
      </c>
      <c r="BZ13" s="96" t="s">
        <v>164</v>
      </c>
      <c r="CA13" s="96" t="s">
        <v>164</v>
      </c>
      <c r="CB13" s="96" t="s">
        <v>164</v>
      </c>
      <c r="CC13" s="96" t="s">
        <v>164</v>
      </c>
      <c r="CD13" s="96" t="s">
        <v>164</v>
      </c>
      <c r="CE13" s="96" t="s">
        <v>164</v>
      </c>
      <c r="CF13" s="1">
        <v>63.8</v>
      </c>
      <c r="CG13" s="1">
        <v>77.599999999999994</v>
      </c>
      <c r="CH13" s="1">
        <v>-13.8</v>
      </c>
      <c r="CI13" s="1">
        <v>60</v>
      </c>
      <c r="CJ13" s="1">
        <v>76.099999999999994</v>
      </c>
      <c r="CK13" s="1">
        <v>-16.100000000000001</v>
      </c>
      <c r="CL13" s="1">
        <f>CI13-CF13</f>
        <v>-3.7999999999999972</v>
      </c>
      <c r="CM13" s="1">
        <f>CJ13-CG13</f>
        <v>-1.5</v>
      </c>
      <c r="CN13" s="1">
        <f>CK13-CH13</f>
        <v>-2.3000000000000007</v>
      </c>
    </row>
    <row r="14" spans="1:92">
      <c r="A14" s="37" t="s">
        <v>71</v>
      </c>
      <c r="B14" s="37" t="s">
        <v>72</v>
      </c>
      <c r="C14" s="54"/>
      <c r="D14" s="19">
        <v>11758619</v>
      </c>
      <c r="E14" s="19">
        <v>1195010</v>
      </c>
      <c r="F14" s="19">
        <v>993928</v>
      </c>
      <c r="G14" s="19">
        <v>507623</v>
      </c>
      <c r="H14" s="19">
        <v>618895</v>
      </c>
      <c r="I14" s="19">
        <v>201082</v>
      </c>
      <c r="J14" s="19">
        <v>10563609</v>
      </c>
      <c r="K14" s="19">
        <v>8205127</v>
      </c>
      <c r="L14" s="19">
        <v>7342834</v>
      </c>
      <c r="M14" s="19">
        <v>1117323</v>
      </c>
      <c r="N14" s="19">
        <v>2358482</v>
      </c>
      <c r="O14" s="19">
        <v>3859065</v>
      </c>
      <c r="P14" s="19">
        <v>1287862</v>
      </c>
      <c r="Q14" s="19">
        <v>1276468</v>
      </c>
      <c r="R14" s="19">
        <v>650850</v>
      </c>
      <c r="S14" s="19">
        <v>1262365</v>
      </c>
      <c r="T14" s="19">
        <v>11394</v>
      </c>
      <c r="U14" s="19">
        <v>2571203</v>
      </c>
      <c r="V14" s="19">
        <v>2529112</v>
      </c>
      <c r="W14" s="19">
        <v>1374940</v>
      </c>
      <c r="X14" s="19">
        <v>2439024</v>
      </c>
      <c r="Y14" s="19">
        <v>42091</v>
      </c>
      <c r="Z14" s="53">
        <f>I14/E14*100</f>
        <v>16.826804796612578</v>
      </c>
      <c r="AA14" s="53">
        <f>N14/J14*100</f>
        <v>22.326479520398756</v>
      </c>
      <c r="AB14" s="53">
        <f>T14/P14*100</f>
        <v>0.88472212084835178</v>
      </c>
      <c r="AC14" s="53">
        <f>Y14/U14*100</f>
        <v>1.6370158248881943</v>
      </c>
      <c r="AD14" s="53">
        <f>G14/E14*100</f>
        <v>42.478556664797786</v>
      </c>
      <c r="AE14" s="53">
        <f>L14/J14*100</f>
        <v>69.510656821925153</v>
      </c>
      <c r="AF14" s="53">
        <f>R14/P14*100</f>
        <v>50.537247003172702</v>
      </c>
      <c r="AG14" s="38">
        <f>W14/U14*100</f>
        <v>53.474579797861153</v>
      </c>
      <c r="AH14" s="19">
        <v>2673685</v>
      </c>
      <c r="AI14" s="19">
        <v>17294246</v>
      </c>
      <c r="AJ14" s="19">
        <v>2492469</v>
      </c>
      <c r="AK14" s="19">
        <v>16556978</v>
      </c>
      <c r="AL14" s="349">
        <v>548153</v>
      </c>
      <c r="AM14" s="349">
        <v>3747063</v>
      </c>
      <c r="AN14" s="19">
        <v>722600</v>
      </c>
      <c r="AO14" s="93">
        <v>3953200</v>
      </c>
      <c r="AP14" s="53">
        <f>AL14/AH14*100</f>
        <v>20.501779379395852</v>
      </c>
      <c r="AQ14" s="53">
        <f>AM14/AI14*100</f>
        <v>21.666530012352087</v>
      </c>
      <c r="AR14" s="53">
        <f>AN14/AJ14*100</f>
        <v>28.991333493014356</v>
      </c>
      <c r="AS14" s="92">
        <f>AO14/AK14*100</f>
        <v>23.876337819619014</v>
      </c>
      <c r="AT14" s="28">
        <v>23</v>
      </c>
      <c r="AU14" s="28">
        <v>23</v>
      </c>
      <c r="AV14" s="19">
        <v>41</v>
      </c>
      <c r="AW14" s="54">
        <v>40</v>
      </c>
      <c r="AX14" s="28" t="s">
        <v>164</v>
      </c>
      <c r="AY14" s="4" t="s">
        <v>164</v>
      </c>
      <c r="AZ14" s="4" t="s">
        <v>164</v>
      </c>
      <c r="BA14" s="5" t="s">
        <v>164</v>
      </c>
      <c r="BB14" s="19">
        <v>3</v>
      </c>
      <c r="BC14" s="19">
        <v>2</v>
      </c>
      <c r="BD14" s="19">
        <v>74</v>
      </c>
      <c r="BE14" s="19">
        <v>79.8</v>
      </c>
      <c r="BF14" s="97">
        <v>20984400</v>
      </c>
      <c r="BG14" s="97">
        <v>527220</v>
      </c>
      <c r="BH14" s="97">
        <v>85625</v>
      </c>
      <c r="BI14" s="53">
        <f>(BG14/BF14)*10000</f>
        <v>251.24378109452738</v>
      </c>
      <c r="BJ14" s="20">
        <f>(BH14/BF14)*10000</f>
        <v>40.804121156668764</v>
      </c>
      <c r="BK14" s="19">
        <v>20.5</v>
      </c>
      <c r="BL14" s="19">
        <v>10.4</v>
      </c>
      <c r="BM14" s="19">
        <v>33.9</v>
      </c>
      <c r="BN14" s="19">
        <v>27.8</v>
      </c>
      <c r="BO14" s="19">
        <v>27.6</v>
      </c>
      <c r="BP14" s="19">
        <v>30.8</v>
      </c>
      <c r="BQ14" s="19">
        <v>17.899999999999999</v>
      </c>
      <c r="BR14" s="19">
        <v>31</v>
      </c>
      <c r="BS14" s="96" t="s">
        <v>164</v>
      </c>
      <c r="BT14" s="96" t="s">
        <v>164</v>
      </c>
      <c r="BU14" s="96" t="s">
        <v>164</v>
      </c>
      <c r="BV14" s="96" t="s">
        <v>164</v>
      </c>
      <c r="BW14" s="96" t="s">
        <v>164</v>
      </c>
      <c r="BX14" s="96" t="s">
        <v>164</v>
      </c>
      <c r="BY14" s="96" t="s">
        <v>164</v>
      </c>
      <c r="BZ14" s="96" t="s">
        <v>164</v>
      </c>
      <c r="CA14" s="96" t="s">
        <v>164</v>
      </c>
      <c r="CB14" s="96" t="s">
        <v>164</v>
      </c>
      <c r="CC14" s="96" t="s">
        <v>164</v>
      </c>
      <c r="CD14" s="96" t="s">
        <v>164</v>
      </c>
      <c r="CE14" s="96" t="s">
        <v>164</v>
      </c>
      <c r="CF14" s="1">
        <v>62</v>
      </c>
      <c r="CG14" s="1">
        <v>60.7</v>
      </c>
      <c r="CH14" s="1">
        <v>1.3</v>
      </c>
      <c r="CI14" s="1">
        <v>58.9</v>
      </c>
      <c r="CJ14" s="1">
        <v>59.5</v>
      </c>
      <c r="CK14" s="1">
        <v>-0.7</v>
      </c>
      <c r="CL14" s="1">
        <f>CI14-CF14</f>
        <v>-3.1000000000000014</v>
      </c>
      <c r="CM14" s="1">
        <f>CJ14-CG14</f>
        <v>-1.2000000000000028</v>
      </c>
      <c r="CN14" s="1">
        <f>CK14-CH14</f>
        <v>-2</v>
      </c>
    </row>
    <row r="15" spans="1:92">
      <c r="A15" s="37" t="s">
        <v>73</v>
      </c>
      <c r="B15" s="37" t="s">
        <v>74</v>
      </c>
      <c r="C15" s="54"/>
      <c r="D15" s="19">
        <v>6097493</v>
      </c>
      <c r="E15" s="19">
        <v>662004</v>
      </c>
      <c r="F15" s="19">
        <v>537498</v>
      </c>
      <c r="G15" s="19">
        <v>297385</v>
      </c>
      <c r="H15" s="19">
        <v>318819</v>
      </c>
      <c r="I15" s="19">
        <v>124506</v>
      </c>
      <c r="J15" s="19">
        <v>5435489</v>
      </c>
      <c r="K15" s="19">
        <v>4295787</v>
      </c>
      <c r="L15" s="19">
        <v>3985914</v>
      </c>
      <c r="M15" s="19">
        <v>439274</v>
      </c>
      <c r="N15" s="19">
        <v>1139702</v>
      </c>
      <c r="O15" s="19">
        <v>1270953</v>
      </c>
      <c r="P15" s="19">
        <v>468856</v>
      </c>
      <c r="Q15" s="19">
        <v>465299</v>
      </c>
      <c r="R15" s="19">
        <v>256980</v>
      </c>
      <c r="S15" s="19">
        <v>460247</v>
      </c>
      <c r="T15" s="19">
        <v>3557</v>
      </c>
      <c r="U15" s="19">
        <v>802097</v>
      </c>
      <c r="V15" s="19">
        <v>793390</v>
      </c>
      <c r="W15" s="19">
        <v>493475</v>
      </c>
      <c r="X15" s="19">
        <v>763681</v>
      </c>
      <c r="Y15" s="19">
        <v>8707</v>
      </c>
      <c r="Z15" s="53">
        <f>I15/E15*100</f>
        <v>18.807439229974442</v>
      </c>
      <c r="AA15" s="53">
        <f>N15/J15*100</f>
        <v>20.967791490333251</v>
      </c>
      <c r="AB15" s="53">
        <f>T15/P15*100</f>
        <v>0.75865510945791459</v>
      </c>
      <c r="AC15" s="53">
        <f>Y15/U15*100</f>
        <v>1.0855295556522466</v>
      </c>
      <c r="AD15" s="53">
        <f>G15/E15*100</f>
        <v>44.921934006441049</v>
      </c>
      <c r="AE15" s="53">
        <f>L15/J15*100</f>
        <v>73.331286292732813</v>
      </c>
      <c r="AF15" s="53">
        <f>R15/P15*100</f>
        <v>54.810005630726707</v>
      </c>
      <c r="AG15" s="38">
        <f>W15/U15*100</f>
        <v>61.523107554323232</v>
      </c>
      <c r="AH15" s="19">
        <v>1237621</v>
      </c>
      <c r="AI15" s="19">
        <v>8775373</v>
      </c>
      <c r="AJ15" s="19">
        <v>1173675</v>
      </c>
      <c r="AK15" s="19">
        <v>8538705</v>
      </c>
      <c r="AL15" s="349">
        <v>283647</v>
      </c>
      <c r="AM15" s="349">
        <v>1340409</v>
      </c>
      <c r="AN15" s="19">
        <v>331800</v>
      </c>
      <c r="AO15" s="93">
        <v>1750300</v>
      </c>
      <c r="AP15" s="53">
        <f>AL15/AH15*100</f>
        <v>22.918728754602579</v>
      </c>
      <c r="AQ15" s="53">
        <f>AM15/AI15*100</f>
        <v>15.274666957176636</v>
      </c>
      <c r="AR15" s="53">
        <f>AN15/AJ15*100</f>
        <v>28.270177008115532</v>
      </c>
      <c r="AS15" s="92">
        <f>AO15/AK15*100</f>
        <v>20.498424526904255</v>
      </c>
      <c r="AT15" s="28">
        <v>17</v>
      </c>
      <c r="AU15" s="28">
        <v>17</v>
      </c>
      <c r="AV15" s="19">
        <v>32</v>
      </c>
      <c r="AW15" s="54">
        <v>32</v>
      </c>
      <c r="AX15" s="28" t="s">
        <v>164</v>
      </c>
      <c r="AY15" s="4" t="s">
        <v>164</v>
      </c>
      <c r="AZ15" s="4" t="s">
        <v>164</v>
      </c>
      <c r="BA15" s="5" t="s">
        <v>164</v>
      </c>
      <c r="BB15" s="19">
        <v>3.2</v>
      </c>
      <c r="BC15" s="19">
        <v>2.1</v>
      </c>
      <c r="BD15" s="19">
        <v>74.3</v>
      </c>
      <c r="BE15" s="19">
        <v>79.900000000000006</v>
      </c>
      <c r="BF15" s="97">
        <v>10429379</v>
      </c>
      <c r="BG15" s="97">
        <v>298298</v>
      </c>
      <c r="BH15" s="97">
        <v>37258</v>
      </c>
      <c r="BI15" s="53">
        <f>(BG15/BF15)*10000</f>
        <v>286.01702939360052</v>
      </c>
      <c r="BJ15" s="20">
        <f>(BH15/BF15)*10000</f>
        <v>35.724082900813173</v>
      </c>
      <c r="BK15" s="19">
        <v>24.3</v>
      </c>
      <c r="BL15" s="19">
        <v>11.3</v>
      </c>
      <c r="BM15" s="19">
        <v>34.299999999999997</v>
      </c>
      <c r="BN15" s="19">
        <v>26.6</v>
      </c>
      <c r="BO15" s="19">
        <v>26.1</v>
      </c>
      <c r="BP15" s="19">
        <v>28.8</v>
      </c>
      <c r="BQ15" s="19">
        <v>15.3</v>
      </c>
      <c r="BR15" s="19">
        <v>33.299999999999997</v>
      </c>
      <c r="BS15" s="96" t="s">
        <v>164</v>
      </c>
      <c r="BT15" s="96" t="s">
        <v>164</v>
      </c>
      <c r="BU15" s="96" t="s">
        <v>164</v>
      </c>
      <c r="BV15" s="96" t="s">
        <v>164</v>
      </c>
      <c r="BW15" s="96" t="s">
        <v>164</v>
      </c>
      <c r="BX15" s="96" t="s">
        <v>164</v>
      </c>
      <c r="BY15" s="96" t="s">
        <v>164</v>
      </c>
      <c r="BZ15" s="96" t="s">
        <v>164</v>
      </c>
      <c r="CA15" s="96" t="s">
        <v>164</v>
      </c>
      <c r="CB15" s="96" t="s">
        <v>164</v>
      </c>
      <c r="CC15" s="96" t="s">
        <v>164</v>
      </c>
      <c r="CD15" s="96" t="s">
        <v>164</v>
      </c>
      <c r="CE15" s="96" t="s">
        <v>164</v>
      </c>
      <c r="CF15" s="1">
        <v>54.9</v>
      </c>
      <c r="CG15" s="1">
        <v>62.9</v>
      </c>
      <c r="CH15" s="1">
        <v>-8</v>
      </c>
      <c r="CI15" s="1">
        <v>57.8</v>
      </c>
      <c r="CJ15" s="1">
        <v>60.6</v>
      </c>
      <c r="CK15" s="1">
        <v>-2.7</v>
      </c>
      <c r="CL15" s="1">
        <f>CI15-CF15</f>
        <v>2.8999999999999986</v>
      </c>
      <c r="CM15" s="1">
        <f>CJ15-CG15</f>
        <v>-2.2999999999999972</v>
      </c>
      <c r="CN15" s="1">
        <f>CK15-CH15</f>
        <v>5.3</v>
      </c>
    </row>
    <row r="16" spans="1:92">
      <c r="A16" s="37" t="s">
        <v>75</v>
      </c>
      <c r="B16" s="37" t="s">
        <v>76</v>
      </c>
      <c r="C16" s="54"/>
      <c r="D16" s="19">
        <v>813413</v>
      </c>
      <c r="E16" s="19">
        <v>64214</v>
      </c>
      <c r="F16" s="19">
        <v>60433</v>
      </c>
      <c r="G16" s="19">
        <v>35855</v>
      </c>
      <c r="H16" s="19">
        <v>32826</v>
      </c>
      <c r="I16" s="19">
        <v>3781</v>
      </c>
      <c r="J16" s="19">
        <v>749199</v>
      </c>
      <c r="K16" s="19">
        <v>699676</v>
      </c>
      <c r="L16" s="19">
        <v>622644</v>
      </c>
      <c r="M16" s="19">
        <v>101186</v>
      </c>
      <c r="N16" s="19">
        <v>49523</v>
      </c>
      <c r="O16" s="19">
        <v>233724</v>
      </c>
      <c r="P16" s="19">
        <v>80181</v>
      </c>
      <c r="Q16" s="19">
        <v>79795</v>
      </c>
      <c r="R16" s="19">
        <v>52077</v>
      </c>
      <c r="S16" s="19">
        <v>78369</v>
      </c>
      <c r="T16" s="19">
        <v>386</v>
      </c>
      <c r="U16" s="19">
        <v>153543</v>
      </c>
      <c r="V16" s="19">
        <v>152385</v>
      </c>
      <c r="W16" s="19">
        <v>112752</v>
      </c>
      <c r="X16" s="19">
        <v>142837</v>
      </c>
      <c r="Y16" s="19">
        <v>1158</v>
      </c>
      <c r="Z16" s="53">
        <f>I16/E16*100</f>
        <v>5.8881240850904781</v>
      </c>
      <c r="AA16" s="53">
        <f>N16/J16*100</f>
        <v>6.6101262815353463</v>
      </c>
      <c r="AB16" s="53">
        <f>T16/P16*100</f>
        <v>0.48141080804679415</v>
      </c>
      <c r="AC16" s="53">
        <f>Y16/U16*100</f>
        <v>0.75418612375686289</v>
      </c>
      <c r="AD16" s="53">
        <f>G16/E16*100</f>
        <v>55.836733422618124</v>
      </c>
      <c r="AE16" s="53">
        <f>L16/J16*100</f>
        <v>83.107959300532968</v>
      </c>
      <c r="AF16" s="53">
        <f>R16/P16*100</f>
        <v>64.949302203763978</v>
      </c>
      <c r="AG16" s="38">
        <f>W16/U16*100</f>
        <v>73.433500713155269</v>
      </c>
      <c r="AH16" s="19">
        <v>153544</v>
      </c>
      <c r="AI16" s="19">
        <v>1215822</v>
      </c>
      <c r="AJ16" s="19">
        <v>148126</v>
      </c>
      <c r="AK16" s="19">
        <v>1192081</v>
      </c>
      <c r="AL16" s="349">
        <v>23206</v>
      </c>
      <c r="AM16" s="349">
        <v>236201</v>
      </c>
      <c r="AN16" s="19">
        <v>27200</v>
      </c>
      <c r="AO16" s="93">
        <v>305100</v>
      </c>
      <c r="AP16" s="53">
        <f>AL16/AH16*100</f>
        <v>15.11358307716355</v>
      </c>
      <c r="AQ16" s="53">
        <f>AM16/AI16*100</f>
        <v>19.427268136289687</v>
      </c>
      <c r="AR16" s="53">
        <f>AN16/AJ16*100</f>
        <v>18.362745230411946</v>
      </c>
      <c r="AS16" s="92">
        <f>AO16/AK16*100</f>
        <v>25.593898401199251</v>
      </c>
      <c r="AT16" s="28">
        <v>19</v>
      </c>
      <c r="AU16" s="28">
        <v>18</v>
      </c>
      <c r="AV16" s="19">
        <v>44</v>
      </c>
      <c r="AW16" s="54">
        <v>42</v>
      </c>
      <c r="AX16" s="28" t="s">
        <v>164</v>
      </c>
      <c r="AY16" s="4" t="s">
        <v>164</v>
      </c>
      <c r="AZ16" s="4" t="s">
        <v>164</v>
      </c>
      <c r="BA16" s="5" t="s">
        <v>164</v>
      </c>
      <c r="BB16" s="19">
        <v>8.1999999999999993</v>
      </c>
      <c r="BC16" s="19">
        <v>6.9</v>
      </c>
      <c r="BD16" s="19">
        <v>61.4</v>
      </c>
      <c r="BE16" s="19">
        <v>67.599999999999994</v>
      </c>
      <c r="BF16" s="352">
        <v>1427538</v>
      </c>
      <c r="BG16" s="97">
        <v>40392</v>
      </c>
      <c r="BH16" s="97">
        <v>3577</v>
      </c>
      <c r="BI16" s="53">
        <f>(BG16/BF16)*10000</f>
        <v>282.94868507878601</v>
      </c>
      <c r="BJ16" s="20">
        <f>(BH16/BF16)*10000</f>
        <v>25.057126325183638</v>
      </c>
      <c r="BK16" s="19">
        <v>17.399999999999999</v>
      </c>
      <c r="BL16" s="19">
        <v>6.9</v>
      </c>
      <c r="BM16" s="19">
        <v>36</v>
      </c>
      <c r="BN16" s="19">
        <v>26.4</v>
      </c>
      <c r="BO16" s="19">
        <v>26.9</v>
      </c>
      <c r="BP16" s="19">
        <v>32.299999999999997</v>
      </c>
      <c r="BQ16" s="19">
        <v>19.7</v>
      </c>
      <c r="BR16" s="19">
        <v>34.4</v>
      </c>
      <c r="BS16" s="96" t="s">
        <v>164</v>
      </c>
      <c r="BT16" s="96" t="s">
        <v>164</v>
      </c>
      <c r="BU16" s="96" t="s">
        <v>164</v>
      </c>
      <c r="BV16" s="96" t="s">
        <v>164</v>
      </c>
      <c r="BW16" s="96" t="s">
        <v>164</v>
      </c>
      <c r="BX16" s="96" t="s">
        <v>164</v>
      </c>
      <c r="BY16" s="96" t="s">
        <v>164</v>
      </c>
      <c r="BZ16" s="96" t="s">
        <v>164</v>
      </c>
      <c r="CA16" s="96" t="s">
        <v>164</v>
      </c>
      <c r="CB16" s="96" t="s">
        <v>164</v>
      </c>
      <c r="CC16" s="96" t="s">
        <v>164</v>
      </c>
      <c r="CD16" s="96" t="s">
        <v>164</v>
      </c>
      <c r="CE16" s="96" t="s">
        <v>164</v>
      </c>
      <c r="CF16" s="1">
        <v>51.4</v>
      </c>
      <c r="CG16" s="1">
        <v>51.7</v>
      </c>
      <c r="CH16" s="1">
        <v>-0.2</v>
      </c>
      <c r="CI16" s="1">
        <v>54.1</v>
      </c>
      <c r="CJ16" s="1">
        <v>46.3</v>
      </c>
      <c r="CK16" s="1">
        <v>7.7</v>
      </c>
      <c r="CL16" s="1">
        <f>CI16-CF16</f>
        <v>2.7000000000000028</v>
      </c>
      <c r="CM16" s="1">
        <f>CJ16-CG16</f>
        <v>-5.4000000000000057</v>
      </c>
      <c r="CN16" s="1">
        <f>CK16-CH16</f>
        <v>7.9</v>
      </c>
    </row>
    <row r="17" spans="1:92">
      <c r="A17" s="37" t="s">
        <v>77</v>
      </c>
      <c r="B17" s="37" t="s">
        <v>78</v>
      </c>
      <c r="C17" s="54"/>
      <c r="D17" s="19">
        <v>939205</v>
      </c>
      <c r="E17" s="19">
        <v>109257</v>
      </c>
      <c r="F17" s="19">
        <v>91217</v>
      </c>
      <c r="G17" s="19">
        <v>53922</v>
      </c>
      <c r="H17" s="19">
        <v>51354</v>
      </c>
      <c r="I17" s="19">
        <v>18040</v>
      </c>
      <c r="J17" s="19">
        <v>829948</v>
      </c>
      <c r="K17" s="19">
        <v>681338</v>
      </c>
      <c r="L17" s="19">
        <v>640739</v>
      </c>
      <c r="M17" s="19">
        <v>65651</v>
      </c>
      <c r="N17" s="19">
        <v>148610</v>
      </c>
      <c r="O17" s="19">
        <v>238472</v>
      </c>
      <c r="P17" s="19">
        <v>87324</v>
      </c>
      <c r="Q17" s="19">
        <v>87165</v>
      </c>
      <c r="R17" s="19">
        <v>55486</v>
      </c>
      <c r="S17" s="19">
        <v>86489</v>
      </c>
      <c r="T17" s="19">
        <v>159</v>
      </c>
      <c r="U17" s="19">
        <v>151148</v>
      </c>
      <c r="V17" s="19">
        <v>149980</v>
      </c>
      <c r="W17" s="19">
        <v>98513</v>
      </c>
      <c r="X17" s="19">
        <v>145695</v>
      </c>
      <c r="Y17" s="19">
        <v>1168</v>
      </c>
      <c r="Z17" s="53">
        <f>I17/E17*100</f>
        <v>16.511527865491455</v>
      </c>
      <c r="AA17" s="53">
        <f>N17/J17*100</f>
        <v>17.905941095104755</v>
      </c>
      <c r="AB17" s="53">
        <f>T17/P17*100</f>
        <v>0.18208052768998215</v>
      </c>
      <c r="AC17" s="53">
        <f>Y17/U17*100</f>
        <v>0.77275253394024401</v>
      </c>
      <c r="AD17" s="53">
        <f>G17/E17*100</f>
        <v>49.353359510145808</v>
      </c>
      <c r="AE17" s="53">
        <f>L17/J17*100</f>
        <v>77.202306650537139</v>
      </c>
      <c r="AF17" s="53">
        <f>R17/P17*100</f>
        <v>63.540378361046223</v>
      </c>
      <c r="AG17" s="38">
        <f>W17/U17*100</f>
        <v>65.176515732924017</v>
      </c>
      <c r="AH17" s="19">
        <v>217575</v>
      </c>
      <c r="AI17" s="19">
        <v>1418770</v>
      </c>
      <c r="AJ17" s="19">
        <v>199958</v>
      </c>
      <c r="AK17" s="19">
        <v>1379182</v>
      </c>
      <c r="AL17" s="349">
        <v>43461</v>
      </c>
      <c r="AM17" s="349">
        <v>262929</v>
      </c>
      <c r="AN17" s="19">
        <v>49800</v>
      </c>
      <c r="AO17" s="93">
        <v>261300</v>
      </c>
      <c r="AP17" s="53">
        <f>AL17/AH17*100</f>
        <v>19.975180972078594</v>
      </c>
      <c r="AQ17" s="53">
        <f>AM17/AI17*100</f>
        <v>18.532179282054173</v>
      </c>
      <c r="AR17" s="53">
        <f>AN17/AJ17*100</f>
        <v>24.905230098320647</v>
      </c>
      <c r="AS17" s="92">
        <f>AO17/AK17*100</f>
        <v>18.94601292650281</v>
      </c>
      <c r="AT17" s="28">
        <v>36</v>
      </c>
      <c r="AU17" s="28">
        <v>33</v>
      </c>
      <c r="AV17" s="19">
        <v>59</v>
      </c>
      <c r="AW17" s="54">
        <v>63</v>
      </c>
      <c r="AX17" s="28" t="s">
        <v>164</v>
      </c>
      <c r="AY17" s="4" t="s">
        <v>164</v>
      </c>
      <c r="AZ17" s="4" t="s">
        <v>164</v>
      </c>
      <c r="BA17" s="5" t="s">
        <v>164</v>
      </c>
      <c r="BB17" s="19">
        <v>1.4</v>
      </c>
      <c r="BC17" s="19">
        <v>0.7</v>
      </c>
      <c r="BD17" s="19">
        <v>72.8</v>
      </c>
      <c r="BE17" s="19">
        <v>79</v>
      </c>
      <c r="BF17" s="97">
        <v>1716943</v>
      </c>
      <c r="BG17" s="97">
        <v>28079</v>
      </c>
      <c r="BH17" s="97">
        <v>3888</v>
      </c>
      <c r="BI17" s="53">
        <f>(BG17/BF17)*10000</f>
        <v>163.54066500751628</v>
      </c>
      <c r="BJ17" s="20">
        <f>(BH17/BF17)*10000</f>
        <v>22.644898520218785</v>
      </c>
      <c r="BK17" s="19">
        <v>16.3</v>
      </c>
      <c r="BL17" s="19">
        <v>8.1999999999999993</v>
      </c>
      <c r="BM17" s="19">
        <v>33</v>
      </c>
      <c r="BN17" s="19">
        <v>25.9</v>
      </c>
      <c r="BO17" s="19">
        <v>34.700000000000003</v>
      </c>
      <c r="BP17" s="19">
        <v>36.4</v>
      </c>
      <c r="BQ17" s="19">
        <v>16</v>
      </c>
      <c r="BR17" s="19">
        <v>29.5</v>
      </c>
      <c r="BS17" s="96" t="s">
        <v>164</v>
      </c>
      <c r="BT17" s="96" t="s">
        <v>164</v>
      </c>
      <c r="BU17" s="96" t="s">
        <v>164</v>
      </c>
      <c r="BV17" s="96" t="s">
        <v>164</v>
      </c>
      <c r="BW17" s="96" t="s">
        <v>164</v>
      </c>
      <c r="BX17" s="96" t="s">
        <v>164</v>
      </c>
      <c r="BY17" s="96" t="s">
        <v>164</v>
      </c>
      <c r="BZ17" s="96" t="s">
        <v>164</v>
      </c>
      <c r="CA17" s="96" t="s">
        <v>164</v>
      </c>
      <c r="CB17" s="96" t="s">
        <v>164</v>
      </c>
      <c r="CC17" s="96" t="s">
        <v>164</v>
      </c>
      <c r="CD17" s="96" t="s">
        <v>164</v>
      </c>
      <c r="CE17" s="96" t="s">
        <v>164</v>
      </c>
      <c r="CF17" s="1">
        <v>56.6</v>
      </c>
      <c r="CG17" s="1">
        <v>64.900000000000006</v>
      </c>
      <c r="CH17" s="1">
        <v>-8.3000000000000007</v>
      </c>
      <c r="CI17" s="1">
        <v>65.099999999999994</v>
      </c>
      <c r="CJ17" s="1">
        <v>61.6</v>
      </c>
      <c r="CK17" s="1">
        <v>3.5</v>
      </c>
      <c r="CL17" s="1">
        <f>CI17-CF17</f>
        <v>8.4999999999999929</v>
      </c>
      <c r="CM17" s="1">
        <f>CJ17-CG17</f>
        <v>-3.3000000000000043</v>
      </c>
      <c r="CN17" s="1">
        <f>CK17-CH17</f>
        <v>11.8</v>
      </c>
    </row>
    <row r="18" spans="1:92">
      <c r="A18" s="37" t="s">
        <v>79</v>
      </c>
      <c r="B18" s="37" t="s">
        <v>80</v>
      </c>
      <c r="C18" s="54"/>
      <c r="D18" s="19">
        <v>7761657</v>
      </c>
      <c r="E18" s="19">
        <v>671977</v>
      </c>
      <c r="F18" s="19">
        <v>606292</v>
      </c>
      <c r="G18" s="19">
        <v>313622</v>
      </c>
      <c r="H18" s="19">
        <v>356751</v>
      </c>
      <c r="I18" s="19">
        <v>65685</v>
      </c>
      <c r="J18" s="19">
        <v>7089680</v>
      </c>
      <c r="K18" s="19">
        <v>6197160</v>
      </c>
      <c r="L18" s="19">
        <v>5425877</v>
      </c>
      <c r="M18" s="19">
        <v>905071</v>
      </c>
      <c r="N18" s="19">
        <v>892520</v>
      </c>
      <c r="O18" s="19">
        <v>1782939</v>
      </c>
      <c r="P18" s="19">
        <v>610109</v>
      </c>
      <c r="Q18" s="19">
        <v>605627</v>
      </c>
      <c r="R18" s="19">
        <v>363021</v>
      </c>
      <c r="S18" s="19">
        <v>596197</v>
      </c>
      <c r="T18" s="19">
        <v>4482</v>
      </c>
      <c r="U18" s="19">
        <v>1172830</v>
      </c>
      <c r="V18" s="19">
        <v>1159586</v>
      </c>
      <c r="W18" s="19">
        <v>766769</v>
      </c>
      <c r="X18" s="19">
        <v>1108812</v>
      </c>
      <c r="Y18" s="19">
        <v>13244</v>
      </c>
      <c r="Z18" s="53">
        <f>I18/E18*100</f>
        <v>9.7748881286115452</v>
      </c>
      <c r="AA18" s="53">
        <f>N18/J18*100</f>
        <v>12.589002606605657</v>
      </c>
      <c r="AB18" s="53">
        <f>T18/P18*100</f>
        <v>0.73462282969108805</v>
      </c>
      <c r="AC18" s="53">
        <f>Y18/U18*100</f>
        <v>1.1292344159000025</v>
      </c>
      <c r="AD18" s="53">
        <f>G18/E18*100</f>
        <v>46.671537865135264</v>
      </c>
      <c r="AE18" s="53">
        <f>L18/J18*100</f>
        <v>76.532043759379832</v>
      </c>
      <c r="AF18" s="53">
        <f>R18/P18*100</f>
        <v>59.501007197074621</v>
      </c>
      <c r="AG18" s="38">
        <f>W18/U18*100</f>
        <v>65.377676219059879</v>
      </c>
      <c r="AH18" s="19">
        <v>1388827</v>
      </c>
      <c r="AI18" s="19">
        <v>11285335</v>
      </c>
      <c r="AJ18" s="19">
        <v>1347468</v>
      </c>
      <c r="AK18" s="19">
        <v>11342588</v>
      </c>
      <c r="AL18" s="349">
        <v>289674</v>
      </c>
      <c r="AM18" s="349">
        <v>1859946</v>
      </c>
      <c r="AN18" s="19">
        <v>390600</v>
      </c>
      <c r="AO18" s="93">
        <v>2873800</v>
      </c>
      <c r="AP18" s="53">
        <f>AL18/AH18*100</f>
        <v>20.857457408302114</v>
      </c>
      <c r="AQ18" s="53">
        <f>AM18/AI18*100</f>
        <v>16.481088066947063</v>
      </c>
      <c r="AR18" s="53">
        <f>AN18/AJ18*100</f>
        <v>28.987701377695053</v>
      </c>
      <c r="AS18" s="92">
        <f>AO18/AK18*100</f>
        <v>25.336369442317753</v>
      </c>
      <c r="AT18" s="28">
        <v>22</v>
      </c>
      <c r="AU18" s="28">
        <v>20</v>
      </c>
      <c r="AV18" s="19">
        <v>38</v>
      </c>
      <c r="AW18" s="54">
        <v>37</v>
      </c>
      <c r="AX18" s="28" t="s">
        <v>164</v>
      </c>
      <c r="AY18" s="4" t="s">
        <v>164</v>
      </c>
      <c r="AZ18" s="4" t="s">
        <v>164</v>
      </c>
      <c r="BA18" s="5" t="s">
        <v>164</v>
      </c>
      <c r="BB18" s="19">
        <v>9.5</v>
      </c>
      <c r="BC18" s="19">
        <v>9.4</v>
      </c>
      <c r="BD18" s="19">
        <v>68.099999999999994</v>
      </c>
      <c r="BE18" s="19">
        <v>73.7</v>
      </c>
      <c r="BF18" s="97">
        <v>12802023</v>
      </c>
      <c r="BG18" s="97">
        <v>257497</v>
      </c>
      <c r="BH18" s="97">
        <v>56180</v>
      </c>
      <c r="BI18" s="53">
        <f>(BG18/BF18)*10000</f>
        <v>201.1377420584231</v>
      </c>
      <c r="BJ18" s="20">
        <f>(BH18/BF18)*10000</f>
        <v>43.883689320039501</v>
      </c>
      <c r="BK18" s="19">
        <v>20.7</v>
      </c>
      <c r="BL18" s="19">
        <v>9.5</v>
      </c>
      <c r="BM18" s="19">
        <v>34.5</v>
      </c>
      <c r="BN18" s="19">
        <v>24.7</v>
      </c>
      <c r="BO18" s="19">
        <v>27.9</v>
      </c>
      <c r="BP18" s="19">
        <v>29</v>
      </c>
      <c r="BQ18" s="19">
        <v>16.899999999999999</v>
      </c>
      <c r="BR18" s="19">
        <v>36.700000000000003</v>
      </c>
      <c r="BS18" s="96" t="s">
        <v>164</v>
      </c>
      <c r="BT18" s="96" t="s">
        <v>164</v>
      </c>
      <c r="BU18" s="96" t="s">
        <v>164</v>
      </c>
      <c r="BV18" s="96" t="s">
        <v>164</v>
      </c>
      <c r="BW18" s="96" t="s">
        <v>164</v>
      </c>
      <c r="BX18" s="96" t="s">
        <v>164</v>
      </c>
      <c r="BY18" s="96" t="s">
        <v>164</v>
      </c>
      <c r="BZ18" s="96" t="s">
        <v>164</v>
      </c>
      <c r="CA18" s="96" t="s">
        <v>164</v>
      </c>
      <c r="CB18" s="96" t="s">
        <v>164</v>
      </c>
      <c r="CC18" s="96" t="s">
        <v>164</v>
      </c>
      <c r="CD18" s="96" t="s">
        <v>164</v>
      </c>
      <c r="CE18" s="96" t="s">
        <v>164</v>
      </c>
      <c r="CF18" s="1">
        <v>60.4</v>
      </c>
      <c r="CG18" s="1">
        <v>61.6</v>
      </c>
      <c r="CH18" s="1">
        <v>-1.2</v>
      </c>
      <c r="CI18" s="1">
        <v>65.8</v>
      </c>
      <c r="CJ18" s="1">
        <v>63.5</v>
      </c>
      <c r="CK18" s="1">
        <v>2.2999999999999998</v>
      </c>
      <c r="CL18" s="1">
        <f>CI18-CF18</f>
        <v>5.3999999999999986</v>
      </c>
      <c r="CM18" s="1">
        <f>CJ18-CG18</f>
        <v>1.8999999999999986</v>
      </c>
      <c r="CN18" s="1">
        <f>CK18-CH18</f>
        <v>3.5</v>
      </c>
    </row>
    <row r="19" spans="1:92">
      <c r="A19" s="37" t="s">
        <v>81</v>
      </c>
      <c r="B19" s="37" t="s">
        <v>82</v>
      </c>
      <c r="C19" s="54"/>
      <c r="D19" s="19">
        <v>3911948</v>
      </c>
      <c r="E19" s="19">
        <v>471217</v>
      </c>
      <c r="F19" s="19">
        <v>412793</v>
      </c>
      <c r="G19" s="19">
        <v>218568</v>
      </c>
      <c r="H19" s="19">
        <v>244107</v>
      </c>
      <c r="I19" s="19">
        <v>58424</v>
      </c>
      <c r="J19" s="19">
        <v>3440731</v>
      </c>
      <c r="K19" s="19">
        <v>2950307</v>
      </c>
      <c r="L19" s="19">
        <v>2684820</v>
      </c>
      <c r="M19" s="19">
        <v>340099</v>
      </c>
      <c r="N19" s="19">
        <v>490424</v>
      </c>
      <c r="O19" s="19">
        <v>932196</v>
      </c>
      <c r="P19" s="19">
        <v>346131</v>
      </c>
      <c r="Q19" s="19">
        <v>345017</v>
      </c>
      <c r="R19" s="19">
        <v>218591</v>
      </c>
      <c r="S19" s="19">
        <v>342182</v>
      </c>
      <c r="T19" s="19">
        <v>1114</v>
      </c>
      <c r="U19" s="19">
        <v>586065</v>
      </c>
      <c r="V19" s="19">
        <v>582588</v>
      </c>
      <c r="W19" s="19">
        <v>391848</v>
      </c>
      <c r="X19" s="19">
        <v>566247</v>
      </c>
      <c r="Y19" s="19">
        <v>3477</v>
      </c>
      <c r="Z19" s="53">
        <f>I19/E19*100</f>
        <v>12.398534008747562</v>
      </c>
      <c r="AA19" s="53">
        <f>N19/J19*100</f>
        <v>14.253482762819877</v>
      </c>
      <c r="AB19" s="53">
        <f>T19/P19*100</f>
        <v>0.32184346389083901</v>
      </c>
      <c r="AC19" s="53">
        <f>Y19/U19*100</f>
        <v>0.59327890251081372</v>
      </c>
      <c r="AD19" s="53">
        <f>G19/E19*100</f>
        <v>46.383725544706579</v>
      </c>
      <c r="AE19" s="53">
        <f>L19/J19*100</f>
        <v>78.030511539553657</v>
      </c>
      <c r="AF19" s="53">
        <f>R19/P19*100</f>
        <v>63.152679187937508</v>
      </c>
      <c r="AG19" s="38">
        <f>W19/U19*100</f>
        <v>66.860843080545678</v>
      </c>
      <c r="AH19" s="19">
        <v>899267</v>
      </c>
      <c r="AI19" s="19">
        <v>5616091</v>
      </c>
      <c r="AJ19" s="19">
        <v>852946</v>
      </c>
      <c r="AK19" s="19">
        <v>5589841</v>
      </c>
      <c r="AL19" s="349">
        <v>203558</v>
      </c>
      <c r="AM19" s="349">
        <v>1001345</v>
      </c>
      <c r="AN19" s="19">
        <v>225400</v>
      </c>
      <c r="AO19" s="93">
        <v>1079100</v>
      </c>
      <c r="AP19" s="53">
        <f>AL19/AH19*100</f>
        <v>22.635991312924862</v>
      </c>
      <c r="AQ19" s="53">
        <f>AM19/AI19*100</f>
        <v>17.829928325591592</v>
      </c>
      <c r="AR19" s="53">
        <f>AN19/AJ19*100</f>
        <v>26.42605745264061</v>
      </c>
      <c r="AS19" s="92">
        <f>AO19/AK19*100</f>
        <v>19.304663585243301</v>
      </c>
      <c r="AT19" s="28">
        <v>24</v>
      </c>
      <c r="AU19" s="28">
        <v>24</v>
      </c>
      <c r="AV19" s="19">
        <v>42</v>
      </c>
      <c r="AW19" s="54">
        <v>44</v>
      </c>
      <c r="AX19" s="28" t="s">
        <v>164</v>
      </c>
      <c r="AY19" s="4" t="s">
        <v>164</v>
      </c>
      <c r="AZ19" s="4" t="s">
        <v>164</v>
      </c>
      <c r="BA19" s="5" t="s">
        <v>164</v>
      </c>
      <c r="BB19" s="19">
        <v>2.1</v>
      </c>
      <c r="BC19" s="19">
        <v>1</v>
      </c>
      <c r="BD19" s="19">
        <v>77.3</v>
      </c>
      <c r="BE19" s="19">
        <v>83.4</v>
      </c>
      <c r="BF19" s="97">
        <v>6666818</v>
      </c>
      <c r="BG19" s="97">
        <v>161132</v>
      </c>
      <c r="BH19" s="97">
        <v>26598</v>
      </c>
      <c r="BI19" s="53">
        <f>(BG19/BF19)*10000</f>
        <v>241.69251357994176</v>
      </c>
      <c r="BJ19" s="20">
        <f>(BH19/BF19)*10000</f>
        <v>39.896094358658061</v>
      </c>
      <c r="BK19" s="19">
        <v>21.1</v>
      </c>
      <c r="BL19" s="19">
        <v>9.1999999999999993</v>
      </c>
      <c r="BM19" s="19">
        <v>40.9</v>
      </c>
      <c r="BN19" s="19">
        <v>31.9</v>
      </c>
      <c r="BO19" s="19">
        <v>25.6</v>
      </c>
      <c r="BP19" s="19">
        <v>30.2</v>
      </c>
      <c r="BQ19" s="19">
        <v>12.3</v>
      </c>
      <c r="BR19" s="19">
        <v>28.6</v>
      </c>
      <c r="BS19" s="96" t="s">
        <v>164</v>
      </c>
      <c r="BT19" s="96" t="s">
        <v>164</v>
      </c>
      <c r="BU19" s="96" t="s">
        <v>164</v>
      </c>
      <c r="BV19" s="96" t="s">
        <v>164</v>
      </c>
      <c r="BW19" s="96" t="s">
        <v>164</v>
      </c>
      <c r="BX19" s="96" t="s">
        <v>164</v>
      </c>
      <c r="BY19" s="96" t="s">
        <v>164</v>
      </c>
      <c r="BZ19" s="96" t="s">
        <v>164</v>
      </c>
      <c r="CA19" s="96" t="s">
        <v>164</v>
      </c>
      <c r="CB19" s="96" t="s">
        <v>164</v>
      </c>
      <c r="CC19" s="96" t="s">
        <v>164</v>
      </c>
      <c r="CD19" s="96" t="s">
        <v>164</v>
      </c>
      <c r="CE19" s="96" t="s">
        <v>164</v>
      </c>
      <c r="CF19" s="1">
        <v>54.8</v>
      </c>
      <c r="CG19" s="1">
        <v>59.9</v>
      </c>
      <c r="CH19" s="1">
        <v>-5.2</v>
      </c>
      <c r="CI19" s="1">
        <v>49.4</v>
      </c>
      <c r="CJ19" s="1">
        <v>59.7</v>
      </c>
      <c r="CK19" s="1">
        <v>-10.3</v>
      </c>
      <c r="CL19" s="1">
        <f>CI19-CF19</f>
        <v>-5.3999999999999986</v>
      </c>
      <c r="CM19" s="1">
        <f>CJ19-CG19</f>
        <v>-0.19999999999999574</v>
      </c>
      <c r="CN19" s="1">
        <f>CK19-CH19</f>
        <v>-5.1000000000000005</v>
      </c>
    </row>
    <row r="20" spans="1:92">
      <c r="A20" s="37" t="s">
        <v>83</v>
      </c>
      <c r="B20" s="37" t="s">
        <v>84</v>
      </c>
      <c r="C20" s="54"/>
      <c r="D20" s="19">
        <v>1824559</v>
      </c>
      <c r="E20" s="19">
        <v>172803</v>
      </c>
      <c r="F20" s="19">
        <v>160774</v>
      </c>
      <c r="G20" s="19">
        <v>88062</v>
      </c>
      <c r="H20" s="19">
        <v>94484</v>
      </c>
      <c r="I20" s="19">
        <v>12029</v>
      </c>
      <c r="J20" s="19">
        <v>1651756</v>
      </c>
      <c r="K20" s="19">
        <v>1518912</v>
      </c>
      <c r="L20" s="19">
        <v>1378461</v>
      </c>
      <c r="M20" s="19">
        <v>185806</v>
      </c>
      <c r="N20" s="19">
        <v>132844</v>
      </c>
      <c r="O20" s="19">
        <v>477372</v>
      </c>
      <c r="P20" s="19">
        <v>151884</v>
      </c>
      <c r="Q20" s="19">
        <v>151569</v>
      </c>
      <c r="R20" s="19">
        <v>102337</v>
      </c>
      <c r="S20" s="19">
        <v>150443</v>
      </c>
      <c r="T20" s="19">
        <v>315</v>
      </c>
      <c r="U20" s="19">
        <v>325488</v>
      </c>
      <c r="V20" s="19">
        <v>324465</v>
      </c>
      <c r="W20" s="19">
        <v>231255</v>
      </c>
      <c r="X20" s="19">
        <v>317001</v>
      </c>
      <c r="Y20" s="19">
        <v>1023</v>
      </c>
      <c r="Z20" s="53">
        <f>I20/E20*100</f>
        <v>6.9611059993171409</v>
      </c>
      <c r="AA20" s="53">
        <f>N20/J20*100</f>
        <v>8.0425922472810765</v>
      </c>
      <c r="AB20" s="53">
        <f>T20/P20*100</f>
        <v>0.20739511732638066</v>
      </c>
      <c r="AC20" s="53">
        <f>Y20/U20*100</f>
        <v>0.3142973012829966</v>
      </c>
      <c r="AD20" s="53">
        <f>G20/E20*100</f>
        <v>50.960920817346924</v>
      </c>
      <c r="AE20" s="53">
        <f>L20/J20*100</f>
        <v>83.454275328801586</v>
      </c>
      <c r="AF20" s="53">
        <f>R20/P20*100</f>
        <v>67.378394037554983</v>
      </c>
      <c r="AG20" s="38">
        <f>W20/U20*100</f>
        <v>71.048702256304381</v>
      </c>
      <c r="AH20" s="19">
        <v>356551</v>
      </c>
      <c r="AI20" s="19">
        <v>2717665</v>
      </c>
      <c r="AJ20" s="19">
        <v>344894</v>
      </c>
      <c r="AK20" s="19">
        <v>2688351</v>
      </c>
      <c r="AL20" s="349">
        <v>77054</v>
      </c>
      <c r="AM20" s="349">
        <v>521112</v>
      </c>
      <c r="AN20" s="19">
        <v>90400</v>
      </c>
      <c r="AO20" s="93">
        <v>606100</v>
      </c>
      <c r="AP20" s="53">
        <f>AL20/AH20*100</f>
        <v>21.610933639226925</v>
      </c>
      <c r="AQ20" s="53">
        <f>AM20/AI20*100</f>
        <v>19.174990294977491</v>
      </c>
      <c r="AR20" s="53">
        <f>AN20/AJ20*100</f>
        <v>26.210951770688968</v>
      </c>
      <c r="AS20" s="92">
        <f>AO20/AK20*100</f>
        <v>22.545419106359251</v>
      </c>
      <c r="AT20" s="28">
        <v>27</v>
      </c>
      <c r="AU20" s="28">
        <v>27</v>
      </c>
      <c r="AV20" s="19">
        <v>41</v>
      </c>
      <c r="AW20" s="54">
        <v>50</v>
      </c>
      <c r="AX20" s="28" t="s">
        <v>164</v>
      </c>
      <c r="AY20" s="4" t="s">
        <v>164</v>
      </c>
      <c r="AZ20" s="4" t="s">
        <v>164</v>
      </c>
      <c r="BA20" s="5" t="s">
        <v>164</v>
      </c>
      <c r="BB20" s="19">
        <v>3.5</v>
      </c>
      <c r="BC20" s="19">
        <v>0.9</v>
      </c>
      <c r="BD20" s="19">
        <v>73</v>
      </c>
      <c r="BE20" s="19">
        <v>81.5</v>
      </c>
      <c r="BF20" s="97">
        <v>3145711</v>
      </c>
      <c r="BG20" s="97">
        <v>66855</v>
      </c>
      <c r="BH20" s="97">
        <v>9230</v>
      </c>
      <c r="BI20" s="53">
        <f>(BG20/BF20)*10000</f>
        <v>212.52746994240732</v>
      </c>
      <c r="BJ20" s="20">
        <f>(BH20/BF20)*10000</f>
        <v>29.341538367637714</v>
      </c>
      <c r="BK20" s="19">
        <v>15.4</v>
      </c>
      <c r="BL20" s="19">
        <v>6.6</v>
      </c>
      <c r="BM20" s="19">
        <v>40.700000000000003</v>
      </c>
      <c r="BN20" s="19">
        <v>29.5</v>
      </c>
      <c r="BO20" s="19">
        <v>29.4</v>
      </c>
      <c r="BP20" s="19">
        <v>33.5</v>
      </c>
      <c r="BQ20" s="19">
        <v>14.5</v>
      </c>
      <c r="BR20" s="19">
        <v>30.5</v>
      </c>
      <c r="BS20" s="96" t="s">
        <v>164</v>
      </c>
      <c r="BT20" s="96" t="s">
        <v>164</v>
      </c>
      <c r="BU20" s="96" t="s">
        <v>164</v>
      </c>
      <c r="BV20" s="96" t="s">
        <v>164</v>
      </c>
      <c r="BW20" s="96" t="s">
        <v>164</v>
      </c>
      <c r="BX20" s="96" t="s">
        <v>164</v>
      </c>
      <c r="BY20" s="96" t="s">
        <v>164</v>
      </c>
      <c r="BZ20" s="96" t="s">
        <v>164</v>
      </c>
      <c r="CA20" s="96" t="s">
        <v>164</v>
      </c>
      <c r="CB20" s="96" t="s">
        <v>164</v>
      </c>
      <c r="CC20" s="96" t="s">
        <v>164</v>
      </c>
      <c r="CD20" s="96" t="s">
        <v>164</v>
      </c>
      <c r="CE20" s="96" t="s">
        <v>164</v>
      </c>
      <c r="CF20" s="1">
        <v>63.9</v>
      </c>
      <c r="CG20" s="1">
        <v>70.2</v>
      </c>
      <c r="CH20" s="1">
        <v>-6.3</v>
      </c>
      <c r="CI20" s="1">
        <v>56.1</v>
      </c>
      <c r="CJ20" s="1">
        <v>64.7</v>
      </c>
      <c r="CK20" s="1">
        <v>-8.6</v>
      </c>
      <c r="CL20" s="1">
        <f>CI20-CF20</f>
        <v>-7.7999999999999972</v>
      </c>
      <c r="CM20" s="1">
        <f>CJ20-CG20</f>
        <v>-5.5</v>
      </c>
      <c r="CN20" s="1">
        <f>CK20-CH20</f>
        <v>-2.2999999999999998</v>
      </c>
    </row>
    <row r="21" spans="1:92">
      <c r="A21" s="37" t="s">
        <v>85</v>
      </c>
      <c r="B21" s="37" t="s">
        <v>86</v>
      </c>
      <c r="C21" s="54"/>
      <c r="D21" s="19">
        <v>1678346</v>
      </c>
      <c r="E21" s="19">
        <v>182141</v>
      </c>
      <c r="F21" s="19">
        <v>155570</v>
      </c>
      <c r="G21" s="19">
        <v>96822</v>
      </c>
      <c r="H21" s="19">
        <v>82243</v>
      </c>
      <c r="I21" s="19">
        <v>26571</v>
      </c>
      <c r="J21" s="19">
        <v>1496205</v>
      </c>
      <c r="K21" s="19">
        <v>1291256</v>
      </c>
      <c r="L21" s="19">
        <v>1231471</v>
      </c>
      <c r="M21" s="19">
        <v>94522</v>
      </c>
      <c r="N21" s="19">
        <v>204949</v>
      </c>
      <c r="O21" s="19">
        <v>407592</v>
      </c>
      <c r="P21" s="19">
        <v>146559</v>
      </c>
      <c r="Q21" s="19">
        <v>145898</v>
      </c>
      <c r="R21" s="19">
        <v>96619</v>
      </c>
      <c r="S21" s="19">
        <v>144494</v>
      </c>
      <c r="T21" s="19">
        <v>661</v>
      </c>
      <c r="U21" s="19">
        <v>261033</v>
      </c>
      <c r="V21" s="19">
        <v>260014</v>
      </c>
      <c r="W21" s="19">
        <v>182391</v>
      </c>
      <c r="X21" s="19">
        <v>252204</v>
      </c>
      <c r="Y21" s="19">
        <v>1019</v>
      </c>
      <c r="Z21" s="53">
        <f>I21/E21*100</f>
        <v>14.588148741908741</v>
      </c>
      <c r="AA21" s="53">
        <f>N21/J21*100</f>
        <v>13.697922410364891</v>
      </c>
      <c r="AB21" s="53">
        <f>T21/P21*100</f>
        <v>0.45101290265353883</v>
      </c>
      <c r="AC21" s="53">
        <f>Y21/U21*100</f>
        <v>0.390372098546927</v>
      </c>
      <c r="AD21" s="53">
        <f>G21/E21*100</f>
        <v>53.157718470854995</v>
      </c>
      <c r="AE21" s="53">
        <f>L21/J21*100</f>
        <v>82.306301609739307</v>
      </c>
      <c r="AF21" s="53">
        <f>R21/P21*100</f>
        <v>65.924985841879376</v>
      </c>
      <c r="AG21" s="38">
        <f>W21/U21*100</f>
        <v>69.872774706646297</v>
      </c>
      <c r="AH21" s="19">
        <v>361479</v>
      </c>
      <c r="AI21" s="19">
        <v>2482260</v>
      </c>
      <c r="AJ21" s="19">
        <v>346327</v>
      </c>
      <c r="AK21" s="19">
        <v>2477849</v>
      </c>
      <c r="AL21" s="349">
        <v>72134</v>
      </c>
      <c r="AM21" s="349">
        <v>437791</v>
      </c>
      <c r="AN21" s="19">
        <v>87100</v>
      </c>
      <c r="AO21" s="93">
        <v>352300</v>
      </c>
      <c r="AP21" s="53">
        <f>AL21/AH21*100</f>
        <v>19.95523944682817</v>
      </c>
      <c r="AQ21" s="53">
        <f>AM21/AI21*100</f>
        <v>17.636790666569983</v>
      </c>
      <c r="AR21" s="53">
        <f>AN21/AJ21*100</f>
        <v>25.14964181250668</v>
      </c>
      <c r="AS21" s="92">
        <f>AO21/AK21*100</f>
        <v>14.217976963083705</v>
      </c>
      <c r="AT21" s="28">
        <v>23</v>
      </c>
      <c r="AU21" s="28">
        <v>28</v>
      </c>
      <c r="AV21" s="19">
        <v>37</v>
      </c>
      <c r="AW21" s="54">
        <v>51</v>
      </c>
      <c r="AX21" s="28" t="s">
        <v>164</v>
      </c>
      <c r="AY21" s="4" t="s">
        <v>164</v>
      </c>
      <c r="AZ21" s="4" t="s">
        <v>164</v>
      </c>
      <c r="BA21" s="5" t="s">
        <v>164</v>
      </c>
      <c r="BB21" s="19">
        <v>1.4</v>
      </c>
      <c r="BC21" s="19">
        <v>0.4</v>
      </c>
      <c r="BD21" s="19">
        <v>75.7</v>
      </c>
      <c r="BE21" s="19">
        <v>82.9</v>
      </c>
      <c r="BF21" s="97">
        <v>2913123</v>
      </c>
      <c r="BG21" s="97">
        <v>81593</v>
      </c>
      <c r="BH21" s="97">
        <v>12030</v>
      </c>
      <c r="BI21" s="53">
        <f>(BG21/BF21)*10000</f>
        <v>280.08772715741833</v>
      </c>
      <c r="BJ21" s="20">
        <f>(BH21/BF21)*10000</f>
        <v>41.295887609277052</v>
      </c>
      <c r="BK21" s="19">
        <v>15.6</v>
      </c>
      <c r="BL21" s="19">
        <v>8</v>
      </c>
      <c r="BM21" s="19">
        <v>35.6</v>
      </c>
      <c r="BN21" s="19">
        <v>24</v>
      </c>
      <c r="BO21" s="19">
        <v>31.5</v>
      </c>
      <c r="BP21" s="19">
        <v>32.1</v>
      </c>
      <c r="BQ21" s="19">
        <v>17.3</v>
      </c>
      <c r="BR21" s="19">
        <v>35.9</v>
      </c>
      <c r="BS21" s="96" t="s">
        <v>164</v>
      </c>
      <c r="BT21" s="96" t="s">
        <v>164</v>
      </c>
      <c r="BU21" s="96" t="s">
        <v>164</v>
      </c>
      <c r="BV21" s="96" t="s">
        <v>164</v>
      </c>
      <c r="BW21" s="96" t="s">
        <v>164</v>
      </c>
      <c r="BX21" s="96" t="s">
        <v>164</v>
      </c>
      <c r="BY21" s="96" t="s">
        <v>164</v>
      </c>
      <c r="BZ21" s="96" t="s">
        <v>164</v>
      </c>
      <c r="CA21" s="96" t="s">
        <v>164</v>
      </c>
      <c r="CB21" s="96" t="s">
        <v>164</v>
      </c>
      <c r="CC21" s="96" t="s">
        <v>164</v>
      </c>
      <c r="CD21" s="96" t="s">
        <v>164</v>
      </c>
      <c r="CE21" s="96" t="s">
        <v>164</v>
      </c>
      <c r="CF21" s="1">
        <v>63</v>
      </c>
      <c r="CG21" s="1">
        <v>63.3</v>
      </c>
      <c r="CH21" s="1">
        <v>-0.3</v>
      </c>
      <c r="CI21" s="1">
        <v>53</v>
      </c>
      <c r="CJ21" s="1">
        <v>62.9</v>
      </c>
      <c r="CK21" s="1">
        <v>-9.9</v>
      </c>
      <c r="CL21" s="1">
        <f>CI21-CF21</f>
        <v>-10</v>
      </c>
      <c r="CM21" s="1">
        <f>CJ21-CG21</f>
        <v>-0.39999999999999858</v>
      </c>
      <c r="CN21" s="1">
        <f>CK21-CH21</f>
        <v>-9.6</v>
      </c>
    </row>
    <row r="22" spans="1:92">
      <c r="A22" s="37" t="s">
        <v>87</v>
      </c>
      <c r="B22" s="37" t="s">
        <v>88</v>
      </c>
      <c r="C22" s="54"/>
      <c r="D22" s="19">
        <v>2619953</v>
      </c>
      <c r="E22" s="19">
        <v>420367</v>
      </c>
      <c r="F22" s="19">
        <v>384791</v>
      </c>
      <c r="G22" s="19">
        <v>166764</v>
      </c>
      <c r="H22" s="19">
        <v>268132</v>
      </c>
      <c r="I22" s="19">
        <v>35576</v>
      </c>
      <c r="J22" s="19">
        <v>2199586</v>
      </c>
      <c r="K22" s="19">
        <v>1943344</v>
      </c>
      <c r="L22" s="19">
        <v>1632720</v>
      </c>
      <c r="M22" s="19">
        <v>379751</v>
      </c>
      <c r="N22" s="19">
        <v>256242</v>
      </c>
      <c r="O22" s="19">
        <v>649830</v>
      </c>
      <c r="P22" s="19">
        <v>270669</v>
      </c>
      <c r="Q22" s="19">
        <v>269947</v>
      </c>
      <c r="R22" s="19">
        <v>158363</v>
      </c>
      <c r="S22" s="19">
        <v>267955</v>
      </c>
      <c r="T22" s="19">
        <v>722</v>
      </c>
      <c r="U22" s="19">
        <v>379161</v>
      </c>
      <c r="V22" s="19">
        <v>377675</v>
      </c>
      <c r="W22" s="19">
        <v>254603</v>
      </c>
      <c r="X22" s="19">
        <v>367538</v>
      </c>
      <c r="Y22" s="19">
        <v>1486</v>
      </c>
      <c r="Z22" s="53">
        <f>I22/E22*100</f>
        <v>8.46308106963677</v>
      </c>
      <c r="AA22" s="53">
        <f>N22/J22*100</f>
        <v>11.649555870968447</v>
      </c>
      <c r="AB22" s="53">
        <f>T22/P22*100</f>
        <v>0.26674646893438114</v>
      </c>
      <c r="AC22" s="53">
        <f>Y22/U22*100</f>
        <v>0.3919179451473121</v>
      </c>
      <c r="AD22" s="53">
        <f>G22/E22*100</f>
        <v>39.671049344977128</v>
      </c>
      <c r="AE22" s="53">
        <f>L22/J22*100</f>
        <v>74.228513911254211</v>
      </c>
      <c r="AF22" s="53">
        <f>R22/P22*100</f>
        <v>58.50799315769445</v>
      </c>
      <c r="AG22" s="38">
        <f>W22/U22*100</f>
        <v>67.149047502248379</v>
      </c>
      <c r="AH22" s="19">
        <v>751563</v>
      </c>
      <c r="AI22" s="19">
        <v>3588780</v>
      </c>
      <c r="AJ22" s="19">
        <v>728871</v>
      </c>
      <c r="AK22" s="19">
        <v>3567919</v>
      </c>
      <c r="AL22" s="349">
        <v>200092</v>
      </c>
      <c r="AM22" s="349">
        <v>695871</v>
      </c>
      <c r="AN22" s="19">
        <v>231600</v>
      </c>
      <c r="AO22" s="93">
        <v>1027700</v>
      </c>
      <c r="AP22" s="53">
        <f>AL22/AH22*100</f>
        <v>26.623450063401204</v>
      </c>
      <c r="AQ22" s="53">
        <f>AM22/AI22*100</f>
        <v>19.390182736194472</v>
      </c>
      <c r="AR22" s="53">
        <f>AN22/AJ22*100</f>
        <v>31.775170091826947</v>
      </c>
      <c r="AS22" s="92">
        <f>AO22/AK22*100</f>
        <v>28.803905021386417</v>
      </c>
      <c r="AT22" s="28">
        <v>24</v>
      </c>
      <c r="AU22" s="28">
        <v>25</v>
      </c>
      <c r="AV22" s="19">
        <v>42</v>
      </c>
      <c r="AW22" s="54">
        <v>50</v>
      </c>
      <c r="AX22" s="28" t="s">
        <v>164</v>
      </c>
      <c r="AY22" s="4" t="s">
        <v>164</v>
      </c>
      <c r="AZ22" s="4" t="s">
        <v>164</v>
      </c>
      <c r="BA22" s="5" t="s">
        <v>164</v>
      </c>
      <c r="BB22" s="19">
        <v>2.1</v>
      </c>
      <c r="BC22" s="19">
        <v>1</v>
      </c>
      <c r="BD22" s="19">
        <v>76.099999999999994</v>
      </c>
      <c r="BE22" s="19">
        <v>82.8</v>
      </c>
      <c r="BF22" s="97">
        <v>4454189</v>
      </c>
      <c r="BG22" s="97">
        <v>94833</v>
      </c>
      <c r="BH22" s="97">
        <v>10056</v>
      </c>
      <c r="BI22" s="53">
        <f>(BG22/BF22)*10000</f>
        <v>212.90744510392355</v>
      </c>
      <c r="BJ22" s="20">
        <f>(BH22/BF22)*10000</f>
        <v>22.576500458332593</v>
      </c>
      <c r="BK22" s="19">
        <v>27.7</v>
      </c>
      <c r="BL22" s="19">
        <v>10.6</v>
      </c>
      <c r="BM22" s="19">
        <v>37.4</v>
      </c>
      <c r="BN22" s="19">
        <v>31.7</v>
      </c>
      <c r="BO22" s="19">
        <v>24.3</v>
      </c>
      <c r="BP22" s="19">
        <v>30.4</v>
      </c>
      <c r="BQ22" s="19">
        <v>10.6</v>
      </c>
      <c r="BR22" s="19">
        <v>27.3</v>
      </c>
      <c r="BS22" s="96" t="s">
        <v>164</v>
      </c>
      <c r="BT22" s="96" t="s">
        <v>164</v>
      </c>
      <c r="BU22" s="96" t="s">
        <v>164</v>
      </c>
      <c r="BV22" s="96" t="s">
        <v>164</v>
      </c>
      <c r="BW22" s="96" t="s">
        <v>164</v>
      </c>
      <c r="BX22" s="96" t="s">
        <v>164</v>
      </c>
      <c r="BY22" s="96" t="s">
        <v>164</v>
      </c>
      <c r="BZ22" s="96" t="s">
        <v>164</v>
      </c>
      <c r="CA22" s="96" t="s">
        <v>164</v>
      </c>
      <c r="CB22" s="96" t="s">
        <v>164</v>
      </c>
      <c r="CC22" s="96" t="s">
        <v>164</v>
      </c>
      <c r="CD22" s="96" t="s">
        <v>164</v>
      </c>
      <c r="CE22" s="96" t="s">
        <v>164</v>
      </c>
      <c r="CF22" s="1">
        <v>48.5</v>
      </c>
      <c r="CG22" s="1">
        <v>61.4</v>
      </c>
      <c r="CH22" s="1">
        <v>-12.9</v>
      </c>
      <c r="CI22" s="1">
        <v>42.5</v>
      </c>
      <c r="CJ22" s="1">
        <v>60.2</v>
      </c>
      <c r="CK22" s="1">
        <v>-17.600000000000001</v>
      </c>
      <c r="CL22" s="1">
        <f>CI22-CF22</f>
        <v>-6</v>
      </c>
      <c r="CM22" s="1">
        <f>CJ22-CG22</f>
        <v>-1.1999999999999957</v>
      </c>
      <c r="CN22" s="1">
        <f>CK22-CH22</f>
        <v>-4.7000000000000011</v>
      </c>
    </row>
    <row r="23" spans="1:92">
      <c r="A23" s="37" t="s">
        <v>89</v>
      </c>
      <c r="B23" s="37" t="s">
        <v>90</v>
      </c>
      <c r="C23" s="54"/>
      <c r="D23" s="19">
        <v>2752851</v>
      </c>
      <c r="E23" s="19">
        <v>363564</v>
      </c>
      <c r="F23" s="19">
        <v>311106</v>
      </c>
      <c r="G23" s="19">
        <v>147191</v>
      </c>
      <c r="H23" s="19">
        <v>201419</v>
      </c>
      <c r="I23" s="19">
        <v>52458</v>
      </c>
      <c r="J23" s="19">
        <v>2389287</v>
      </c>
      <c r="K23" s="19">
        <v>1931763</v>
      </c>
      <c r="L23" s="19">
        <v>1689855</v>
      </c>
      <c r="M23" s="19">
        <v>306727</v>
      </c>
      <c r="N23" s="19">
        <v>457524</v>
      </c>
      <c r="O23" s="19">
        <v>635112</v>
      </c>
      <c r="P23" s="19">
        <v>252893</v>
      </c>
      <c r="Q23" s="19">
        <v>252021</v>
      </c>
      <c r="R23" s="19">
        <v>132904</v>
      </c>
      <c r="S23" s="19">
        <v>247725</v>
      </c>
      <c r="T23" s="19">
        <v>872</v>
      </c>
      <c r="U23" s="19">
        <v>382219</v>
      </c>
      <c r="V23" s="19">
        <v>379310</v>
      </c>
      <c r="W23" s="19">
        <v>226701</v>
      </c>
      <c r="X23" s="19">
        <v>362747</v>
      </c>
      <c r="Y23" s="19">
        <v>2909</v>
      </c>
      <c r="Z23" s="53">
        <f>I23/E23*100</f>
        <v>14.428821335445754</v>
      </c>
      <c r="AA23" s="53">
        <f>N23/J23*100</f>
        <v>19.148976242703366</v>
      </c>
      <c r="AB23" s="53">
        <f>T23/P23*100</f>
        <v>0.34480986029664717</v>
      </c>
      <c r="AC23" s="53">
        <f>Y23/U23*100</f>
        <v>0.76108199749358352</v>
      </c>
      <c r="AD23" s="53">
        <f>G23/E23*100</f>
        <v>40.48558163074452</v>
      </c>
      <c r="AE23" s="53">
        <f>L23/J23*100</f>
        <v>70.72632965399302</v>
      </c>
      <c r="AF23" s="53">
        <f>R23/P23*100</f>
        <v>52.553451459708256</v>
      </c>
      <c r="AG23" s="38">
        <f>W23/U23*100</f>
        <v>59.311808151871048</v>
      </c>
      <c r="AH23" s="19">
        <v>680623</v>
      </c>
      <c r="AI23" s="19">
        <v>3878949</v>
      </c>
      <c r="AJ23" s="19">
        <v>674156</v>
      </c>
      <c r="AK23" s="19">
        <v>3823547</v>
      </c>
      <c r="AL23" s="349">
        <v>163331</v>
      </c>
      <c r="AM23" s="349">
        <v>665387</v>
      </c>
      <c r="AN23" s="19">
        <v>243800</v>
      </c>
      <c r="AO23" s="93">
        <v>1070100</v>
      </c>
      <c r="AP23" s="53">
        <f>AL23/AH23*100</f>
        <v>23.99727896353782</v>
      </c>
      <c r="AQ23" s="53">
        <f>AM23/AI23*100</f>
        <v>17.153796041144133</v>
      </c>
      <c r="AR23" s="53">
        <f>AN23/AJ23*100</f>
        <v>36.163736583224058</v>
      </c>
      <c r="AS23" s="92">
        <f>AO23/AK23*100</f>
        <v>27.987102028561438</v>
      </c>
      <c r="AT23" s="28">
        <v>19</v>
      </c>
      <c r="AU23" s="28">
        <v>21</v>
      </c>
      <c r="AV23" s="19">
        <v>37</v>
      </c>
      <c r="AW23" s="54">
        <v>37</v>
      </c>
      <c r="AX23" s="28" t="s">
        <v>164</v>
      </c>
      <c r="AY23" s="4" t="s">
        <v>164</v>
      </c>
      <c r="AZ23" s="4" t="s">
        <v>164</v>
      </c>
      <c r="BA23" s="5" t="s">
        <v>164</v>
      </c>
      <c r="BB23" s="19">
        <v>2.2999999999999998</v>
      </c>
      <c r="BC23" s="19">
        <v>1.3</v>
      </c>
      <c r="BD23" s="19">
        <v>75.5</v>
      </c>
      <c r="BE23" s="19">
        <v>83.2</v>
      </c>
      <c r="BF23" s="97">
        <v>4684333</v>
      </c>
      <c r="BG23" s="97">
        <v>157712</v>
      </c>
      <c r="BH23" s="97">
        <v>26092</v>
      </c>
      <c r="BI23" s="53">
        <f>(BG23/BF23)*10000</f>
        <v>336.67973647475526</v>
      </c>
      <c r="BJ23" s="20">
        <f>(BH23/BF23)*10000</f>
        <v>55.700566121153216</v>
      </c>
      <c r="BK23" s="19">
        <v>27.6</v>
      </c>
      <c r="BL23" s="19">
        <v>12.2</v>
      </c>
      <c r="BM23" s="19">
        <v>36.6</v>
      </c>
      <c r="BN23" s="19">
        <v>33</v>
      </c>
      <c r="BO23" s="19">
        <v>23.3</v>
      </c>
      <c r="BP23" s="19">
        <v>28.3</v>
      </c>
      <c r="BQ23" s="19">
        <v>12.5</v>
      </c>
      <c r="BR23" s="19">
        <v>26.5</v>
      </c>
      <c r="BS23" s="96" t="s">
        <v>164</v>
      </c>
      <c r="BT23" s="96" t="s">
        <v>164</v>
      </c>
      <c r="BU23" s="96" t="s">
        <v>164</v>
      </c>
      <c r="BV23" s="96" t="s">
        <v>164</v>
      </c>
      <c r="BW23" s="96" t="s">
        <v>164</v>
      </c>
      <c r="BX23" s="96" t="s">
        <v>164</v>
      </c>
      <c r="BY23" s="96" t="s">
        <v>164</v>
      </c>
      <c r="BZ23" s="96" t="s">
        <v>164</v>
      </c>
      <c r="CA23" s="96" t="s">
        <v>164</v>
      </c>
      <c r="CB23" s="96" t="s">
        <v>164</v>
      </c>
      <c r="CC23" s="96" t="s">
        <v>164</v>
      </c>
      <c r="CD23" s="96" t="s">
        <v>164</v>
      </c>
      <c r="CE23" s="96" t="s">
        <v>164</v>
      </c>
      <c r="CF23" s="1">
        <v>58.7</v>
      </c>
      <c r="CG23" s="1">
        <v>67.599999999999994</v>
      </c>
      <c r="CH23" s="1">
        <v>-8.9</v>
      </c>
      <c r="CI23" s="1">
        <v>48.2</v>
      </c>
      <c r="CJ23" s="1">
        <v>64</v>
      </c>
      <c r="CK23" s="1">
        <v>-15.7</v>
      </c>
      <c r="CL23" s="1">
        <f>CI23-CF23</f>
        <v>-10.5</v>
      </c>
      <c r="CM23" s="1">
        <f>CJ23-CG23</f>
        <v>-3.5999999999999943</v>
      </c>
      <c r="CN23" s="1">
        <f>CK23-CH23</f>
        <v>-6.7999999999999989</v>
      </c>
    </row>
    <row r="24" spans="1:92">
      <c r="A24" s="37" t="s">
        <v>91</v>
      </c>
      <c r="B24" s="37" t="s">
        <v>92</v>
      </c>
      <c r="C24" s="54"/>
      <c r="D24" s="19">
        <v>798704</v>
      </c>
      <c r="E24" s="19">
        <v>109241</v>
      </c>
      <c r="F24" s="19">
        <v>97071</v>
      </c>
      <c r="G24" s="19">
        <v>43078</v>
      </c>
      <c r="H24" s="19">
        <v>66191</v>
      </c>
      <c r="I24" s="19">
        <v>12170</v>
      </c>
      <c r="J24" s="19">
        <v>689463</v>
      </c>
      <c r="K24" s="19">
        <v>599013</v>
      </c>
      <c r="L24" s="19">
        <v>532081</v>
      </c>
      <c r="M24" s="19">
        <v>86843</v>
      </c>
      <c r="N24" s="19">
        <v>90450</v>
      </c>
      <c r="O24" s="19">
        <v>243031</v>
      </c>
      <c r="P24" s="19">
        <v>82512</v>
      </c>
      <c r="Q24" s="19">
        <v>82403</v>
      </c>
      <c r="R24" s="19">
        <v>49961</v>
      </c>
      <c r="S24" s="19">
        <v>81277</v>
      </c>
      <c r="T24" s="19">
        <v>109</v>
      </c>
      <c r="U24" s="19">
        <v>160519</v>
      </c>
      <c r="V24" s="19">
        <v>160193</v>
      </c>
      <c r="W24" s="19">
        <v>104225</v>
      </c>
      <c r="X24" s="19">
        <v>154823</v>
      </c>
      <c r="Y24" s="19">
        <v>326</v>
      </c>
      <c r="Z24" s="53">
        <f>I24/E24*100</f>
        <v>11.140505854029165</v>
      </c>
      <c r="AA24" s="53">
        <f>N24/J24*100</f>
        <v>13.118905583040712</v>
      </c>
      <c r="AB24" s="53">
        <f>T24/P24*100</f>
        <v>0.13210199728524336</v>
      </c>
      <c r="AC24" s="53">
        <f>Y24/U24*100</f>
        <v>0.20309122284589365</v>
      </c>
      <c r="AD24" s="53">
        <f>G24/E24*100</f>
        <v>39.433912175831423</v>
      </c>
      <c r="AE24" s="53">
        <f>L24/J24*100</f>
        <v>77.173249325924658</v>
      </c>
      <c r="AF24" s="53">
        <f>R24/P24*100</f>
        <v>60.549980608881135</v>
      </c>
      <c r="AG24" s="38">
        <f>W24/U24*100</f>
        <v>64.930008285623515</v>
      </c>
      <c r="AH24" s="19">
        <v>208646</v>
      </c>
      <c r="AI24" s="19">
        <v>1107008</v>
      </c>
      <c r="AJ24" s="19">
        <v>206041</v>
      </c>
      <c r="AK24" s="19">
        <v>1108309</v>
      </c>
      <c r="AL24" s="349">
        <v>58448</v>
      </c>
      <c r="AM24" s="349">
        <v>263703</v>
      </c>
      <c r="AN24" s="19">
        <v>76900</v>
      </c>
      <c r="AO24" s="93">
        <v>280500</v>
      </c>
      <c r="AP24" s="53">
        <f>AL24/AH24*100</f>
        <v>28.012998092462833</v>
      </c>
      <c r="AQ24" s="53">
        <f>AM24/AI24*100</f>
        <v>23.82123706423079</v>
      </c>
      <c r="AR24" s="53">
        <f>AN24/AJ24*100</f>
        <v>37.322668789221566</v>
      </c>
      <c r="AS24" s="92">
        <f>AO24/AK24*100</f>
        <v>25.308826329119405</v>
      </c>
      <c r="AT24" s="28">
        <v>26</v>
      </c>
      <c r="AU24" s="28">
        <v>37</v>
      </c>
      <c r="AV24" s="19">
        <v>47</v>
      </c>
      <c r="AW24" s="54">
        <v>65</v>
      </c>
      <c r="AX24" s="28" t="s">
        <v>164</v>
      </c>
      <c r="AY24" s="4" t="s">
        <v>164</v>
      </c>
      <c r="AZ24" s="4" t="s">
        <v>164</v>
      </c>
      <c r="BA24" s="5" t="s">
        <v>164</v>
      </c>
      <c r="BB24" s="19">
        <v>0.9</v>
      </c>
      <c r="BC24" s="19">
        <v>0.6</v>
      </c>
      <c r="BD24" s="19">
        <v>72.599999999999994</v>
      </c>
      <c r="BE24" s="19">
        <v>78.900000000000006</v>
      </c>
      <c r="BF24" s="97">
        <v>1335907</v>
      </c>
      <c r="BG24" s="97">
        <v>20133</v>
      </c>
      <c r="BH24" s="97">
        <v>1617</v>
      </c>
      <c r="BI24" s="53">
        <f>(BG24/BF24)*10000</f>
        <v>150.70659858807537</v>
      </c>
      <c r="BJ24" s="20">
        <f>(BH24/BF24)*10000</f>
        <v>12.104135991502403</v>
      </c>
      <c r="BK24" s="19">
        <v>16.8</v>
      </c>
      <c r="BL24" s="19">
        <v>5.5</v>
      </c>
      <c r="BM24" s="19">
        <v>41</v>
      </c>
      <c r="BN24" s="19">
        <v>30.1</v>
      </c>
      <c r="BO24" s="19">
        <v>26.2</v>
      </c>
      <c r="BP24" s="19">
        <v>30.4</v>
      </c>
      <c r="BQ24" s="19">
        <v>16</v>
      </c>
      <c r="BR24" s="19">
        <v>34</v>
      </c>
      <c r="BS24" s="96" t="s">
        <v>164</v>
      </c>
      <c r="BT24" s="96" t="s">
        <v>164</v>
      </c>
      <c r="BU24" s="96" t="s">
        <v>164</v>
      </c>
      <c r="BV24" s="96" t="s">
        <v>164</v>
      </c>
      <c r="BW24" s="96" t="s">
        <v>164</v>
      </c>
      <c r="BX24" s="96" t="s">
        <v>164</v>
      </c>
      <c r="BY24" s="96" t="s">
        <v>164</v>
      </c>
      <c r="BZ24" s="96" t="s">
        <v>164</v>
      </c>
      <c r="CA24" s="96" t="s">
        <v>164</v>
      </c>
      <c r="CB24" s="96" t="s">
        <v>164</v>
      </c>
      <c r="CC24" s="96" t="s">
        <v>164</v>
      </c>
      <c r="CD24" s="96" t="s">
        <v>164</v>
      </c>
      <c r="CE24" s="96" t="s">
        <v>164</v>
      </c>
      <c r="CF24" s="1">
        <v>55.9</v>
      </c>
      <c r="CG24" s="1">
        <v>71</v>
      </c>
      <c r="CH24" s="1">
        <v>-15.1</v>
      </c>
      <c r="CI24" s="1">
        <v>68.2</v>
      </c>
      <c r="CJ24" s="1">
        <v>73.5</v>
      </c>
      <c r="CK24" s="1">
        <v>-5.3</v>
      </c>
      <c r="CL24" s="1">
        <f>CI24-CF24</f>
        <v>12.300000000000004</v>
      </c>
      <c r="CM24" s="1">
        <f>CJ24-CG24</f>
        <v>2.5</v>
      </c>
      <c r="CN24" s="1">
        <f>CK24-CH24</f>
        <v>9.8000000000000007</v>
      </c>
    </row>
    <row r="25" spans="1:92">
      <c r="A25" s="37" t="s">
        <v>93</v>
      </c>
      <c r="B25" s="37" t="s">
        <v>94</v>
      </c>
      <c r="C25" s="54"/>
      <c r="D25" s="19">
        <v>3652617</v>
      </c>
      <c r="E25" s="19">
        <v>318268</v>
      </c>
      <c r="F25" s="19">
        <v>294879</v>
      </c>
      <c r="G25" s="19">
        <v>170918</v>
      </c>
      <c r="H25" s="19">
        <v>165498</v>
      </c>
      <c r="I25" s="19">
        <v>23389</v>
      </c>
      <c r="J25" s="19">
        <v>3334349</v>
      </c>
      <c r="K25" s="19">
        <v>2988608</v>
      </c>
      <c r="L25" s="19">
        <v>2672881</v>
      </c>
      <c r="M25" s="19">
        <v>403737</v>
      </c>
      <c r="N25" s="19">
        <v>345741</v>
      </c>
      <c r="O25" s="19">
        <v>825162</v>
      </c>
      <c r="P25" s="19">
        <v>262937</v>
      </c>
      <c r="Q25" s="19">
        <v>260444</v>
      </c>
      <c r="R25" s="19">
        <v>173698</v>
      </c>
      <c r="S25" s="19">
        <v>254628</v>
      </c>
      <c r="T25" s="19">
        <v>2493</v>
      </c>
      <c r="U25" s="19">
        <v>562225</v>
      </c>
      <c r="V25" s="19">
        <v>555538</v>
      </c>
      <c r="W25" s="19">
        <v>415822</v>
      </c>
      <c r="X25" s="19">
        <v>522629</v>
      </c>
      <c r="Y25" s="19">
        <v>6687</v>
      </c>
      <c r="Z25" s="53">
        <f>I25/E25*100</f>
        <v>7.3488380861412388</v>
      </c>
      <c r="AA25" s="53">
        <f>N25/J25*100</f>
        <v>10.369070544205181</v>
      </c>
      <c r="AB25" s="53">
        <f>T25/P25*100</f>
        <v>0.94813586524528681</v>
      </c>
      <c r="AC25" s="53">
        <f>Y25/U25*100</f>
        <v>1.1893814753879675</v>
      </c>
      <c r="AD25" s="53">
        <f>G25/E25*100</f>
        <v>53.702539997737752</v>
      </c>
      <c r="AE25" s="53">
        <f>L25/J25*100</f>
        <v>80.162004637187039</v>
      </c>
      <c r="AF25" s="53">
        <f>R25/P25*100</f>
        <v>66.060691344314421</v>
      </c>
      <c r="AG25" s="38">
        <f>W25/U25*100</f>
        <v>73.960069367246206</v>
      </c>
      <c r="AH25" s="19">
        <v>638104</v>
      </c>
      <c r="AI25" s="19">
        <v>5263199</v>
      </c>
      <c r="AJ25" s="19">
        <v>600417</v>
      </c>
      <c r="AK25" s="19">
        <v>5193054</v>
      </c>
      <c r="AL25" s="349">
        <v>129523</v>
      </c>
      <c r="AM25" s="349">
        <v>854494</v>
      </c>
      <c r="AN25" s="19">
        <v>152500</v>
      </c>
      <c r="AO25" s="93">
        <v>1122200</v>
      </c>
      <c r="AP25" s="53">
        <f>AL25/AH25*100</f>
        <v>20.298101876810048</v>
      </c>
      <c r="AQ25" s="53">
        <f>AM25/AI25*100</f>
        <v>16.235259202625627</v>
      </c>
      <c r="AR25" s="53">
        <f>AN25/AJ25*100</f>
        <v>25.399014351692241</v>
      </c>
      <c r="AS25" s="92">
        <f>AO25/AK25*100</f>
        <v>21.609634715910907</v>
      </c>
      <c r="AT25" s="28">
        <v>25</v>
      </c>
      <c r="AU25" s="28">
        <v>24</v>
      </c>
      <c r="AV25" s="19">
        <v>42</v>
      </c>
      <c r="AW25" s="54">
        <v>45</v>
      </c>
      <c r="AX25" s="28" t="s">
        <v>164</v>
      </c>
      <c r="AY25" s="4" t="s">
        <v>164</v>
      </c>
      <c r="AZ25" s="4" t="s">
        <v>164</v>
      </c>
      <c r="BA25" s="5" t="s">
        <v>164</v>
      </c>
      <c r="BB25" s="19">
        <v>10.199999999999999</v>
      </c>
      <c r="BC25" s="19">
        <v>8.8000000000000007</v>
      </c>
      <c r="BD25" s="19">
        <v>67.099999999999994</v>
      </c>
      <c r="BE25" s="19">
        <v>74.3</v>
      </c>
      <c r="BF25" s="97">
        <v>6052177</v>
      </c>
      <c r="BG25" s="97">
        <v>134496</v>
      </c>
      <c r="BH25" s="97">
        <v>30273</v>
      </c>
      <c r="BI25" s="53">
        <f>(BG25/BF25)*10000</f>
        <v>222.22747285811369</v>
      </c>
      <c r="BJ25" s="20">
        <f>(BH25/BF25)*10000</f>
        <v>50.020017590364596</v>
      </c>
      <c r="BK25" s="19">
        <v>19.7</v>
      </c>
      <c r="BL25" s="19">
        <v>8.5</v>
      </c>
      <c r="BM25" s="19">
        <v>33.299999999999997</v>
      </c>
      <c r="BN25" s="19">
        <v>23.6</v>
      </c>
      <c r="BO25" s="19">
        <v>25.2</v>
      </c>
      <c r="BP25" s="19">
        <v>25.8</v>
      </c>
      <c r="BQ25" s="19">
        <v>21.8</v>
      </c>
      <c r="BR25" s="19">
        <v>42.2</v>
      </c>
      <c r="BS25" s="96" t="s">
        <v>164</v>
      </c>
      <c r="BT25" s="96" t="s">
        <v>164</v>
      </c>
      <c r="BU25" s="96" t="s">
        <v>164</v>
      </c>
      <c r="BV25" s="96" t="s">
        <v>164</v>
      </c>
      <c r="BW25" s="96" t="s">
        <v>164</v>
      </c>
      <c r="BX25" s="96" t="s">
        <v>164</v>
      </c>
      <c r="BY25" s="96" t="s">
        <v>164</v>
      </c>
      <c r="BZ25" s="96" t="s">
        <v>164</v>
      </c>
      <c r="CA25" s="96" t="s">
        <v>164</v>
      </c>
      <c r="CB25" s="96" t="s">
        <v>164</v>
      </c>
      <c r="CC25" s="96" t="s">
        <v>164</v>
      </c>
      <c r="CD25" s="96" t="s">
        <v>164</v>
      </c>
      <c r="CE25" s="96" t="s">
        <v>164</v>
      </c>
      <c r="CF25" s="1">
        <v>58.3</v>
      </c>
      <c r="CG25" s="1">
        <v>66</v>
      </c>
      <c r="CH25" s="1">
        <v>-7.7</v>
      </c>
      <c r="CI25" s="1">
        <v>60.4</v>
      </c>
      <c r="CJ25" s="1">
        <v>66.400000000000006</v>
      </c>
      <c r="CK25" s="1">
        <v>-6</v>
      </c>
      <c r="CL25" s="1">
        <f>CI25-CF25</f>
        <v>2.1000000000000014</v>
      </c>
      <c r="CM25" s="1">
        <f>CJ25-CG25</f>
        <v>0.40000000000000568</v>
      </c>
      <c r="CN25" s="1">
        <f>CK25-CH25</f>
        <v>1.7000000000000002</v>
      </c>
    </row>
    <row r="26" spans="1:92">
      <c r="A26" s="37" t="s">
        <v>95</v>
      </c>
      <c r="B26" s="37" t="s">
        <v>96</v>
      </c>
      <c r="C26" s="54"/>
      <c r="D26" s="19">
        <v>4215002</v>
      </c>
      <c r="E26" s="19">
        <v>382563</v>
      </c>
      <c r="F26" s="19">
        <v>370548</v>
      </c>
      <c r="G26" s="19">
        <v>168814</v>
      </c>
      <c r="H26" s="19">
        <v>246718</v>
      </c>
      <c r="I26" s="19">
        <v>12015</v>
      </c>
      <c r="J26" s="19">
        <v>3832439</v>
      </c>
      <c r="K26" s="19">
        <v>3668601</v>
      </c>
      <c r="L26" s="19">
        <v>3094089</v>
      </c>
      <c r="M26" s="19">
        <v>682185</v>
      </c>
      <c r="N26" s="19">
        <v>163838</v>
      </c>
      <c r="O26" s="19">
        <v>1012172</v>
      </c>
      <c r="P26" s="19">
        <v>330631</v>
      </c>
      <c r="Q26" s="19">
        <v>329666</v>
      </c>
      <c r="R26" s="19">
        <v>195435</v>
      </c>
      <c r="S26" s="19">
        <v>323316</v>
      </c>
      <c r="T26" s="19">
        <v>965</v>
      </c>
      <c r="U26" s="19">
        <v>681541</v>
      </c>
      <c r="V26" s="19">
        <v>678631</v>
      </c>
      <c r="W26" s="19">
        <v>478396</v>
      </c>
      <c r="X26" s="19">
        <v>637650</v>
      </c>
      <c r="Y26" s="19">
        <v>2910</v>
      </c>
      <c r="Z26" s="53">
        <f>I26/E26*100</f>
        <v>3.1406591855459105</v>
      </c>
      <c r="AA26" s="53">
        <f>N26/J26*100</f>
        <v>4.275032166200166</v>
      </c>
      <c r="AB26" s="53">
        <f>T26/P26*100</f>
        <v>0.29186615895061263</v>
      </c>
      <c r="AC26" s="53">
        <f>Y26/U26*100</f>
        <v>0.42697357899231297</v>
      </c>
      <c r="AD26" s="53">
        <f>G26/E26*100</f>
        <v>44.12711109019952</v>
      </c>
      <c r="AE26" s="53">
        <f>L26/J26*100</f>
        <v>80.734200857469617</v>
      </c>
      <c r="AF26" s="53">
        <f>R26/P26*100</f>
        <v>59.109702357008267</v>
      </c>
      <c r="AG26" s="38">
        <f>W26/U26*100</f>
        <v>70.193282575809818</v>
      </c>
      <c r="AH26" s="19">
        <v>781740</v>
      </c>
      <c r="AI26" s="19">
        <v>5931962</v>
      </c>
      <c r="AJ26" s="19">
        <v>744676</v>
      </c>
      <c r="AK26" s="19">
        <v>5833955</v>
      </c>
      <c r="AL26" s="349">
        <v>205738</v>
      </c>
      <c r="AM26" s="349">
        <v>1069812</v>
      </c>
      <c r="AN26" s="19">
        <v>404400</v>
      </c>
      <c r="AO26" s="93">
        <v>1549800</v>
      </c>
      <c r="AP26" s="53">
        <f>AL26/AH26*100</f>
        <v>26.317957377133062</v>
      </c>
      <c r="AQ26" s="53">
        <f>AM26/AI26*100</f>
        <v>18.034707572300697</v>
      </c>
      <c r="AR26" s="53">
        <f>AN26/AJ26*100</f>
        <v>54.305496618663682</v>
      </c>
      <c r="AS26" s="92">
        <f>AO26/AK26*100</f>
        <v>26.565168911998803</v>
      </c>
      <c r="AT26" s="28">
        <v>31</v>
      </c>
      <c r="AU26" s="28">
        <v>30</v>
      </c>
      <c r="AV26" s="19">
        <v>50</v>
      </c>
      <c r="AW26" s="54">
        <v>51</v>
      </c>
      <c r="AX26" s="28" t="s">
        <v>164</v>
      </c>
      <c r="AY26" s="4" t="s">
        <v>164</v>
      </c>
      <c r="AZ26" s="4" t="s">
        <v>164</v>
      </c>
      <c r="BA26" s="5" t="s">
        <v>164</v>
      </c>
      <c r="BB26" s="19">
        <v>9.8000000000000007</v>
      </c>
      <c r="BC26" s="19">
        <v>10.199999999999999</v>
      </c>
      <c r="BD26" s="19">
        <v>65.2</v>
      </c>
      <c r="BE26" s="19">
        <v>70.900000000000006</v>
      </c>
      <c r="BF26" s="97">
        <v>6859819</v>
      </c>
      <c r="BG26" s="97">
        <v>98575</v>
      </c>
      <c r="BH26" s="97">
        <v>24560</v>
      </c>
      <c r="BI26" s="53">
        <f>(BG26/BF26)*10000</f>
        <v>143.69912675538524</v>
      </c>
      <c r="BJ26" s="20">
        <f>(BH26/BF26)*10000</f>
        <v>35.802693919475139</v>
      </c>
      <c r="BK26" s="19">
        <v>22</v>
      </c>
      <c r="BL26" s="19">
        <v>7.4</v>
      </c>
      <c r="BM26" s="19">
        <v>33.700000000000003</v>
      </c>
      <c r="BN26" s="19">
        <v>22.9</v>
      </c>
      <c r="BO26" s="19">
        <v>23.7</v>
      </c>
      <c r="BP26" s="19">
        <v>23.5</v>
      </c>
      <c r="BQ26" s="19">
        <v>20.6</v>
      </c>
      <c r="BR26" s="19">
        <v>46.2</v>
      </c>
      <c r="BS26" s="96" t="s">
        <v>164</v>
      </c>
      <c r="BT26" s="96" t="s">
        <v>164</v>
      </c>
      <c r="BU26" s="96" t="s">
        <v>164</v>
      </c>
      <c r="BV26" s="96" t="s">
        <v>164</v>
      </c>
      <c r="BW26" s="96" t="s">
        <v>164</v>
      </c>
      <c r="BX26" s="96" t="s">
        <v>164</v>
      </c>
      <c r="BY26" s="96" t="s">
        <v>164</v>
      </c>
      <c r="BZ26" s="96" t="s">
        <v>164</v>
      </c>
      <c r="CA26" s="96" t="s">
        <v>164</v>
      </c>
      <c r="CB26" s="96" t="s">
        <v>164</v>
      </c>
      <c r="CC26" s="96" t="s">
        <v>164</v>
      </c>
      <c r="CD26" s="96" t="s">
        <v>164</v>
      </c>
      <c r="CE26" s="96" t="s">
        <v>164</v>
      </c>
      <c r="CF26" s="1">
        <v>59.7</v>
      </c>
      <c r="CG26" s="1">
        <v>72.3</v>
      </c>
      <c r="CH26" s="1">
        <v>-12.6</v>
      </c>
      <c r="CI26" s="1">
        <v>59.6</v>
      </c>
      <c r="CJ26" s="1">
        <v>67.599999999999994</v>
      </c>
      <c r="CK26" s="1">
        <v>-8.1</v>
      </c>
      <c r="CL26" s="1">
        <f>CI26-CF26</f>
        <v>-0.10000000000000142</v>
      </c>
      <c r="CM26" s="1">
        <f>CJ26-CG26</f>
        <v>-4.7000000000000028</v>
      </c>
      <c r="CN26" s="1">
        <f>CK26-CH26</f>
        <v>4.5</v>
      </c>
    </row>
    <row r="27" spans="1:92">
      <c r="A27" s="37" t="s">
        <v>97</v>
      </c>
      <c r="B27" s="37" t="s">
        <v>98</v>
      </c>
      <c r="C27" s="54"/>
      <c r="D27" s="19">
        <v>5931711</v>
      </c>
      <c r="E27" s="19">
        <v>738261</v>
      </c>
      <c r="F27" s="19">
        <v>679801</v>
      </c>
      <c r="G27" s="19">
        <v>329681</v>
      </c>
      <c r="H27" s="19">
        <v>450782</v>
      </c>
      <c r="I27" s="19">
        <v>58460</v>
      </c>
      <c r="J27" s="19">
        <v>5193450</v>
      </c>
      <c r="K27" s="19">
        <v>4637248</v>
      </c>
      <c r="L27" s="19">
        <v>4015249</v>
      </c>
      <c r="M27" s="19">
        <v>762564</v>
      </c>
      <c r="N27" s="19">
        <v>556202</v>
      </c>
      <c r="O27" s="19">
        <v>1536673</v>
      </c>
      <c r="P27" s="19">
        <v>543748</v>
      </c>
      <c r="Q27" s="19">
        <v>542250</v>
      </c>
      <c r="R27" s="19">
        <v>386094</v>
      </c>
      <c r="S27" s="19">
        <v>537419</v>
      </c>
      <c r="T27" s="19">
        <v>1498</v>
      </c>
      <c r="U27" s="19">
        <v>992925</v>
      </c>
      <c r="V27" s="19">
        <v>988758</v>
      </c>
      <c r="W27" s="19">
        <v>755720</v>
      </c>
      <c r="X27" s="19">
        <v>964106</v>
      </c>
      <c r="Y27" s="19">
        <v>4167</v>
      </c>
      <c r="Z27" s="53">
        <f>I27/E27*100</f>
        <v>7.9186087305167145</v>
      </c>
      <c r="AA27" s="53">
        <f>N27/J27*100</f>
        <v>10.709682388393071</v>
      </c>
      <c r="AB27" s="53">
        <f>T27/P27*100</f>
        <v>0.27549526618948483</v>
      </c>
      <c r="AC27" s="53">
        <f>Y27/U27*100</f>
        <v>0.41966915930206211</v>
      </c>
      <c r="AD27" s="53">
        <f>G27/E27*100</f>
        <v>44.656429094859405</v>
      </c>
      <c r="AE27" s="53">
        <f>L27/J27*100</f>
        <v>77.31371246473924</v>
      </c>
      <c r="AF27" s="53">
        <f>R27/P27*100</f>
        <v>71.006054275142162</v>
      </c>
      <c r="AG27" s="38">
        <f>W27/U27*100</f>
        <v>76.110481657728428</v>
      </c>
      <c r="AH27" s="19">
        <v>1401476</v>
      </c>
      <c r="AI27" s="19">
        <v>8413238</v>
      </c>
      <c r="AJ27" s="19">
        <v>1362413</v>
      </c>
      <c r="AK27" s="19">
        <v>8414744</v>
      </c>
      <c r="AL27" s="349">
        <v>346072</v>
      </c>
      <c r="AM27" s="349">
        <v>1635404</v>
      </c>
      <c r="AN27" s="19">
        <v>396600</v>
      </c>
      <c r="AO27" s="93">
        <v>2156700</v>
      </c>
      <c r="AP27" s="53">
        <f>AL27/AH27*100</f>
        <v>24.693394678182145</v>
      </c>
      <c r="AQ27" s="53">
        <f>AM27/AI27*100</f>
        <v>19.438461148965473</v>
      </c>
      <c r="AR27" s="53">
        <f>AN27/AJ27*100</f>
        <v>29.110115655091374</v>
      </c>
      <c r="AS27" s="92">
        <f>AO27/AK27*100</f>
        <v>25.630013224407065</v>
      </c>
      <c r="AT27" s="28">
        <v>29</v>
      </c>
      <c r="AU27" s="28">
        <v>26</v>
      </c>
      <c r="AV27" s="19">
        <v>48</v>
      </c>
      <c r="AW27" s="54">
        <v>47</v>
      </c>
      <c r="AX27" s="28" t="s">
        <v>164</v>
      </c>
      <c r="AY27" s="4" t="s">
        <v>164</v>
      </c>
      <c r="AZ27" s="4" t="s">
        <v>164</v>
      </c>
      <c r="BA27" s="5" t="s">
        <v>164</v>
      </c>
      <c r="BB27" s="19">
        <v>3.5</v>
      </c>
      <c r="BC27" s="19">
        <v>1.3</v>
      </c>
      <c r="BD27" s="19">
        <v>74.3</v>
      </c>
      <c r="BE27" s="19">
        <v>83.1</v>
      </c>
      <c r="BF27" s="97">
        <v>9962311</v>
      </c>
      <c r="BG27" s="97">
        <v>179318</v>
      </c>
      <c r="BH27" s="97">
        <v>44826</v>
      </c>
      <c r="BI27" s="53">
        <f>(BG27/BF27)*10000</f>
        <v>179.99638838819627</v>
      </c>
      <c r="BJ27" s="20">
        <f>(BH27/BF27)*10000</f>
        <v>44.995583855994859</v>
      </c>
      <c r="BK27" s="19">
        <v>19.7</v>
      </c>
      <c r="BL27" s="19">
        <v>7.3</v>
      </c>
      <c r="BM27" s="19">
        <v>36.5</v>
      </c>
      <c r="BN27" s="19">
        <v>27.3</v>
      </c>
      <c r="BO27" s="19">
        <v>30.1</v>
      </c>
      <c r="BP27" s="19">
        <v>33.700000000000003</v>
      </c>
      <c r="BQ27" s="19">
        <v>13.6</v>
      </c>
      <c r="BR27" s="19">
        <v>31.7</v>
      </c>
      <c r="BS27" s="96" t="s">
        <v>164</v>
      </c>
      <c r="BT27" s="96" t="s">
        <v>164</v>
      </c>
      <c r="BU27" s="96" t="s">
        <v>164</v>
      </c>
      <c r="BV27" s="96" t="s">
        <v>164</v>
      </c>
      <c r="BW27" s="96" t="s">
        <v>164</v>
      </c>
      <c r="BX27" s="96" t="s">
        <v>164</v>
      </c>
      <c r="BY27" s="96" t="s">
        <v>164</v>
      </c>
      <c r="BZ27" s="96" t="s">
        <v>164</v>
      </c>
      <c r="CA27" s="96" t="s">
        <v>164</v>
      </c>
      <c r="CB27" s="96" t="s">
        <v>164</v>
      </c>
      <c r="CC27" s="96" t="s">
        <v>164</v>
      </c>
      <c r="CD27" s="96" t="s">
        <v>164</v>
      </c>
      <c r="CE27" s="96" t="s">
        <v>164</v>
      </c>
      <c r="CF27" s="1">
        <v>60.7</v>
      </c>
      <c r="CG27" s="1">
        <v>68</v>
      </c>
      <c r="CH27" s="1">
        <v>-7.3</v>
      </c>
      <c r="CI27" s="1">
        <v>63.7</v>
      </c>
      <c r="CJ27" s="1">
        <v>64.400000000000006</v>
      </c>
      <c r="CK27" s="1">
        <v>-0.7</v>
      </c>
      <c r="CL27" s="1">
        <f>CI27-CF27</f>
        <v>3</v>
      </c>
      <c r="CM27" s="1">
        <f>CJ27-CG27</f>
        <v>-3.5999999999999943</v>
      </c>
      <c r="CN27" s="1">
        <f>CK27-CH27</f>
        <v>6.6</v>
      </c>
    </row>
    <row r="28" spans="1:92">
      <c r="A28" s="37" t="s">
        <v>99</v>
      </c>
      <c r="B28" s="37" t="s">
        <v>100</v>
      </c>
      <c r="C28" s="54"/>
      <c r="D28" s="19">
        <v>3298808</v>
      </c>
      <c r="E28" s="19">
        <v>287425</v>
      </c>
      <c r="F28" s="19">
        <v>268494</v>
      </c>
      <c r="G28" s="19">
        <v>140089</v>
      </c>
      <c r="H28" s="19">
        <v>160852</v>
      </c>
      <c r="I28" s="19">
        <v>18931</v>
      </c>
      <c r="J28" s="19">
        <v>3011383</v>
      </c>
      <c r="K28" s="19">
        <v>2792261</v>
      </c>
      <c r="L28" s="19">
        <v>2480395</v>
      </c>
      <c r="M28" s="19">
        <v>386776</v>
      </c>
      <c r="N28" s="19">
        <v>219122</v>
      </c>
      <c r="O28" s="19">
        <v>773573</v>
      </c>
      <c r="P28" s="19">
        <v>243239</v>
      </c>
      <c r="Q28" s="19">
        <v>242251</v>
      </c>
      <c r="R28" s="19">
        <v>165546</v>
      </c>
      <c r="S28" s="19">
        <v>239902</v>
      </c>
      <c r="T28" s="19">
        <v>988</v>
      </c>
      <c r="U28" s="19">
        <v>530334</v>
      </c>
      <c r="V28" s="19">
        <v>528623</v>
      </c>
      <c r="W28" s="19">
        <v>395440</v>
      </c>
      <c r="X28" s="19">
        <v>512718</v>
      </c>
      <c r="Y28" s="19">
        <v>1711</v>
      </c>
      <c r="Z28" s="53">
        <f>I28/E28*100</f>
        <v>6.5864138470905456</v>
      </c>
      <c r="AA28" s="53">
        <f>N28/J28*100</f>
        <v>7.2764573619496424</v>
      </c>
      <c r="AB28" s="53">
        <f>T28/P28*100</f>
        <v>0.40618486344706234</v>
      </c>
      <c r="AC28" s="53">
        <f>Y28/U28*100</f>
        <v>0.32262687287633829</v>
      </c>
      <c r="AD28" s="53">
        <f>G28/E28*100</f>
        <v>48.739323301730884</v>
      </c>
      <c r="AE28" s="53">
        <f>L28/J28*100</f>
        <v>82.367304324956336</v>
      </c>
      <c r="AF28" s="53">
        <f>R28/P28*100</f>
        <v>68.05898725122205</v>
      </c>
      <c r="AG28" s="38">
        <f>W28/U28*100</f>
        <v>74.564331157346118</v>
      </c>
      <c r="AH28" s="19">
        <v>584974</v>
      </c>
      <c r="AI28" s="19">
        <v>4847818</v>
      </c>
      <c r="AJ28" s="19">
        <v>547424</v>
      </c>
      <c r="AK28" s="19">
        <v>4777827</v>
      </c>
      <c r="AL28" s="349">
        <v>124305</v>
      </c>
      <c r="AM28" s="349">
        <v>842965</v>
      </c>
      <c r="AN28" s="19">
        <v>142800</v>
      </c>
      <c r="AO28" s="93">
        <v>1164800</v>
      </c>
      <c r="AP28" s="53">
        <f>AL28/AH28*100</f>
        <v>21.249662378156977</v>
      </c>
      <c r="AQ28" s="53">
        <f>AM28/AI28*100</f>
        <v>17.388544701966946</v>
      </c>
      <c r="AR28" s="53">
        <f>AN28/AJ28*100</f>
        <v>26.085812825159294</v>
      </c>
      <c r="AS28" s="92">
        <f>AO28/AK28*100</f>
        <v>24.379283720402601</v>
      </c>
      <c r="AT28" s="28">
        <v>31</v>
      </c>
      <c r="AU28" s="28">
        <v>21</v>
      </c>
      <c r="AV28" s="19">
        <v>42</v>
      </c>
      <c r="AW28" s="54">
        <v>48</v>
      </c>
      <c r="AX28" s="28" t="s">
        <v>164</v>
      </c>
      <c r="AY28" s="4" t="s">
        <v>164</v>
      </c>
      <c r="AZ28" s="4" t="s">
        <v>164</v>
      </c>
      <c r="BA28" s="5" t="s">
        <v>164</v>
      </c>
      <c r="BB28" s="19">
        <v>8.8000000000000007</v>
      </c>
      <c r="BC28" s="19">
        <v>3.3</v>
      </c>
      <c r="BD28" s="19">
        <v>65.2</v>
      </c>
      <c r="BE28" s="19">
        <v>78.7</v>
      </c>
      <c r="BF28" s="97">
        <v>5576606</v>
      </c>
      <c r="BG28" s="97">
        <v>122212</v>
      </c>
      <c r="BH28" s="97">
        <v>13291</v>
      </c>
      <c r="BI28" s="53">
        <f>(BG28/BF28)*10000</f>
        <v>219.15121850100223</v>
      </c>
      <c r="BJ28" s="20">
        <f>(BH28/BF28)*10000</f>
        <v>23.833492988387562</v>
      </c>
      <c r="BK28" s="19">
        <v>15.7</v>
      </c>
      <c r="BL28" s="19">
        <v>5.6</v>
      </c>
      <c r="BM28" s="19">
        <v>36.1</v>
      </c>
      <c r="BN28" s="19">
        <v>23.3</v>
      </c>
      <c r="BO28" s="19">
        <v>30.2</v>
      </c>
      <c r="BP28" s="19">
        <v>33.200000000000003</v>
      </c>
      <c r="BQ28" s="19">
        <v>18.100000000000001</v>
      </c>
      <c r="BR28" s="19">
        <v>37.799999999999997</v>
      </c>
      <c r="BS28" s="96" t="s">
        <v>164</v>
      </c>
      <c r="BT28" s="96" t="s">
        <v>164</v>
      </c>
      <c r="BU28" s="96" t="s">
        <v>164</v>
      </c>
      <c r="BV28" s="96" t="s">
        <v>164</v>
      </c>
      <c r="BW28" s="96" t="s">
        <v>164</v>
      </c>
      <c r="BX28" s="96" t="s">
        <v>164</v>
      </c>
      <c r="BY28" s="96" t="s">
        <v>164</v>
      </c>
      <c r="BZ28" s="96" t="s">
        <v>164</v>
      </c>
      <c r="CA28" s="96" t="s">
        <v>164</v>
      </c>
      <c r="CB28" s="96" t="s">
        <v>164</v>
      </c>
      <c r="CC28" s="96" t="s">
        <v>164</v>
      </c>
      <c r="CD28" s="96" t="s">
        <v>164</v>
      </c>
      <c r="CE28" s="96" t="s">
        <v>164</v>
      </c>
      <c r="CF28" s="1">
        <v>65.7</v>
      </c>
      <c r="CG28" s="1">
        <v>74.2</v>
      </c>
      <c r="CH28" s="1">
        <v>-8.4</v>
      </c>
      <c r="CI28" s="1">
        <v>58.7</v>
      </c>
      <c r="CJ28" s="1">
        <v>69.900000000000006</v>
      </c>
      <c r="CK28" s="1">
        <v>-11.2</v>
      </c>
      <c r="CL28" s="1">
        <f>CI28-CF28</f>
        <v>-7</v>
      </c>
      <c r="CM28" s="1">
        <f>CJ28-CG28</f>
        <v>-4.2999999999999972</v>
      </c>
      <c r="CN28" s="1">
        <f>CK28-CH28</f>
        <v>-2.7999999999999989</v>
      </c>
    </row>
    <row r="29" spans="1:92">
      <c r="A29" s="37" t="s">
        <v>101</v>
      </c>
      <c r="B29" s="37" t="s">
        <v>102</v>
      </c>
      <c r="C29" s="54"/>
      <c r="D29" s="19">
        <v>1729440</v>
      </c>
      <c r="E29" s="19">
        <v>257716</v>
      </c>
      <c r="F29" s="19">
        <v>212102</v>
      </c>
      <c r="G29" s="19">
        <v>96693</v>
      </c>
      <c r="H29" s="19">
        <v>144124</v>
      </c>
      <c r="I29" s="19">
        <v>45614</v>
      </c>
      <c r="J29" s="19">
        <v>1471724</v>
      </c>
      <c r="K29" s="19">
        <v>1163328</v>
      </c>
      <c r="L29" s="19">
        <v>1034499</v>
      </c>
      <c r="M29" s="19">
        <v>171446</v>
      </c>
      <c r="N29" s="19">
        <v>308396</v>
      </c>
      <c r="O29" s="19">
        <v>423855</v>
      </c>
      <c r="P29" s="19">
        <v>182743</v>
      </c>
      <c r="Q29" s="19">
        <v>182198</v>
      </c>
      <c r="R29" s="19">
        <v>92973</v>
      </c>
      <c r="S29" s="19">
        <v>180899</v>
      </c>
      <c r="T29" s="19">
        <v>545</v>
      </c>
      <c r="U29" s="19">
        <v>241112</v>
      </c>
      <c r="V29" s="19">
        <v>240025</v>
      </c>
      <c r="W29" s="19">
        <v>142669</v>
      </c>
      <c r="X29" s="19">
        <v>233887</v>
      </c>
      <c r="Y29" s="19">
        <v>1087</v>
      </c>
      <c r="Z29" s="53">
        <f>I29/E29*100</f>
        <v>17.699327942386191</v>
      </c>
      <c r="AA29" s="53">
        <f>N29/J29*100</f>
        <v>20.954744231934789</v>
      </c>
      <c r="AB29" s="53">
        <f>T29/P29*100</f>
        <v>0.29823303765397308</v>
      </c>
      <c r="AC29" s="53">
        <f>Y29/U29*100</f>
        <v>0.45082783104947083</v>
      </c>
      <c r="AD29" s="53">
        <f>G29/E29*100</f>
        <v>37.519207189309164</v>
      </c>
      <c r="AE29" s="53">
        <f>L29/J29*100</f>
        <v>70.291644357230027</v>
      </c>
      <c r="AF29" s="53">
        <f>R29/P29*100</f>
        <v>50.876367357436401</v>
      </c>
      <c r="AG29" s="38">
        <f>W29/U29*100</f>
        <v>59.171256511496729</v>
      </c>
      <c r="AH29" s="19">
        <v>476197</v>
      </c>
      <c r="AI29" s="19">
        <v>2445431</v>
      </c>
      <c r="AJ29" s="19">
        <v>477388</v>
      </c>
      <c r="AK29" s="19">
        <v>2439247</v>
      </c>
      <c r="AL29" s="349">
        <v>128254</v>
      </c>
      <c r="AM29" s="349">
        <v>451759</v>
      </c>
      <c r="AN29" s="19">
        <v>177800</v>
      </c>
      <c r="AO29" s="93">
        <v>605200</v>
      </c>
      <c r="AP29" s="53">
        <f>AL29/AH29*100</f>
        <v>26.932971018297046</v>
      </c>
      <c r="AQ29" s="53">
        <f>AM29/AI29*100</f>
        <v>18.473594225312429</v>
      </c>
      <c r="AR29" s="53">
        <f>AN29/AJ29*100</f>
        <v>37.244337938951126</v>
      </c>
      <c r="AS29" s="92">
        <f>AO29/AK29*100</f>
        <v>24.810935505916376</v>
      </c>
      <c r="AT29" s="28">
        <v>17</v>
      </c>
      <c r="AU29" s="28">
        <v>16</v>
      </c>
      <c r="AV29" s="19">
        <v>34</v>
      </c>
      <c r="AW29" s="54">
        <v>34</v>
      </c>
      <c r="AX29" s="28" t="s">
        <v>164</v>
      </c>
      <c r="AY29" s="4" t="s">
        <v>164</v>
      </c>
      <c r="AZ29" s="4" t="s">
        <v>164</v>
      </c>
      <c r="BA29" s="5" t="s">
        <v>164</v>
      </c>
      <c r="BB29" s="19">
        <v>0.5</v>
      </c>
      <c r="BC29" s="19">
        <v>0.3</v>
      </c>
      <c r="BD29" s="19">
        <v>79.599999999999994</v>
      </c>
      <c r="BE29" s="19">
        <v>85.7</v>
      </c>
      <c r="BF29" s="97">
        <v>2984100</v>
      </c>
      <c r="BG29" s="97">
        <v>81581</v>
      </c>
      <c r="BH29" s="97">
        <v>8526</v>
      </c>
      <c r="BI29" s="53">
        <f>(BG29/BF29)*10000</f>
        <v>273.38561040179616</v>
      </c>
      <c r="BJ29" s="20">
        <f>(BH29/BF29)*10000</f>
        <v>28.571428571428573</v>
      </c>
      <c r="BK29" s="19">
        <v>28.4</v>
      </c>
      <c r="BL29" s="19">
        <v>12.6</v>
      </c>
      <c r="BM29" s="19">
        <v>33.4</v>
      </c>
      <c r="BN29" s="19">
        <v>29.3</v>
      </c>
      <c r="BO29" s="19">
        <v>26.7</v>
      </c>
      <c r="BP29" s="19">
        <v>33.5</v>
      </c>
      <c r="BQ29" s="19">
        <v>11.5</v>
      </c>
      <c r="BR29" s="19">
        <v>24.6</v>
      </c>
      <c r="BS29" s="96" t="s">
        <v>164</v>
      </c>
      <c r="BT29" s="96" t="s">
        <v>164</v>
      </c>
      <c r="BU29" s="96" t="s">
        <v>164</v>
      </c>
      <c r="BV29" s="96" t="s">
        <v>164</v>
      </c>
      <c r="BW29" s="96" t="s">
        <v>164</v>
      </c>
      <c r="BX29" s="96" t="s">
        <v>164</v>
      </c>
      <c r="BY29" s="96" t="s">
        <v>164</v>
      </c>
      <c r="BZ29" s="96" t="s">
        <v>164</v>
      </c>
      <c r="CA29" s="96" t="s">
        <v>164</v>
      </c>
      <c r="CB29" s="96" t="s">
        <v>164</v>
      </c>
      <c r="CC29" s="96" t="s">
        <v>164</v>
      </c>
      <c r="CD29" s="96" t="s">
        <v>164</v>
      </c>
      <c r="CE29" s="96" t="s">
        <v>164</v>
      </c>
      <c r="CF29" s="1">
        <v>67.900000000000006</v>
      </c>
      <c r="CG29" s="1">
        <v>75.900000000000006</v>
      </c>
      <c r="CH29" s="1">
        <v>-8</v>
      </c>
      <c r="CI29" s="1">
        <v>63.2</v>
      </c>
      <c r="CJ29" s="1">
        <v>68.599999999999994</v>
      </c>
      <c r="CK29" s="1">
        <v>-5.3</v>
      </c>
      <c r="CL29" s="1">
        <f>CI29-CF29</f>
        <v>-4.7000000000000028</v>
      </c>
      <c r="CM29" s="1">
        <f>CJ29-CG29</f>
        <v>-7.3000000000000114</v>
      </c>
      <c r="CN29" s="1">
        <f>CK29-CH29</f>
        <v>2.7</v>
      </c>
    </row>
    <row r="30" spans="1:92">
      <c r="A30" s="37" t="s">
        <v>103</v>
      </c>
      <c r="B30" s="37" t="s">
        <v>104</v>
      </c>
      <c r="C30" s="54"/>
      <c r="D30" s="19">
        <v>3578350</v>
      </c>
      <c r="E30" s="19">
        <v>458331</v>
      </c>
      <c r="F30" s="19">
        <v>393298</v>
      </c>
      <c r="G30" s="19">
        <v>208149</v>
      </c>
      <c r="H30" s="19">
        <v>235165</v>
      </c>
      <c r="I30" s="19">
        <v>65033</v>
      </c>
      <c r="J30" s="19">
        <v>3120019</v>
      </c>
      <c r="K30" s="19">
        <v>2657680</v>
      </c>
      <c r="L30" s="19">
        <v>2479838</v>
      </c>
      <c r="M30" s="19">
        <v>246743</v>
      </c>
      <c r="N30" s="19">
        <v>462339</v>
      </c>
      <c r="O30" s="19">
        <v>918236</v>
      </c>
      <c r="P30" s="19">
        <v>338114</v>
      </c>
      <c r="Q30" s="19">
        <v>337083</v>
      </c>
      <c r="R30" s="19">
        <v>197188</v>
      </c>
      <c r="S30" s="19">
        <v>334101</v>
      </c>
      <c r="T30" s="19">
        <v>1031</v>
      </c>
      <c r="U30" s="19">
        <v>580122</v>
      </c>
      <c r="V30" s="19">
        <v>576981</v>
      </c>
      <c r="W30" s="19">
        <v>367422</v>
      </c>
      <c r="X30" s="19">
        <v>559627</v>
      </c>
      <c r="Y30" s="19">
        <v>3141</v>
      </c>
      <c r="Z30" s="53">
        <f>I30/E30*100</f>
        <v>14.189090417187577</v>
      </c>
      <c r="AA30" s="53">
        <f>N30/J30*100</f>
        <v>14.818467451640519</v>
      </c>
      <c r="AB30" s="53">
        <f>T30/P30*100</f>
        <v>0.30492674068509434</v>
      </c>
      <c r="AC30" s="53">
        <f>Y30/U30*100</f>
        <v>0.54143783548977631</v>
      </c>
      <c r="AD30" s="53">
        <f>G30/E30*100</f>
        <v>45.414558474115871</v>
      </c>
      <c r="AE30" s="53">
        <f>L30/J30*100</f>
        <v>79.481503157512819</v>
      </c>
      <c r="AF30" s="53">
        <f>R30/P30*100</f>
        <v>58.319974919701636</v>
      </c>
      <c r="AG30" s="38">
        <f>W30/U30*100</f>
        <v>63.335298437225276</v>
      </c>
      <c r="AH30" s="19">
        <v>865207</v>
      </c>
      <c r="AI30" s="19">
        <v>5096307</v>
      </c>
      <c r="AJ30" s="19">
        <v>835980</v>
      </c>
      <c r="AK30" s="19">
        <v>5078701</v>
      </c>
      <c r="AL30" s="349">
        <v>212027</v>
      </c>
      <c r="AM30" s="349">
        <v>970938</v>
      </c>
      <c r="AN30" s="19">
        <v>202400</v>
      </c>
      <c r="AO30" s="93">
        <v>871300</v>
      </c>
      <c r="AP30" s="53">
        <f>AL30/AH30*100</f>
        <v>24.505927483249675</v>
      </c>
      <c r="AQ30" s="53">
        <f>AM30/AI30*100</f>
        <v>19.051795741504584</v>
      </c>
      <c r="AR30" s="53">
        <f>AN30/AJ30*100</f>
        <v>24.211105528840406</v>
      </c>
      <c r="AS30" s="92">
        <f>AO30/AK30*100</f>
        <v>17.155961731159209</v>
      </c>
      <c r="AT30" s="28">
        <v>22</v>
      </c>
      <c r="AU30" s="28">
        <v>22</v>
      </c>
      <c r="AV30" s="19">
        <v>39</v>
      </c>
      <c r="AW30" s="54">
        <v>43</v>
      </c>
      <c r="AX30" s="28" t="s">
        <v>164</v>
      </c>
      <c r="AY30" s="4" t="s">
        <v>164</v>
      </c>
      <c r="AZ30" s="4" t="s">
        <v>164</v>
      </c>
      <c r="BA30" s="5" t="s">
        <v>164</v>
      </c>
      <c r="BB30" s="19">
        <v>3.1</v>
      </c>
      <c r="BC30" s="19">
        <v>1.4</v>
      </c>
      <c r="BD30" s="19">
        <v>74.099999999999994</v>
      </c>
      <c r="BE30" s="19">
        <v>82.6</v>
      </c>
      <c r="BF30" s="97">
        <v>6113532</v>
      </c>
      <c r="BG30" s="97">
        <v>173253</v>
      </c>
      <c r="BH30" s="97">
        <v>32420</v>
      </c>
      <c r="BI30" s="53">
        <f>(BG30/BF30)*10000</f>
        <v>283.39264438298517</v>
      </c>
      <c r="BJ30" s="20">
        <f>(BH30/BF30)*10000</f>
        <v>53.029901536460429</v>
      </c>
      <c r="BK30" s="19">
        <v>20.9</v>
      </c>
      <c r="BL30" s="19">
        <v>8</v>
      </c>
      <c r="BM30" s="19">
        <v>37.799999999999997</v>
      </c>
      <c r="BN30" s="19">
        <v>29</v>
      </c>
      <c r="BO30" s="19">
        <v>27.9</v>
      </c>
      <c r="BP30" s="19">
        <v>30.8</v>
      </c>
      <c r="BQ30" s="19">
        <v>13.5</v>
      </c>
      <c r="BR30" s="19">
        <v>32.1</v>
      </c>
      <c r="BS30" s="96" t="s">
        <v>164</v>
      </c>
      <c r="BT30" s="96" t="s">
        <v>164</v>
      </c>
      <c r="BU30" s="96" t="s">
        <v>164</v>
      </c>
      <c r="BV30" s="96" t="s">
        <v>164</v>
      </c>
      <c r="BW30" s="96" t="s">
        <v>164</v>
      </c>
      <c r="BX30" s="96" t="s">
        <v>164</v>
      </c>
      <c r="BY30" s="96" t="s">
        <v>164</v>
      </c>
      <c r="BZ30" s="96" t="s">
        <v>164</v>
      </c>
      <c r="CA30" s="96" t="s">
        <v>164</v>
      </c>
      <c r="CB30" s="96" t="s">
        <v>164</v>
      </c>
      <c r="CC30" s="96" t="s">
        <v>164</v>
      </c>
      <c r="CD30" s="96" t="s">
        <v>164</v>
      </c>
      <c r="CE30" s="96" t="s">
        <v>164</v>
      </c>
      <c r="CF30" s="1">
        <v>53.5</v>
      </c>
      <c r="CG30" s="1">
        <v>65.8</v>
      </c>
      <c r="CH30" s="1">
        <v>-12.2</v>
      </c>
      <c r="CI30" s="1">
        <v>55.9</v>
      </c>
      <c r="CJ30" s="1">
        <v>66.2</v>
      </c>
      <c r="CK30" s="1">
        <v>-10.3</v>
      </c>
      <c r="CL30" s="1">
        <f>CI30-CF30</f>
        <v>2.3999999999999986</v>
      </c>
      <c r="CM30" s="1">
        <f>CJ30-CG30</f>
        <v>0.40000000000000568</v>
      </c>
      <c r="CN30" s="1">
        <f>CK30-CH30</f>
        <v>1.8999999999999986</v>
      </c>
    </row>
    <row r="31" spans="1:92">
      <c r="A31" s="37" t="s">
        <v>105</v>
      </c>
      <c r="B31" s="37" t="s">
        <v>106</v>
      </c>
      <c r="C31" s="54"/>
      <c r="D31" s="19">
        <v>604225</v>
      </c>
      <c r="E31" s="19">
        <v>69516</v>
      </c>
      <c r="F31" s="19">
        <v>59087</v>
      </c>
      <c r="G31" s="19">
        <v>32022</v>
      </c>
      <c r="H31" s="19">
        <v>35221</v>
      </c>
      <c r="I31" s="19">
        <v>10429</v>
      </c>
      <c r="J31" s="19">
        <v>534709</v>
      </c>
      <c r="K31" s="19">
        <v>445443</v>
      </c>
      <c r="L31" s="19">
        <v>407662</v>
      </c>
      <c r="M31" s="19">
        <v>54577</v>
      </c>
      <c r="N31" s="19">
        <v>89266</v>
      </c>
      <c r="O31" s="19">
        <v>171435</v>
      </c>
      <c r="P31" s="19">
        <v>59265</v>
      </c>
      <c r="Q31" s="19">
        <v>59132</v>
      </c>
      <c r="R31" s="19">
        <v>36417</v>
      </c>
      <c r="S31" s="19">
        <v>58685</v>
      </c>
      <c r="T31" s="19">
        <v>133</v>
      </c>
      <c r="U31" s="19">
        <v>112170</v>
      </c>
      <c r="V31" s="19">
        <v>111709</v>
      </c>
      <c r="W31" s="19">
        <v>73131</v>
      </c>
      <c r="X31" s="19">
        <v>109289</v>
      </c>
      <c r="Y31" s="19">
        <v>461</v>
      </c>
      <c r="Z31" s="53">
        <f>I31/E31*100</f>
        <v>15.002301628402096</v>
      </c>
      <c r="AA31" s="53">
        <f>N31/J31*100</f>
        <v>16.694314103559133</v>
      </c>
      <c r="AB31" s="53">
        <f>T31/P31*100</f>
        <v>0.22441575972327682</v>
      </c>
      <c r="AC31" s="53">
        <f>Y31/U31*100</f>
        <v>0.41098332887581346</v>
      </c>
      <c r="AD31" s="53">
        <f>G31/E31*100</f>
        <v>46.064215432418436</v>
      </c>
      <c r="AE31" s="53">
        <f>L31/J31*100</f>
        <v>76.239973518306215</v>
      </c>
      <c r="AF31" s="53">
        <f>R31/P31*100</f>
        <v>61.447734750696029</v>
      </c>
      <c r="AG31" s="38">
        <f>W31/U31*100</f>
        <v>65.196576624765981</v>
      </c>
      <c r="AH31" s="19">
        <v>138205</v>
      </c>
      <c r="AI31" s="19">
        <v>876391</v>
      </c>
      <c r="AJ31" s="19">
        <v>129870</v>
      </c>
      <c r="AK31" s="19">
        <v>861131</v>
      </c>
      <c r="AL31" s="349">
        <v>27698</v>
      </c>
      <c r="AM31" s="349">
        <v>187794</v>
      </c>
      <c r="AN31" s="19">
        <v>33900</v>
      </c>
      <c r="AO31" s="93">
        <v>145800</v>
      </c>
      <c r="AP31" s="53">
        <f>AL31/AH31*100</f>
        <v>20.041243080930503</v>
      </c>
      <c r="AQ31" s="53">
        <f>AM31/AI31*100</f>
        <v>21.428106860978719</v>
      </c>
      <c r="AR31" s="53">
        <f>AN31/AJ31*100</f>
        <v>26.103026103026107</v>
      </c>
      <c r="AS31" s="92">
        <f>AO31/AK31*100</f>
        <v>16.931221846617994</v>
      </c>
      <c r="AT31" s="28">
        <v>20</v>
      </c>
      <c r="AU31" s="28">
        <v>34</v>
      </c>
      <c r="AV31" s="19">
        <v>36</v>
      </c>
      <c r="AW31" s="54">
        <v>59</v>
      </c>
      <c r="AX31" s="28" t="s">
        <v>164</v>
      </c>
      <c r="AY31" s="4" t="s">
        <v>164</v>
      </c>
      <c r="AZ31" s="4" t="s">
        <v>164</v>
      </c>
      <c r="BA31" s="5" t="s">
        <v>164</v>
      </c>
      <c r="BB31" s="19">
        <v>2.2000000000000002</v>
      </c>
      <c r="BC31" s="19">
        <v>0.6</v>
      </c>
      <c r="BD31" s="19">
        <v>66.7</v>
      </c>
      <c r="BE31" s="19">
        <v>76.2</v>
      </c>
      <c r="BF31" s="97">
        <v>1050493</v>
      </c>
      <c r="BG31" s="97">
        <v>27225</v>
      </c>
      <c r="BH31" s="97">
        <v>3961</v>
      </c>
      <c r="BI31" s="53">
        <f>(BG31/BF31)*10000</f>
        <v>259.16403060277412</v>
      </c>
      <c r="BJ31" s="20">
        <f>(BH31/BF31)*10000</f>
        <v>37.70610560946146</v>
      </c>
      <c r="BK31" s="19">
        <v>13.8</v>
      </c>
      <c r="BL31" s="19">
        <v>5.3</v>
      </c>
      <c r="BM31" s="19">
        <v>36.799999999999997</v>
      </c>
      <c r="BN31" s="19">
        <v>27.5</v>
      </c>
      <c r="BO31" s="19">
        <v>31.3</v>
      </c>
      <c r="BP31" s="19">
        <v>33.4</v>
      </c>
      <c r="BQ31" s="19">
        <v>18</v>
      </c>
      <c r="BR31" s="19">
        <v>33.9</v>
      </c>
      <c r="BS31" s="96" t="s">
        <v>164</v>
      </c>
      <c r="BT31" s="96" t="s">
        <v>164</v>
      </c>
      <c r="BU31" s="96" t="s">
        <v>164</v>
      </c>
      <c r="BV31" s="96" t="s">
        <v>164</v>
      </c>
      <c r="BW31" s="96" t="s">
        <v>164</v>
      </c>
      <c r="BX31" s="96" t="s">
        <v>164</v>
      </c>
      <c r="BY31" s="96" t="s">
        <v>164</v>
      </c>
      <c r="BZ31" s="96" t="s">
        <v>164</v>
      </c>
      <c r="CA31" s="96" t="s">
        <v>164</v>
      </c>
      <c r="CB31" s="96" t="s">
        <v>164</v>
      </c>
      <c r="CC31" s="96" t="s">
        <v>164</v>
      </c>
      <c r="CD31" s="96" t="s">
        <v>164</v>
      </c>
      <c r="CE31" s="96" t="s">
        <v>164</v>
      </c>
      <c r="CF31" s="1">
        <v>64.900000000000006</v>
      </c>
      <c r="CG31" s="1">
        <v>65.8</v>
      </c>
      <c r="CH31" s="1">
        <v>-0.9</v>
      </c>
      <c r="CI31" s="1">
        <v>67</v>
      </c>
      <c r="CJ31" s="1">
        <v>65.7</v>
      </c>
      <c r="CK31" s="1">
        <v>1.3</v>
      </c>
      <c r="CL31" s="1">
        <f>CI31-CF31</f>
        <v>2.0999999999999943</v>
      </c>
      <c r="CM31" s="1">
        <f>CJ31-CG31</f>
        <v>-9.9999999999994316E-2</v>
      </c>
      <c r="CN31" s="1">
        <f>CK31-CH31</f>
        <v>2.2000000000000002</v>
      </c>
    </row>
    <row r="32" spans="1:92">
      <c r="A32" s="37" t="s">
        <v>107</v>
      </c>
      <c r="B32" s="37" t="s">
        <v>108</v>
      </c>
      <c r="C32" s="54"/>
      <c r="D32" s="19">
        <v>1103447</v>
      </c>
      <c r="E32" s="19">
        <v>103119</v>
      </c>
      <c r="F32" s="19">
        <v>87389</v>
      </c>
      <c r="G32" s="19">
        <v>55528</v>
      </c>
      <c r="H32" s="19">
        <v>44043</v>
      </c>
      <c r="I32" s="19">
        <v>15730</v>
      </c>
      <c r="J32" s="19">
        <v>1000328</v>
      </c>
      <c r="K32" s="19">
        <v>874732</v>
      </c>
      <c r="L32" s="19">
        <v>835530</v>
      </c>
      <c r="M32" s="19">
        <v>62246</v>
      </c>
      <c r="N32" s="19">
        <v>125596</v>
      </c>
      <c r="O32" s="19">
        <v>266622</v>
      </c>
      <c r="P32" s="19">
        <v>91588</v>
      </c>
      <c r="Q32" s="19">
        <v>91371</v>
      </c>
      <c r="R32" s="19">
        <v>58801</v>
      </c>
      <c r="S32" s="19">
        <v>90475</v>
      </c>
      <c r="T32" s="19">
        <v>217</v>
      </c>
      <c r="U32" s="19">
        <v>175034</v>
      </c>
      <c r="V32" s="19">
        <v>174029</v>
      </c>
      <c r="W32" s="19">
        <v>118921</v>
      </c>
      <c r="X32" s="19">
        <v>168365</v>
      </c>
      <c r="Y32" s="19">
        <v>1005</v>
      </c>
      <c r="Z32" s="53">
        <f>I32/E32*100</f>
        <v>15.254220851637429</v>
      </c>
      <c r="AA32" s="53">
        <f>N32/J32*100</f>
        <v>12.555481801968954</v>
      </c>
      <c r="AB32" s="53">
        <f>T32/P32*100</f>
        <v>0.23693060226230508</v>
      </c>
      <c r="AC32" s="53">
        <f>Y32/U32*100</f>
        <v>0.57417416044882708</v>
      </c>
      <c r="AD32" s="53">
        <f>G32/E32*100</f>
        <v>53.848466335011004</v>
      </c>
      <c r="AE32" s="53">
        <f>L32/J32*100</f>
        <v>83.525603602018535</v>
      </c>
      <c r="AF32" s="53">
        <f>R32/P32*100</f>
        <v>64.201642136524441</v>
      </c>
      <c r="AG32" s="38">
        <f>W32/U32*100</f>
        <v>67.941657049487532</v>
      </c>
      <c r="AH32" s="19">
        <v>213642</v>
      </c>
      <c r="AI32" s="19">
        <v>1651386</v>
      </c>
      <c r="AJ32" s="19">
        <v>200567</v>
      </c>
      <c r="AK32" s="19">
        <v>1626940</v>
      </c>
      <c r="AL32" s="349">
        <v>41763</v>
      </c>
      <c r="AM32" s="349">
        <v>287718</v>
      </c>
      <c r="AN32" s="19">
        <v>48800</v>
      </c>
      <c r="AO32" s="93">
        <v>233200</v>
      </c>
      <c r="AP32" s="53">
        <f>AL32/AH32*100</f>
        <v>19.548122560170754</v>
      </c>
      <c r="AQ32" s="53">
        <f>AM32/AI32*100</f>
        <v>17.422819377177717</v>
      </c>
      <c r="AR32" s="53">
        <f>AN32/AJ32*100</f>
        <v>24.331021553894708</v>
      </c>
      <c r="AS32" s="92">
        <f>AO32/AK32*100</f>
        <v>14.333657049430219</v>
      </c>
      <c r="AT32" s="28">
        <v>22</v>
      </c>
      <c r="AU32" s="28">
        <v>22</v>
      </c>
      <c r="AV32" s="19">
        <v>36</v>
      </c>
      <c r="AW32" s="54">
        <v>44</v>
      </c>
      <c r="AX32" s="28" t="s">
        <v>164</v>
      </c>
      <c r="AY32" s="4" t="s">
        <v>164</v>
      </c>
      <c r="AZ32" s="4" t="s">
        <v>164</v>
      </c>
      <c r="BA32" s="5" t="s">
        <v>164</v>
      </c>
      <c r="BB32" s="19">
        <v>1.8</v>
      </c>
      <c r="BC32" s="19">
        <v>0.6</v>
      </c>
      <c r="BD32" s="19">
        <v>73.8</v>
      </c>
      <c r="BE32" s="19">
        <v>82.3</v>
      </c>
      <c r="BF32" s="97">
        <v>1920076</v>
      </c>
      <c r="BG32" s="97">
        <v>43663</v>
      </c>
      <c r="BH32" s="97">
        <v>5873</v>
      </c>
      <c r="BI32" s="53">
        <f>(BG32/BF32)*10000</f>
        <v>227.40245698607765</v>
      </c>
      <c r="BJ32" s="20">
        <f>(BH32/BF32)*10000</f>
        <v>30.587330918151157</v>
      </c>
      <c r="BK32" s="19">
        <v>15</v>
      </c>
      <c r="BL32" s="19">
        <v>7.8</v>
      </c>
      <c r="BM32" s="19">
        <v>36.299999999999997</v>
      </c>
      <c r="BN32" s="19">
        <v>24.7</v>
      </c>
      <c r="BO32" s="19">
        <v>32.700000000000003</v>
      </c>
      <c r="BP32" s="19">
        <v>33.9</v>
      </c>
      <c r="BQ32" s="19">
        <v>16</v>
      </c>
      <c r="BR32" s="19">
        <v>33.6</v>
      </c>
      <c r="BS32" s="96" t="s">
        <v>164</v>
      </c>
      <c r="BT32" s="96" t="s">
        <v>164</v>
      </c>
      <c r="BU32" s="96" t="s">
        <v>164</v>
      </c>
      <c r="BV32" s="96" t="s">
        <v>164</v>
      </c>
      <c r="BW32" s="96" t="s">
        <v>164</v>
      </c>
      <c r="BX32" s="96" t="s">
        <v>164</v>
      </c>
      <c r="BY32" s="96" t="s">
        <v>164</v>
      </c>
      <c r="BZ32" s="96" t="s">
        <v>164</v>
      </c>
      <c r="CA32" s="96" t="s">
        <v>164</v>
      </c>
      <c r="CB32" s="96" t="s">
        <v>164</v>
      </c>
      <c r="CC32" s="96" t="s">
        <v>164</v>
      </c>
      <c r="CD32" s="96" t="s">
        <v>164</v>
      </c>
      <c r="CE32" s="96" t="s">
        <v>164</v>
      </c>
      <c r="CF32" s="1">
        <v>62.2</v>
      </c>
      <c r="CG32" s="1">
        <v>61.5</v>
      </c>
      <c r="CH32" s="1">
        <v>0.7</v>
      </c>
      <c r="CI32" s="1">
        <v>70.400000000000006</v>
      </c>
      <c r="CJ32" s="1">
        <v>66.2</v>
      </c>
      <c r="CK32" s="1">
        <v>4.2</v>
      </c>
      <c r="CL32" s="1">
        <f>CI32-CF32</f>
        <v>8.2000000000000028</v>
      </c>
      <c r="CM32" s="1">
        <f>CJ32-CG32</f>
        <v>4.7000000000000028</v>
      </c>
      <c r="CN32" s="1">
        <f>CK32-CH32</f>
        <v>3.5</v>
      </c>
    </row>
    <row r="33" spans="1:92">
      <c r="A33" s="37" t="s">
        <v>109</v>
      </c>
      <c r="B33" s="37" t="s">
        <v>110</v>
      </c>
      <c r="C33" s="54"/>
      <c r="D33" s="19">
        <v>1732996</v>
      </c>
      <c r="E33" s="19">
        <v>192491</v>
      </c>
      <c r="F33" s="19">
        <v>164047</v>
      </c>
      <c r="G33" s="19">
        <v>90824</v>
      </c>
      <c r="H33" s="19">
        <v>92300</v>
      </c>
      <c r="I33" s="19">
        <v>28444</v>
      </c>
      <c r="J33" s="19">
        <v>1540505</v>
      </c>
      <c r="K33" s="19">
        <v>1246443</v>
      </c>
      <c r="L33" s="19">
        <v>1106077</v>
      </c>
      <c r="M33" s="19">
        <v>180948</v>
      </c>
      <c r="N33" s="19">
        <v>294062</v>
      </c>
      <c r="O33" s="19">
        <v>415993</v>
      </c>
      <c r="P33" s="19">
        <v>147502</v>
      </c>
      <c r="Q33" s="19">
        <v>145250</v>
      </c>
      <c r="R33" s="19">
        <v>71849</v>
      </c>
      <c r="S33" s="19">
        <v>142280</v>
      </c>
      <c r="T33" s="19">
        <v>2252</v>
      </c>
      <c r="U33" s="19">
        <v>268491</v>
      </c>
      <c r="V33" s="19">
        <v>263363</v>
      </c>
      <c r="W33" s="19">
        <v>147766</v>
      </c>
      <c r="X33" s="19">
        <v>252587</v>
      </c>
      <c r="Y33" s="19">
        <v>5128</v>
      </c>
      <c r="Z33" s="53">
        <f>I33/E33*100</f>
        <v>14.776794759235495</v>
      </c>
      <c r="AA33" s="53">
        <f>N33/J33*100</f>
        <v>19.088675466811207</v>
      </c>
      <c r="AB33" s="53">
        <f>T33/P33*100</f>
        <v>1.5267589592005533</v>
      </c>
      <c r="AC33" s="53">
        <f>Y33/U33*100</f>
        <v>1.9099336663053883</v>
      </c>
      <c r="AD33" s="53">
        <f>G33/E33*100</f>
        <v>47.18350468333584</v>
      </c>
      <c r="AE33" s="53">
        <f>L33/J33*100</f>
        <v>71.799637131979438</v>
      </c>
      <c r="AF33" s="53">
        <f>R33/P33*100</f>
        <v>48.710525958970045</v>
      </c>
      <c r="AG33" s="38">
        <f>W33/U33*100</f>
        <v>55.035736765850629</v>
      </c>
      <c r="AH33" s="19">
        <v>370381</v>
      </c>
      <c r="AI33" s="19">
        <v>2482312</v>
      </c>
      <c r="AJ33" s="19">
        <v>328600</v>
      </c>
      <c r="AK33" s="19">
        <v>2397756</v>
      </c>
      <c r="AL33" s="349">
        <v>64766</v>
      </c>
      <c r="AM33" s="349">
        <v>427559</v>
      </c>
      <c r="AN33" s="19">
        <v>73100</v>
      </c>
      <c r="AO33" s="93">
        <v>537900</v>
      </c>
      <c r="AP33" s="53">
        <f>AL33/AH33*100</f>
        <v>17.486318142669305</v>
      </c>
      <c r="AQ33" s="53">
        <f>AM33/AI33*100</f>
        <v>17.22422483555653</v>
      </c>
      <c r="AR33" s="53">
        <f>AN33/AJ33*100</f>
        <v>22.245891661594644</v>
      </c>
      <c r="AS33" s="92">
        <f>AO33/AK33*100</f>
        <v>22.433475299404943</v>
      </c>
      <c r="AT33" s="28">
        <v>23</v>
      </c>
      <c r="AU33" s="28">
        <v>24</v>
      </c>
      <c r="AV33" s="19">
        <v>39</v>
      </c>
      <c r="AW33" s="54">
        <v>46</v>
      </c>
      <c r="AX33" s="28" t="s">
        <v>164</v>
      </c>
      <c r="AY33" s="4" t="s">
        <v>164</v>
      </c>
      <c r="AZ33" s="4" t="s">
        <v>164</v>
      </c>
      <c r="BA33" s="5" t="s">
        <v>164</v>
      </c>
      <c r="BB33" s="19">
        <v>6.6</v>
      </c>
      <c r="BC33" s="19">
        <v>3.3</v>
      </c>
      <c r="BD33" s="19">
        <v>71.900000000000006</v>
      </c>
      <c r="BE33" s="19">
        <v>78.599999999999994</v>
      </c>
      <c r="BF33" s="97">
        <v>2998039</v>
      </c>
      <c r="BG33" s="97">
        <v>78322</v>
      </c>
      <c r="BH33" s="97">
        <v>16667</v>
      </c>
      <c r="BI33" s="53">
        <f>(BG33/BF33)*10000</f>
        <v>261.24409989329695</v>
      </c>
      <c r="BJ33" s="20">
        <f>(BH33/BF33)*10000</f>
        <v>55.593005961563541</v>
      </c>
      <c r="BK33" s="19">
        <v>18.5</v>
      </c>
      <c r="BL33" s="19">
        <v>13.2</v>
      </c>
      <c r="BM33" s="19">
        <v>31.6</v>
      </c>
      <c r="BN33" s="19">
        <v>27.6</v>
      </c>
      <c r="BO33" s="19">
        <v>34.299999999999997</v>
      </c>
      <c r="BP33" s="19">
        <v>33.700000000000003</v>
      </c>
      <c r="BQ33" s="19">
        <v>15.6</v>
      </c>
      <c r="BR33" s="19">
        <v>25.5</v>
      </c>
      <c r="BS33" s="96" t="s">
        <v>164</v>
      </c>
      <c r="BT33" s="96" t="s">
        <v>164</v>
      </c>
      <c r="BU33" s="96" t="s">
        <v>164</v>
      </c>
      <c r="BV33" s="96" t="s">
        <v>164</v>
      </c>
      <c r="BW33" s="96" t="s">
        <v>164</v>
      </c>
      <c r="BX33" s="96" t="s">
        <v>164</v>
      </c>
      <c r="BY33" s="96" t="s">
        <v>164</v>
      </c>
      <c r="BZ33" s="96" t="s">
        <v>164</v>
      </c>
      <c r="CA33" s="96" t="s">
        <v>164</v>
      </c>
      <c r="CB33" s="96" t="s">
        <v>164</v>
      </c>
      <c r="CC33" s="96" t="s">
        <v>164</v>
      </c>
      <c r="CD33" s="96" t="s">
        <v>164</v>
      </c>
      <c r="CE33" s="96" t="s">
        <v>164</v>
      </c>
      <c r="CF33" s="1">
        <v>58.5</v>
      </c>
      <c r="CG33" s="1">
        <v>57.9</v>
      </c>
      <c r="CH33" s="1">
        <v>0.7</v>
      </c>
      <c r="CI33" s="1">
        <v>58.2</v>
      </c>
      <c r="CJ33" s="1">
        <v>60.8</v>
      </c>
      <c r="CK33" s="1">
        <v>-2.6</v>
      </c>
      <c r="CL33" s="1">
        <f>CI33-CF33</f>
        <v>-0.29999999999999716</v>
      </c>
      <c r="CM33" s="1">
        <f>CJ33-CG33</f>
        <v>2.8999999999999986</v>
      </c>
      <c r="CN33" s="1">
        <f>CK33-CH33</f>
        <v>-3.3</v>
      </c>
    </row>
    <row r="34" spans="1:92">
      <c r="A34" s="37" t="s">
        <v>111</v>
      </c>
      <c r="B34" s="37" t="s">
        <v>112</v>
      </c>
      <c r="C34" s="54"/>
      <c r="D34" s="19">
        <v>820838</v>
      </c>
      <c r="E34" s="19">
        <v>82683</v>
      </c>
      <c r="F34" s="19">
        <v>74527</v>
      </c>
      <c r="G34" s="19">
        <v>43172</v>
      </c>
      <c r="H34" s="19">
        <v>41498</v>
      </c>
      <c r="I34" s="19">
        <v>8156</v>
      </c>
      <c r="J34" s="19">
        <v>738155</v>
      </c>
      <c r="K34" s="19">
        <v>658085</v>
      </c>
      <c r="L34" s="19">
        <v>615261</v>
      </c>
      <c r="M34" s="19">
        <v>57455</v>
      </c>
      <c r="N34" s="19">
        <v>80070</v>
      </c>
      <c r="O34" s="19">
        <v>210835</v>
      </c>
      <c r="P34" s="19">
        <v>68521</v>
      </c>
      <c r="Q34" s="19">
        <v>68389</v>
      </c>
      <c r="R34" s="19">
        <v>45996</v>
      </c>
      <c r="S34" s="19">
        <v>67400</v>
      </c>
      <c r="T34" s="19">
        <v>132</v>
      </c>
      <c r="U34" s="19">
        <v>142314</v>
      </c>
      <c r="V34" s="19">
        <v>141868</v>
      </c>
      <c r="W34" s="19">
        <v>102936</v>
      </c>
      <c r="X34" s="19">
        <v>136401</v>
      </c>
      <c r="Y34" s="19">
        <v>446</v>
      </c>
      <c r="Z34" s="53">
        <f>I34/E34*100</f>
        <v>9.8641800611975867</v>
      </c>
      <c r="AA34" s="53">
        <f>N34/J34*100</f>
        <v>10.847315265763966</v>
      </c>
      <c r="AB34" s="53">
        <f>T34/P34*100</f>
        <v>0.19264167189620701</v>
      </c>
      <c r="AC34" s="53">
        <f>Y34/U34*100</f>
        <v>0.31339151453827452</v>
      </c>
      <c r="AD34" s="53">
        <f>G34/E34*100</f>
        <v>52.213877096863925</v>
      </c>
      <c r="AE34" s="53">
        <f>L34/J34*100</f>
        <v>83.351193177584648</v>
      </c>
      <c r="AF34" s="53">
        <f>R34/P34*100</f>
        <v>67.12686621619649</v>
      </c>
      <c r="AG34" s="38">
        <f>W34/U34*100</f>
        <v>72.330199418187945</v>
      </c>
      <c r="AH34" s="19">
        <v>165149</v>
      </c>
      <c r="AI34" s="19">
        <v>1149726</v>
      </c>
      <c r="AJ34" s="19">
        <v>153720</v>
      </c>
      <c r="AK34" s="19">
        <v>1152595</v>
      </c>
      <c r="AL34" s="349">
        <v>47138</v>
      </c>
      <c r="AM34" s="349">
        <v>233852</v>
      </c>
      <c r="AN34" s="19">
        <v>21100</v>
      </c>
      <c r="AO34" s="93">
        <v>155000</v>
      </c>
      <c r="AP34" s="53">
        <f>AL34/AH34*100</f>
        <v>28.542709916499646</v>
      </c>
      <c r="AQ34" s="53">
        <f>AM34/AI34*100</f>
        <v>20.339802700817412</v>
      </c>
      <c r="AR34" s="53">
        <f>AN34/AJ34*100</f>
        <v>13.726255529534217</v>
      </c>
      <c r="AS34" s="92">
        <f>AO34/AK34*100</f>
        <v>13.447915356217926</v>
      </c>
      <c r="AT34" s="28">
        <v>38</v>
      </c>
      <c r="AU34" s="28">
        <v>37</v>
      </c>
      <c r="AV34" s="19">
        <v>56</v>
      </c>
      <c r="AW34" s="54">
        <v>66</v>
      </c>
      <c r="AX34" s="28" t="s">
        <v>164</v>
      </c>
      <c r="AY34" s="4" t="s">
        <v>164</v>
      </c>
      <c r="AZ34" s="4" t="s">
        <v>164</v>
      </c>
      <c r="BA34" s="5" t="s">
        <v>164</v>
      </c>
      <c r="BB34" s="19">
        <v>1.7</v>
      </c>
      <c r="BC34" s="19">
        <v>0.8</v>
      </c>
      <c r="BD34" s="19">
        <v>74.599999999999994</v>
      </c>
      <c r="BE34" s="19">
        <v>81.3</v>
      </c>
      <c r="BF34" s="97">
        <v>1342795</v>
      </c>
      <c r="BG34" s="97">
        <v>18555</v>
      </c>
      <c r="BH34" s="97">
        <v>2668</v>
      </c>
      <c r="BI34" s="53">
        <f>(BG34/BF34)*10000</f>
        <v>138.18192650404566</v>
      </c>
      <c r="BJ34" s="20">
        <f>(BH34/BF34)*10000</f>
        <v>19.869004576275607</v>
      </c>
      <c r="BK34" s="19">
        <v>15.7</v>
      </c>
      <c r="BL34" s="19">
        <v>5.3</v>
      </c>
      <c r="BM34" s="19">
        <v>35.299999999999997</v>
      </c>
      <c r="BN34" s="19">
        <v>26.3</v>
      </c>
      <c r="BO34" s="19">
        <v>28.4</v>
      </c>
      <c r="BP34" s="19">
        <v>29</v>
      </c>
      <c r="BQ34" s="19">
        <v>20.7</v>
      </c>
      <c r="BR34" s="19">
        <v>39.299999999999997</v>
      </c>
      <c r="BS34" s="96" t="s">
        <v>164</v>
      </c>
      <c r="BT34" s="96" t="s">
        <v>164</v>
      </c>
      <c r="BU34" s="96" t="s">
        <v>164</v>
      </c>
      <c r="BV34" s="96" t="s">
        <v>164</v>
      </c>
      <c r="BW34" s="96" t="s">
        <v>164</v>
      </c>
      <c r="BX34" s="96" t="s">
        <v>164</v>
      </c>
      <c r="BY34" s="96" t="s">
        <v>164</v>
      </c>
      <c r="BZ34" s="96" t="s">
        <v>164</v>
      </c>
      <c r="CA34" s="96" t="s">
        <v>164</v>
      </c>
      <c r="CB34" s="96" t="s">
        <v>164</v>
      </c>
      <c r="CC34" s="96" t="s">
        <v>164</v>
      </c>
      <c r="CD34" s="96" t="s">
        <v>164</v>
      </c>
      <c r="CE34" s="96" t="s">
        <v>164</v>
      </c>
      <c r="CF34" s="1">
        <v>59</v>
      </c>
      <c r="CG34" s="1">
        <v>70.8</v>
      </c>
      <c r="CH34" s="1">
        <v>-11.9</v>
      </c>
      <c r="CI34" s="1">
        <v>66</v>
      </c>
      <c r="CJ34" s="1">
        <v>69.400000000000006</v>
      </c>
      <c r="CK34" s="1">
        <v>-3.4</v>
      </c>
      <c r="CL34" s="1">
        <f>CI34-CF34</f>
        <v>7</v>
      </c>
      <c r="CM34" s="1">
        <f>CJ34-CG34</f>
        <v>-1.3999999999999915</v>
      </c>
      <c r="CN34" s="1">
        <f>CK34-CH34</f>
        <v>8.5</v>
      </c>
    </row>
    <row r="35" spans="1:92">
      <c r="A35" s="37" t="s">
        <v>113</v>
      </c>
      <c r="B35" s="37" t="s">
        <v>114</v>
      </c>
      <c r="C35" s="54"/>
      <c r="D35" s="19">
        <v>5429088</v>
      </c>
      <c r="E35" s="19">
        <v>425450</v>
      </c>
      <c r="F35" s="19">
        <v>381517</v>
      </c>
      <c r="G35" s="19">
        <v>216413</v>
      </c>
      <c r="H35" s="19">
        <v>217462</v>
      </c>
      <c r="I35" s="19">
        <v>43933</v>
      </c>
      <c r="J35" s="19">
        <v>5003638</v>
      </c>
      <c r="K35" s="19">
        <v>4301050</v>
      </c>
      <c r="L35" s="19">
        <v>3869151</v>
      </c>
      <c r="M35" s="19">
        <v>512349</v>
      </c>
      <c r="N35" s="19">
        <v>702588</v>
      </c>
      <c r="O35" s="19">
        <v>1314207</v>
      </c>
      <c r="P35" s="19">
        <v>423901</v>
      </c>
      <c r="Q35" s="19">
        <v>419628</v>
      </c>
      <c r="R35" s="19">
        <v>244739</v>
      </c>
      <c r="S35" s="19">
        <v>413717</v>
      </c>
      <c r="T35" s="19">
        <v>4273</v>
      </c>
      <c r="U35" s="19">
        <v>890306</v>
      </c>
      <c r="V35" s="19">
        <v>877164</v>
      </c>
      <c r="W35" s="19">
        <v>578029</v>
      </c>
      <c r="X35" s="19">
        <v>833842</v>
      </c>
      <c r="Y35" s="19">
        <v>13142</v>
      </c>
      <c r="Z35" s="53">
        <f>I35/E35*100</f>
        <v>10.326242801739335</v>
      </c>
      <c r="AA35" s="53">
        <f>N35/J35*100</f>
        <v>14.041543373041776</v>
      </c>
      <c r="AB35" s="53">
        <f>T35/P35*100</f>
        <v>1.0080183816504324</v>
      </c>
      <c r="AC35" s="53">
        <f>Y35/U35*100</f>
        <v>1.4761216929909493</v>
      </c>
      <c r="AD35" s="53">
        <f>G35/E35*100</f>
        <v>50.866846868022094</v>
      </c>
      <c r="AE35" s="53">
        <f>L35/J35*100</f>
        <v>77.326757051569288</v>
      </c>
      <c r="AF35" s="53">
        <f>R35/P35*100</f>
        <v>57.73494282863215</v>
      </c>
      <c r="AG35" s="38">
        <f>W35/U35*100</f>
        <v>64.924756207416323</v>
      </c>
      <c r="AH35" s="19">
        <v>925580</v>
      </c>
      <c r="AI35" s="19">
        <v>7928797</v>
      </c>
      <c r="AJ35" s="19">
        <v>893672</v>
      </c>
      <c r="AK35" s="19">
        <v>7872997</v>
      </c>
      <c r="AL35" s="349">
        <v>196737</v>
      </c>
      <c r="AM35" s="349">
        <v>1356541</v>
      </c>
      <c r="AN35" s="19">
        <v>194000</v>
      </c>
      <c r="AO35" s="93">
        <v>1467400</v>
      </c>
      <c r="AP35" s="53">
        <f>AL35/AH35*100</f>
        <v>21.255537068648849</v>
      </c>
      <c r="AQ35" s="53">
        <f>AM35/AI35*100</f>
        <v>17.10903936624938</v>
      </c>
      <c r="AR35" s="53">
        <f>AN35/AJ35*100</f>
        <v>21.70818823908548</v>
      </c>
      <c r="AS35" s="92">
        <f>AO35/AK35*100</f>
        <v>18.638391453724672</v>
      </c>
      <c r="AT35" s="28">
        <v>25</v>
      </c>
      <c r="AU35" s="28">
        <v>21</v>
      </c>
      <c r="AV35" s="19">
        <v>41</v>
      </c>
      <c r="AW35" s="54">
        <v>40</v>
      </c>
      <c r="AX35" s="28" t="s">
        <v>164</v>
      </c>
      <c r="AY35" s="4" t="s">
        <v>164</v>
      </c>
      <c r="AZ35" s="4" t="s">
        <v>164</v>
      </c>
      <c r="BA35" s="5" t="s">
        <v>164</v>
      </c>
      <c r="BB35" s="19">
        <v>11.6</v>
      </c>
      <c r="BC35" s="19">
        <v>11.5</v>
      </c>
      <c r="BD35" s="19">
        <v>66.400000000000006</v>
      </c>
      <c r="BE35" s="19">
        <v>71.7</v>
      </c>
      <c r="BF35" s="97">
        <v>9005644</v>
      </c>
      <c r="BG35" s="97">
        <v>140086</v>
      </c>
      <c r="BH35" s="97">
        <v>20604</v>
      </c>
      <c r="BI35" s="53">
        <f>(BG35/BF35)*10000</f>
        <v>155.55356174416843</v>
      </c>
      <c r="BJ35" s="20">
        <f>(BH35/BF35)*10000</f>
        <v>22.878985667210472</v>
      </c>
      <c r="BK35" s="19">
        <v>21.4</v>
      </c>
      <c r="BL35" s="19">
        <v>8.9</v>
      </c>
      <c r="BM35" s="19">
        <v>37.1</v>
      </c>
      <c r="BN35" s="19">
        <v>26.2</v>
      </c>
      <c r="BO35" s="19">
        <v>21.8</v>
      </c>
      <c r="BP35" s="19">
        <v>23.4</v>
      </c>
      <c r="BQ35" s="19">
        <v>19.8</v>
      </c>
      <c r="BR35" s="19">
        <v>41.4</v>
      </c>
      <c r="BS35" s="96" t="s">
        <v>164</v>
      </c>
      <c r="BT35" s="96" t="s">
        <v>164</v>
      </c>
      <c r="BU35" s="96" t="s">
        <v>164</v>
      </c>
      <c r="BV35" s="96" t="s">
        <v>164</v>
      </c>
      <c r="BW35" s="96" t="s">
        <v>164</v>
      </c>
      <c r="BX35" s="96" t="s">
        <v>164</v>
      </c>
      <c r="BY35" s="96" t="s">
        <v>164</v>
      </c>
      <c r="BZ35" s="96" t="s">
        <v>164</v>
      </c>
      <c r="CA35" s="96" t="s">
        <v>164</v>
      </c>
      <c r="CB35" s="96" t="s">
        <v>164</v>
      </c>
      <c r="CC35" s="96" t="s">
        <v>164</v>
      </c>
      <c r="CD35" s="96" t="s">
        <v>164</v>
      </c>
      <c r="CE35" s="96" t="s">
        <v>164</v>
      </c>
      <c r="CF35" s="1">
        <v>56.8</v>
      </c>
      <c r="CG35" s="1">
        <v>62.5</v>
      </c>
      <c r="CH35" s="1">
        <v>-5.7</v>
      </c>
      <c r="CI35" s="1">
        <v>58.6</v>
      </c>
      <c r="CJ35" s="1">
        <v>61.8</v>
      </c>
      <c r="CK35" s="1">
        <v>-3.2</v>
      </c>
      <c r="CL35" s="1">
        <f>CI35-CF35</f>
        <v>1.8000000000000043</v>
      </c>
      <c r="CM35" s="1">
        <f>CJ35-CG35</f>
        <v>-0.70000000000000284</v>
      </c>
      <c r="CN35" s="1">
        <f>CK35-CH35</f>
        <v>2.5</v>
      </c>
    </row>
    <row r="36" spans="1:92">
      <c r="A36" s="37" t="s">
        <v>115</v>
      </c>
      <c r="B36" s="37" t="s">
        <v>116</v>
      </c>
      <c r="C36" s="54"/>
      <c r="D36" s="19">
        <v>1200674</v>
      </c>
      <c r="E36" s="19">
        <v>158393</v>
      </c>
      <c r="F36" s="19">
        <v>141168</v>
      </c>
      <c r="G36" s="19">
        <v>59339</v>
      </c>
      <c r="H36" s="19">
        <v>99523</v>
      </c>
      <c r="I36" s="19">
        <v>17225</v>
      </c>
      <c r="J36" s="19">
        <v>1042281</v>
      </c>
      <c r="K36" s="19">
        <v>841870</v>
      </c>
      <c r="L36" s="19">
        <v>655645</v>
      </c>
      <c r="M36" s="19">
        <v>222232</v>
      </c>
      <c r="N36" s="19">
        <v>200411</v>
      </c>
      <c r="O36" s="19">
        <v>323426</v>
      </c>
      <c r="P36" s="19">
        <v>129537</v>
      </c>
      <c r="Q36" s="19">
        <v>128482</v>
      </c>
      <c r="R36" s="19">
        <v>65408</v>
      </c>
      <c r="S36" s="19">
        <v>126997</v>
      </c>
      <c r="T36" s="19">
        <v>1055</v>
      </c>
      <c r="U36" s="19">
        <v>193889</v>
      </c>
      <c r="V36" s="19">
        <v>191046</v>
      </c>
      <c r="W36" s="19">
        <v>113900</v>
      </c>
      <c r="X36" s="19">
        <v>184500</v>
      </c>
      <c r="Y36" s="19">
        <v>2843</v>
      </c>
      <c r="Z36" s="53">
        <f>I36/E36*100</f>
        <v>10.874849267328733</v>
      </c>
      <c r="AA36" s="53">
        <f>N36/J36*100</f>
        <v>19.228116026292334</v>
      </c>
      <c r="AB36" s="53">
        <f>T36/P36*100</f>
        <v>0.81443911778102018</v>
      </c>
      <c r="AC36" s="53">
        <f>Y36/U36*100</f>
        <v>1.4663028846401809</v>
      </c>
      <c r="AD36" s="53">
        <f>G36/E36*100</f>
        <v>37.463145467287063</v>
      </c>
      <c r="AE36" s="53">
        <f>L36/J36*100</f>
        <v>62.904821252618056</v>
      </c>
      <c r="AF36" s="53">
        <f>R36/P36*100</f>
        <v>50.49368134201039</v>
      </c>
      <c r="AG36" s="38">
        <f>W36/U36*100</f>
        <v>58.744952008623486</v>
      </c>
      <c r="AH36" s="19">
        <v>308280</v>
      </c>
      <c r="AI36" s="19">
        <v>1741821</v>
      </c>
      <c r="AJ36" s="19">
        <v>292759</v>
      </c>
      <c r="AK36" s="19">
        <v>1753292</v>
      </c>
      <c r="AL36" s="349">
        <v>64338</v>
      </c>
      <c r="AM36" s="349">
        <v>332570</v>
      </c>
      <c r="AN36" s="19">
        <v>95400</v>
      </c>
      <c r="AO36" s="93">
        <v>701600</v>
      </c>
      <c r="AP36" s="53">
        <f>AL36/AH36*100</f>
        <v>20.869988322304398</v>
      </c>
      <c r="AQ36" s="53">
        <f>AM36/AI36*100</f>
        <v>19.093236331402597</v>
      </c>
      <c r="AR36" s="53">
        <f>AN36/AJ36*100</f>
        <v>32.586530217687589</v>
      </c>
      <c r="AS36" s="92">
        <f>AO36/AK36*100</f>
        <v>40.016152472035458</v>
      </c>
      <c r="AT36" s="28">
        <v>18</v>
      </c>
      <c r="AU36" s="28">
        <v>31</v>
      </c>
      <c r="AV36" s="19">
        <v>36</v>
      </c>
      <c r="AW36" s="54">
        <v>56</v>
      </c>
      <c r="AX36" s="28" t="s">
        <v>164</v>
      </c>
      <c r="AY36" s="4" t="s">
        <v>164</v>
      </c>
      <c r="AZ36" s="4" t="s">
        <v>164</v>
      </c>
      <c r="BA36" s="5" t="s">
        <v>164</v>
      </c>
      <c r="BB36" s="19">
        <v>2.2000000000000002</v>
      </c>
      <c r="BC36" s="19">
        <v>1.1000000000000001</v>
      </c>
      <c r="BD36" s="19">
        <v>72.2</v>
      </c>
      <c r="BE36" s="19">
        <v>80.7</v>
      </c>
      <c r="BF36" s="97">
        <v>2088070</v>
      </c>
      <c r="BG36" s="97">
        <v>82306</v>
      </c>
      <c r="BH36" s="97">
        <v>16359</v>
      </c>
      <c r="BI36" s="53">
        <f>(BG36/BF36)*10000</f>
        <v>394.17260915582335</v>
      </c>
      <c r="BJ36" s="20">
        <f>(BH36/BF36)*10000</f>
        <v>78.34507463830235</v>
      </c>
      <c r="BK36" s="19">
        <v>23.7</v>
      </c>
      <c r="BL36" s="19">
        <v>12.4</v>
      </c>
      <c r="BM36" s="19">
        <v>30.5</v>
      </c>
      <c r="BN36" s="19">
        <v>25.4</v>
      </c>
      <c r="BO36" s="19">
        <v>28.7</v>
      </c>
      <c r="BP36" s="19">
        <v>32.5</v>
      </c>
      <c r="BQ36" s="19">
        <v>17.100000000000001</v>
      </c>
      <c r="BR36" s="19">
        <v>29.7</v>
      </c>
      <c r="BS36" s="96" t="s">
        <v>164</v>
      </c>
      <c r="BT36" s="96" t="s">
        <v>164</v>
      </c>
      <c r="BU36" s="96" t="s">
        <v>164</v>
      </c>
      <c r="BV36" s="96" t="s">
        <v>164</v>
      </c>
      <c r="BW36" s="96" t="s">
        <v>164</v>
      </c>
      <c r="BX36" s="96" t="s">
        <v>164</v>
      </c>
      <c r="BY36" s="96" t="s">
        <v>164</v>
      </c>
      <c r="BZ36" s="96" t="s">
        <v>164</v>
      </c>
      <c r="CA36" s="96" t="s">
        <v>164</v>
      </c>
      <c r="CB36" s="96" t="s">
        <v>164</v>
      </c>
      <c r="CC36" s="96" t="s">
        <v>164</v>
      </c>
      <c r="CD36" s="96" t="s">
        <v>164</v>
      </c>
      <c r="CE36" s="96" t="s">
        <v>164</v>
      </c>
      <c r="CF36" s="1">
        <v>57.7</v>
      </c>
      <c r="CG36" s="1">
        <v>62.1</v>
      </c>
      <c r="CH36" s="1">
        <v>-4.5</v>
      </c>
      <c r="CI36" s="1">
        <v>54.4</v>
      </c>
      <c r="CJ36" s="1">
        <v>54.9</v>
      </c>
      <c r="CK36" s="1">
        <v>-0.4</v>
      </c>
      <c r="CL36" s="1">
        <f>CI36-CF36</f>
        <v>-3.3000000000000043</v>
      </c>
      <c r="CM36" s="1">
        <f>CJ36-CG36</f>
        <v>-7.2000000000000028</v>
      </c>
      <c r="CN36" s="1">
        <f>CK36-CH36</f>
        <v>4.0999999999999996</v>
      </c>
    </row>
    <row r="37" spans="1:92">
      <c r="A37" s="37" t="s">
        <v>117</v>
      </c>
      <c r="B37" s="37" t="s">
        <v>118</v>
      </c>
      <c r="C37" s="54"/>
      <c r="D37" s="19">
        <v>12185213</v>
      </c>
      <c r="E37" s="19">
        <v>1075954</v>
      </c>
      <c r="F37" s="19">
        <v>1009270</v>
      </c>
      <c r="G37" s="19">
        <v>476856</v>
      </c>
      <c r="H37" s="19">
        <v>667356</v>
      </c>
      <c r="I37" s="19">
        <v>66684</v>
      </c>
      <c r="J37" s="19">
        <v>11109259</v>
      </c>
      <c r="K37" s="19">
        <v>9856036</v>
      </c>
      <c r="L37" s="19">
        <v>8050919</v>
      </c>
      <c r="M37" s="19">
        <v>2094421</v>
      </c>
      <c r="N37" s="19">
        <v>1253223</v>
      </c>
      <c r="O37" s="19">
        <v>2912944</v>
      </c>
      <c r="P37" s="19">
        <v>976840</v>
      </c>
      <c r="Q37" s="19">
        <v>971774</v>
      </c>
      <c r="R37" s="19">
        <v>511095</v>
      </c>
      <c r="S37" s="19">
        <v>959322</v>
      </c>
      <c r="T37" s="19">
        <v>5066</v>
      </c>
      <c r="U37" s="19">
        <v>1936104</v>
      </c>
      <c r="V37" s="19">
        <v>1916087</v>
      </c>
      <c r="W37" s="19">
        <v>1195404</v>
      </c>
      <c r="X37" s="19">
        <v>1823517</v>
      </c>
      <c r="Y37" s="19">
        <v>20017</v>
      </c>
      <c r="Z37" s="53">
        <f>I37/E37*100</f>
        <v>6.1976627253581471</v>
      </c>
      <c r="AA37" s="53">
        <f>N37/J37*100</f>
        <v>11.28088741112256</v>
      </c>
      <c r="AB37" s="53">
        <f>T37/P37*100</f>
        <v>0.518611031489292</v>
      </c>
      <c r="AC37" s="53">
        <f>Y37/U37*100</f>
        <v>1.0338804113828597</v>
      </c>
      <c r="AD37" s="53">
        <f>G37/E37*100</f>
        <v>44.31936681307937</v>
      </c>
      <c r="AE37" s="53">
        <f>L37/J37*100</f>
        <v>72.470351082821992</v>
      </c>
      <c r="AF37" s="53">
        <f>R37/P37*100</f>
        <v>52.321260390647396</v>
      </c>
      <c r="AG37" s="38">
        <f>W37/U37*100</f>
        <v>61.742757620458413</v>
      </c>
      <c r="AH37" s="19">
        <v>2232221</v>
      </c>
      <c r="AI37" s="19">
        <v>17324039</v>
      </c>
      <c r="AJ37" s="19">
        <v>2120273</v>
      </c>
      <c r="AK37" s="19">
        <v>17222384</v>
      </c>
      <c r="AL37" s="349">
        <v>510047</v>
      </c>
      <c r="AM37" s="349">
        <v>2972174</v>
      </c>
      <c r="AN37" s="19">
        <v>721000</v>
      </c>
      <c r="AO37" s="93">
        <v>5905600</v>
      </c>
      <c r="AP37" s="53">
        <f>AL37/AH37*100</f>
        <v>22.849305691506352</v>
      </c>
      <c r="AQ37" s="53">
        <f>AM37/AI37*100</f>
        <v>17.156357128958209</v>
      </c>
      <c r="AR37" s="53">
        <f>AN37/AJ37*100</f>
        <v>34.005055009425675</v>
      </c>
      <c r="AS37" s="92">
        <f>AO37/AK37*100</f>
        <v>34.290258537958508</v>
      </c>
      <c r="AT37" s="28">
        <v>25</v>
      </c>
      <c r="AU37" s="28">
        <v>26</v>
      </c>
      <c r="AV37" s="19">
        <v>45</v>
      </c>
      <c r="AW37" s="54">
        <v>48</v>
      </c>
      <c r="AX37" s="28" t="s">
        <v>164</v>
      </c>
      <c r="AY37" s="4" t="s">
        <v>164</v>
      </c>
      <c r="AZ37" s="4" t="s">
        <v>164</v>
      </c>
      <c r="BA37" s="5" t="s">
        <v>164</v>
      </c>
      <c r="BB37" s="19">
        <v>25.4</v>
      </c>
      <c r="BC37" s="19">
        <v>28.4</v>
      </c>
      <c r="BD37" s="19">
        <v>51.1</v>
      </c>
      <c r="BE37" s="19">
        <v>53</v>
      </c>
      <c r="BF37" s="97">
        <v>19849399</v>
      </c>
      <c r="BG37" s="97">
        <v>300555</v>
      </c>
      <c r="BH37" s="97">
        <v>70799</v>
      </c>
      <c r="BI37" s="53">
        <f>(BG37/BF37)*10000</f>
        <v>151.41768272177913</v>
      </c>
      <c r="BJ37" s="20">
        <f>(BH37/BF37)*10000</f>
        <v>35.66808244420902</v>
      </c>
      <c r="BK37" s="19">
        <v>25.9</v>
      </c>
      <c r="BL37" s="19">
        <v>11.5</v>
      </c>
      <c r="BM37" s="19">
        <v>32.9</v>
      </c>
      <c r="BN37" s="19">
        <v>24.9</v>
      </c>
      <c r="BO37" s="19">
        <v>22.8</v>
      </c>
      <c r="BP37" s="19">
        <v>24.9</v>
      </c>
      <c r="BQ37" s="19">
        <v>18.399999999999999</v>
      </c>
      <c r="BR37" s="19">
        <v>38.6</v>
      </c>
      <c r="BS37" s="96" t="s">
        <v>164</v>
      </c>
      <c r="BT37" s="96" t="s">
        <v>164</v>
      </c>
      <c r="BU37" s="96" t="s">
        <v>164</v>
      </c>
      <c r="BV37" s="96" t="s">
        <v>164</v>
      </c>
      <c r="BW37" s="96" t="s">
        <v>164</v>
      </c>
      <c r="BX37" s="96" t="s">
        <v>164</v>
      </c>
      <c r="BY37" s="96" t="s">
        <v>164</v>
      </c>
      <c r="BZ37" s="96" t="s">
        <v>164</v>
      </c>
      <c r="CA37" s="96" t="s">
        <v>164</v>
      </c>
      <c r="CB37" s="96" t="s">
        <v>164</v>
      </c>
      <c r="CC37" s="96" t="s">
        <v>164</v>
      </c>
      <c r="CD37" s="96" t="s">
        <v>164</v>
      </c>
      <c r="CE37" s="96" t="s">
        <v>164</v>
      </c>
      <c r="CF37" s="1">
        <v>50.2</v>
      </c>
      <c r="CG37" s="1">
        <v>59.7</v>
      </c>
      <c r="CH37" s="1">
        <v>-9.5</v>
      </c>
      <c r="CI37" s="1">
        <v>48.8</v>
      </c>
      <c r="CJ37" s="1">
        <v>58.4</v>
      </c>
      <c r="CK37" s="1">
        <v>-9.6</v>
      </c>
      <c r="CL37" s="1">
        <f>CI37-CF37</f>
        <v>-1.4000000000000057</v>
      </c>
      <c r="CM37" s="1">
        <f>CJ37-CG37</f>
        <v>-1.3000000000000043</v>
      </c>
      <c r="CN37" s="1">
        <f>CK37-CH37</f>
        <v>-9.9999999999999645E-2</v>
      </c>
    </row>
    <row r="38" spans="1:92">
      <c r="A38" s="37" t="s">
        <v>119</v>
      </c>
      <c r="B38" s="37" t="s">
        <v>120</v>
      </c>
      <c r="C38" s="54"/>
      <c r="D38" s="19">
        <v>5945108</v>
      </c>
      <c r="E38" s="19">
        <v>695912</v>
      </c>
      <c r="F38" s="19">
        <v>586990</v>
      </c>
      <c r="G38" s="19">
        <v>310616</v>
      </c>
      <c r="H38" s="19">
        <v>365025</v>
      </c>
      <c r="I38" s="19">
        <v>108922</v>
      </c>
      <c r="J38" s="19">
        <v>5249196</v>
      </c>
      <c r="K38" s="19">
        <v>4307464</v>
      </c>
      <c r="L38" s="19">
        <v>3948643</v>
      </c>
      <c r="M38" s="19">
        <v>500559</v>
      </c>
      <c r="N38" s="19">
        <v>941732</v>
      </c>
      <c r="O38" s="19">
        <v>1474006</v>
      </c>
      <c r="P38" s="19">
        <v>538784</v>
      </c>
      <c r="Q38" s="19">
        <v>536827</v>
      </c>
      <c r="R38" s="19">
        <v>314452</v>
      </c>
      <c r="S38" s="19">
        <v>532908</v>
      </c>
      <c r="T38" s="19">
        <v>1957</v>
      </c>
      <c r="U38" s="19">
        <v>935222</v>
      </c>
      <c r="V38" s="19">
        <v>929388</v>
      </c>
      <c r="W38" s="19">
        <v>611277</v>
      </c>
      <c r="X38" s="19">
        <v>905506</v>
      </c>
      <c r="Y38" s="19">
        <v>5834</v>
      </c>
      <c r="Z38" s="53">
        <f>I38/E38*100</f>
        <v>15.651691593189943</v>
      </c>
      <c r="AA38" s="53">
        <f>N38/J38*100</f>
        <v>17.940499840356505</v>
      </c>
      <c r="AB38" s="53">
        <f>T38/P38*100</f>
        <v>0.36322533705529486</v>
      </c>
      <c r="AC38" s="53">
        <f>Y38/U38*100</f>
        <v>0.62380910628706343</v>
      </c>
      <c r="AD38" s="53">
        <f>G38/E38*100</f>
        <v>44.634379059421306</v>
      </c>
      <c r="AE38" s="53">
        <f>L38/J38*100</f>
        <v>75.223767601743191</v>
      </c>
      <c r="AF38" s="53">
        <f>R38/P38*100</f>
        <v>58.363277305933359</v>
      </c>
      <c r="AG38" s="38">
        <f>W38/U38*100</f>
        <v>65.361700216633054</v>
      </c>
      <c r="AH38" s="19">
        <v>1344677</v>
      </c>
      <c r="AI38" s="19">
        <v>8500561</v>
      </c>
      <c r="AJ38" s="19">
        <v>1280361</v>
      </c>
      <c r="AK38" s="19">
        <v>8271399</v>
      </c>
      <c r="AL38" s="349">
        <v>320383</v>
      </c>
      <c r="AM38" s="349">
        <v>1557037</v>
      </c>
      <c r="AN38" s="19">
        <v>402100</v>
      </c>
      <c r="AO38" s="93">
        <v>1858100</v>
      </c>
      <c r="AP38" s="53">
        <f>AL38/AH38*100</f>
        <v>23.826019185276465</v>
      </c>
      <c r="AQ38" s="53">
        <f>AM38/AI38*100</f>
        <v>18.316873439294181</v>
      </c>
      <c r="AR38" s="53">
        <f>AN38/AJ38*100</f>
        <v>31.405205250706636</v>
      </c>
      <c r="AS38" s="92">
        <f>AO38/AK38*100</f>
        <v>22.464156305360195</v>
      </c>
      <c r="AT38" s="28">
        <v>17</v>
      </c>
      <c r="AU38" s="28">
        <v>21</v>
      </c>
      <c r="AV38" s="19">
        <v>34</v>
      </c>
      <c r="AW38" s="54">
        <v>44</v>
      </c>
      <c r="AX38" s="28" t="s">
        <v>164</v>
      </c>
      <c r="AY38" s="4" t="s">
        <v>164</v>
      </c>
      <c r="AZ38" s="4" t="s">
        <v>164</v>
      </c>
      <c r="BA38" s="5" t="s">
        <v>164</v>
      </c>
      <c r="BB38" s="19">
        <v>1.6</v>
      </c>
      <c r="BC38" s="19">
        <v>1</v>
      </c>
      <c r="BD38" s="19">
        <v>76.900000000000006</v>
      </c>
      <c r="BE38" s="19">
        <v>81.7</v>
      </c>
      <c r="BF38" s="97">
        <v>10273419</v>
      </c>
      <c r="BG38" s="97">
        <v>261486</v>
      </c>
      <c r="BH38" s="97">
        <v>37364</v>
      </c>
      <c r="BI38" s="53">
        <f>(BG38/BF38)*10000</f>
        <v>254.5267549196621</v>
      </c>
      <c r="BJ38" s="20">
        <f>(BH38/BF38)*10000</f>
        <v>36.369586405460538</v>
      </c>
      <c r="BK38" s="19">
        <v>24.1</v>
      </c>
      <c r="BL38" s="19">
        <v>10.5</v>
      </c>
      <c r="BM38" s="19">
        <v>32.5</v>
      </c>
      <c r="BN38" s="19">
        <v>24.6</v>
      </c>
      <c r="BO38" s="19">
        <v>28.6</v>
      </c>
      <c r="BP38" s="19">
        <v>31.3</v>
      </c>
      <c r="BQ38" s="19">
        <v>14.8</v>
      </c>
      <c r="BR38" s="19">
        <v>33.5</v>
      </c>
      <c r="BS38" s="96" t="s">
        <v>164</v>
      </c>
      <c r="BT38" s="96" t="s">
        <v>164</v>
      </c>
      <c r="BU38" s="96" t="s">
        <v>164</v>
      </c>
      <c r="BV38" s="96" t="s">
        <v>164</v>
      </c>
      <c r="BW38" s="96" t="s">
        <v>164</v>
      </c>
      <c r="BX38" s="96" t="s">
        <v>164</v>
      </c>
      <c r="BY38" s="96" t="s">
        <v>164</v>
      </c>
      <c r="BZ38" s="96" t="s">
        <v>164</v>
      </c>
      <c r="CA38" s="96" t="s">
        <v>164</v>
      </c>
      <c r="CB38" s="96" t="s">
        <v>164</v>
      </c>
      <c r="CC38" s="96" t="s">
        <v>164</v>
      </c>
      <c r="CD38" s="96" t="s">
        <v>164</v>
      </c>
      <c r="CE38" s="96" t="s">
        <v>164</v>
      </c>
      <c r="CF38" s="1">
        <v>62.5</v>
      </c>
      <c r="CG38" s="1">
        <v>69.8</v>
      </c>
      <c r="CH38" s="1">
        <v>-7.3</v>
      </c>
      <c r="CI38" s="1">
        <v>64.5</v>
      </c>
      <c r="CJ38" s="1">
        <v>68</v>
      </c>
      <c r="CK38" s="1">
        <v>-3.5</v>
      </c>
      <c r="CL38" s="1">
        <f>CI38-CF38</f>
        <v>2</v>
      </c>
      <c r="CM38" s="1">
        <f>CJ38-CG38</f>
        <v>-1.7999999999999972</v>
      </c>
      <c r="CN38" s="1">
        <f>CK38-CH38</f>
        <v>3.8</v>
      </c>
    </row>
    <row r="39" spans="1:92">
      <c r="A39" s="37" t="s">
        <v>121</v>
      </c>
      <c r="B39" s="37" t="s">
        <v>122</v>
      </c>
      <c r="C39" s="54"/>
      <c r="D39" s="19">
        <v>447594</v>
      </c>
      <c r="E39" s="19">
        <v>37603</v>
      </c>
      <c r="F39" s="19">
        <v>33722</v>
      </c>
      <c r="G39" s="19">
        <v>21920</v>
      </c>
      <c r="H39" s="19">
        <v>16105</v>
      </c>
      <c r="I39" s="19">
        <v>3881</v>
      </c>
      <c r="J39" s="19">
        <v>409991</v>
      </c>
      <c r="K39" s="19">
        <v>369727</v>
      </c>
      <c r="L39" s="19">
        <v>350489</v>
      </c>
      <c r="M39" s="19">
        <v>29982</v>
      </c>
      <c r="N39" s="19">
        <v>40264</v>
      </c>
      <c r="O39" s="19">
        <v>101175</v>
      </c>
      <c r="P39" s="19">
        <v>33884</v>
      </c>
      <c r="Q39" s="19">
        <v>33800</v>
      </c>
      <c r="R39" s="19">
        <v>24277</v>
      </c>
      <c r="S39" s="19">
        <v>33496</v>
      </c>
      <c r="T39" s="19">
        <v>84</v>
      </c>
      <c r="U39" s="19">
        <v>67291</v>
      </c>
      <c r="V39" s="19">
        <v>67083</v>
      </c>
      <c r="W39" s="19">
        <v>51286</v>
      </c>
      <c r="X39" s="19">
        <v>65020</v>
      </c>
      <c r="Y39" s="19">
        <v>208</v>
      </c>
      <c r="Z39" s="53">
        <f>I39/E39*100</f>
        <v>10.320985027790336</v>
      </c>
      <c r="AA39" s="53">
        <f>N39/J39*100</f>
        <v>9.8207033812937361</v>
      </c>
      <c r="AB39" s="53">
        <f>T39/P39*100</f>
        <v>0.24790461574784561</v>
      </c>
      <c r="AC39" s="53">
        <f>Y39/U39*100</f>
        <v>0.30910522952549374</v>
      </c>
      <c r="AD39" s="53">
        <f>G39/E39*100</f>
        <v>58.293221285535722</v>
      </c>
      <c r="AE39" s="53">
        <f>L39/J39*100</f>
        <v>85.486998495088912</v>
      </c>
      <c r="AF39" s="53">
        <f>R39/P39*100</f>
        <v>71.647385196552946</v>
      </c>
      <c r="AG39" s="38">
        <f>W39/U39*100</f>
        <v>76.215244237713804</v>
      </c>
      <c r="AH39" s="19">
        <v>78060</v>
      </c>
      <c r="AI39" s="19">
        <v>651219</v>
      </c>
      <c r="AJ39" s="19">
        <v>72674</v>
      </c>
      <c r="AK39" s="19">
        <v>617487</v>
      </c>
      <c r="AL39" s="349">
        <v>14136</v>
      </c>
      <c r="AM39" s="349">
        <v>109953</v>
      </c>
      <c r="AN39" s="19">
        <v>10700</v>
      </c>
      <c r="AO39" s="93">
        <v>78700</v>
      </c>
      <c r="AP39" s="53">
        <f>AL39/AH39*100</f>
        <v>18.109146810146044</v>
      </c>
      <c r="AQ39" s="53">
        <f>AM39/AI39*100</f>
        <v>16.88418181901941</v>
      </c>
      <c r="AR39" s="53">
        <f>AN39/AJ39*100</f>
        <v>14.723284806120486</v>
      </c>
      <c r="AS39" s="92">
        <f>AO39/AK39*100</f>
        <v>12.74520759141488</v>
      </c>
      <c r="AT39" s="28">
        <v>22</v>
      </c>
      <c r="AU39" s="28">
        <v>28</v>
      </c>
      <c r="AV39" s="19">
        <v>37</v>
      </c>
      <c r="AW39" s="54">
        <v>51</v>
      </c>
      <c r="AX39" s="28" t="s">
        <v>164</v>
      </c>
      <c r="AY39" s="4" t="s">
        <v>164</v>
      </c>
      <c r="AZ39" s="4" t="s">
        <v>164</v>
      </c>
      <c r="BA39" s="5" t="s">
        <v>164</v>
      </c>
      <c r="BB39" s="19">
        <v>1.8</v>
      </c>
      <c r="BC39" s="19">
        <v>0.4</v>
      </c>
      <c r="BD39" s="19">
        <v>71.7</v>
      </c>
      <c r="BE39" s="19">
        <v>81.599999999999994</v>
      </c>
      <c r="BF39" s="97">
        <v>755393</v>
      </c>
      <c r="BG39" s="97">
        <v>16602</v>
      </c>
      <c r="BH39" s="97">
        <v>2125</v>
      </c>
      <c r="BI39" s="53">
        <f>(BG39/BF39)*10000</f>
        <v>219.77963788385648</v>
      </c>
      <c r="BJ39" s="20">
        <f>(BH39/BF39)*10000</f>
        <v>28.131052313166787</v>
      </c>
      <c r="BK39" s="19">
        <v>17.5</v>
      </c>
      <c r="BL39" s="19">
        <v>5.7</v>
      </c>
      <c r="BM39" s="19">
        <v>34.4</v>
      </c>
      <c r="BN39" s="19">
        <v>25.7</v>
      </c>
      <c r="BO39" s="19">
        <v>32.1</v>
      </c>
      <c r="BP39" s="19">
        <v>37.1</v>
      </c>
      <c r="BQ39" s="19">
        <v>16.100000000000001</v>
      </c>
      <c r="BR39" s="19">
        <v>31.4</v>
      </c>
      <c r="BS39" s="96" t="s">
        <v>164</v>
      </c>
      <c r="BT39" s="96" t="s">
        <v>164</v>
      </c>
      <c r="BU39" s="96" t="s">
        <v>164</v>
      </c>
      <c r="BV39" s="96" t="s">
        <v>164</v>
      </c>
      <c r="BW39" s="96" t="s">
        <v>164</v>
      </c>
      <c r="BX39" s="96" t="s">
        <v>164</v>
      </c>
      <c r="BY39" s="96" t="s">
        <v>164</v>
      </c>
      <c r="BZ39" s="96" t="s">
        <v>164</v>
      </c>
      <c r="CA39" s="96" t="s">
        <v>164</v>
      </c>
      <c r="CB39" s="96" t="s">
        <v>164</v>
      </c>
      <c r="CC39" s="96" t="s">
        <v>164</v>
      </c>
      <c r="CD39" s="96" t="s">
        <v>164</v>
      </c>
      <c r="CE39" s="96" t="s">
        <v>164</v>
      </c>
      <c r="CF39" s="1">
        <v>57.2</v>
      </c>
      <c r="CG39" s="1">
        <v>64.7</v>
      </c>
      <c r="CH39" s="1">
        <v>-7.6</v>
      </c>
      <c r="CI39" s="1">
        <v>60.1</v>
      </c>
      <c r="CJ39" s="1">
        <v>64.7</v>
      </c>
      <c r="CK39" s="1">
        <v>-4.5999999999999996</v>
      </c>
      <c r="CL39" s="1">
        <f>CI39-CF39</f>
        <v>2.8999999999999986</v>
      </c>
      <c r="CM39" s="1">
        <f>CJ39-CG39</f>
        <v>0</v>
      </c>
      <c r="CN39" s="1">
        <f>CK39-CH39</f>
        <v>3</v>
      </c>
    </row>
    <row r="40" spans="1:92">
      <c r="A40" s="37" t="s">
        <v>123</v>
      </c>
      <c r="B40" s="37" t="s">
        <v>124</v>
      </c>
      <c r="C40" s="54"/>
      <c r="D40" s="19">
        <v>6879813</v>
      </c>
      <c r="E40" s="19">
        <v>824230</v>
      </c>
      <c r="F40" s="19">
        <v>744763</v>
      </c>
      <c r="G40" s="19">
        <v>349255</v>
      </c>
      <c r="H40" s="19">
        <v>472681</v>
      </c>
      <c r="I40" s="19">
        <v>79467</v>
      </c>
      <c r="J40" s="19">
        <v>6055583</v>
      </c>
      <c r="K40" s="19">
        <v>5424462</v>
      </c>
      <c r="L40" s="19">
        <v>4703296</v>
      </c>
      <c r="M40" s="19">
        <v>865027</v>
      </c>
      <c r="N40" s="19">
        <v>631121</v>
      </c>
      <c r="O40" s="19">
        <v>1775255</v>
      </c>
      <c r="P40" s="19">
        <v>618664</v>
      </c>
      <c r="Q40" s="19">
        <v>615856</v>
      </c>
      <c r="R40" s="19">
        <v>372173</v>
      </c>
      <c r="S40" s="19">
        <v>608180</v>
      </c>
      <c r="T40" s="19">
        <v>2808</v>
      </c>
      <c r="U40" s="19">
        <v>1156591</v>
      </c>
      <c r="V40" s="19">
        <v>1150644</v>
      </c>
      <c r="W40" s="19">
        <v>762137</v>
      </c>
      <c r="X40" s="19">
        <v>1110603</v>
      </c>
      <c r="Y40" s="19">
        <v>5947</v>
      </c>
      <c r="Z40" s="53">
        <f>I40/E40*100</f>
        <v>9.6413622411220175</v>
      </c>
      <c r="AA40" s="53">
        <f>N40/J40*100</f>
        <v>10.422134417115577</v>
      </c>
      <c r="AB40" s="53">
        <f>T40/P40*100</f>
        <v>0.45388126672959794</v>
      </c>
      <c r="AC40" s="53">
        <f>Y40/U40*100</f>
        <v>0.51418349269534347</v>
      </c>
      <c r="AD40" s="53">
        <f>G40/E40*100</f>
        <v>42.373487982723269</v>
      </c>
      <c r="AE40" s="53">
        <f>L40/J40*100</f>
        <v>77.668756253526709</v>
      </c>
      <c r="AF40" s="53">
        <f>R40/P40*100</f>
        <v>60.157533006607785</v>
      </c>
      <c r="AG40" s="38">
        <f>W40/U40*100</f>
        <v>65.895117634496543</v>
      </c>
      <c r="AH40" s="19">
        <v>1583200</v>
      </c>
      <c r="AI40" s="19">
        <v>9853438</v>
      </c>
      <c r="AJ40" s="19">
        <v>1532401</v>
      </c>
      <c r="AK40" s="19">
        <v>9854032</v>
      </c>
      <c r="AL40" s="349">
        <v>356275</v>
      </c>
      <c r="AM40" s="349">
        <v>1892775</v>
      </c>
      <c r="AN40" s="19">
        <v>413800</v>
      </c>
      <c r="AO40" s="93">
        <v>2601100</v>
      </c>
      <c r="AP40" s="53">
        <f>AL40/AH40*100</f>
        <v>22.503473976755934</v>
      </c>
      <c r="AQ40" s="53">
        <f>AM40/AI40*100</f>
        <v>19.209285124643806</v>
      </c>
      <c r="AR40" s="53">
        <f>AN40/AJ40*100</f>
        <v>27.003375748253884</v>
      </c>
      <c r="AS40" s="92">
        <f>AO40/AK40*100</f>
        <v>26.396301534234922</v>
      </c>
      <c r="AT40" s="28">
        <v>22</v>
      </c>
      <c r="AU40" s="28">
        <v>24</v>
      </c>
      <c r="AV40" s="19">
        <v>38</v>
      </c>
      <c r="AW40" s="54">
        <v>45</v>
      </c>
      <c r="AX40" s="28" t="s">
        <v>164</v>
      </c>
      <c r="AY40" s="4" t="s">
        <v>164</v>
      </c>
      <c r="AZ40" s="4" t="s">
        <v>164</v>
      </c>
      <c r="BA40" s="5" t="s">
        <v>164</v>
      </c>
      <c r="BB40" s="19">
        <v>4.4000000000000004</v>
      </c>
      <c r="BC40" s="19">
        <v>1.5</v>
      </c>
      <c r="BD40" s="19">
        <v>74.3</v>
      </c>
      <c r="BE40" s="19">
        <v>84</v>
      </c>
      <c r="BF40" s="97">
        <v>11658609</v>
      </c>
      <c r="BG40" s="97">
        <v>282034</v>
      </c>
      <c r="BH40" s="97">
        <v>34683</v>
      </c>
      <c r="BI40" s="53">
        <f>(BG40/BF40)*10000</f>
        <v>241.91050579018474</v>
      </c>
      <c r="BJ40" s="20">
        <f>(BH40/BF40)*10000</f>
        <v>29.748831957568868</v>
      </c>
      <c r="BK40" s="19">
        <v>20.5</v>
      </c>
      <c r="BL40" s="19">
        <v>7.6</v>
      </c>
      <c r="BM40" s="19">
        <v>41.2</v>
      </c>
      <c r="BN40" s="19">
        <v>31.7</v>
      </c>
      <c r="BO40" s="19">
        <v>25.6</v>
      </c>
      <c r="BP40" s="19">
        <v>29.9</v>
      </c>
      <c r="BQ40" s="19">
        <v>12.7</v>
      </c>
      <c r="BR40" s="19">
        <v>30.8</v>
      </c>
      <c r="BS40" s="96" t="s">
        <v>164</v>
      </c>
      <c r="BT40" s="96" t="s">
        <v>164</v>
      </c>
      <c r="BU40" s="96" t="s">
        <v>164</v>
      </c>
      <c r="BV40" s="96" t="s">
        <v>164</v>
      </c>
      <c r="BW40" s="96" t="s">
        <v>164</v>
      </c>
      <c r="BX40" s="96" t="s">
        <v>164</v>
      </c>
      <c r="BY40" s="96" t="s">
        <v>164</v>
      </c>
      <c r="BZ40" s="96" t="s">
        <v>164</v>
      </c>
      <c r="CA40" s="96" t="s">
        <v>164</v>
      </c>
      <c r="CB40" s="96" t="s">
        <v>164</v>
      </c>
      <c r="CC40" s="96" t="s">
        <v>164</v>
      </c>
      <c r="CD40" s="96" t="s">
        <v>164</v>
      </c>
      <c r="CE40" s="96" t="s">
        <v>164</v>
      </c>
      <c r="CF40" s="1">
        <v>58.3</v>
      </c>
      <c r="CG40" s="1">
        <v>63.9</v>
      </c>
      <c r="CH40" s="1">
        <v>-5.6</v>
      </c>
      <c r="CI40" s="1">
        <v>53.2</v>
      </c>
      <c r="CJ40" s="1">
        <v>65.5</v>
      </c>
      <c r="CK40" s="1">
        <v>-12.3</v>
      </c>
      <c r="CL40" s="1">
        <f>CI40-CF40</f>
        <v>-5.0999999999999943</v>
      </c>
      <c r="CM40" s="1">
        <f>CJ40-CG40</f>
        <v>1.6000000000000014</v>
      </c>
      <c r="CN40" s="1">
        <f>CK40-CH40</f>
        <v>-6.7000000000000011</v>
      </c>
    </row>
    <row r="41" spans="1:92">
      <c r="A41" s="37" t="s">
        <v>125</v>
      </c>
      <c r="B41" s="37" t="s">
        <v>126</v>
      </c>
      <c r="C41" s="54"/>
      <c r="D41" s="19">
        <v>2252548</v>
      </c>
      <c r="E41" s="19">
        <v>320797</v>
      </c>
      <c r="F41" s="19">
        <v>255233</v>
      </c>
      <c r="G41" s="19">
        <v>144269</v>
      </c>
      <c r="H41" s="19">
        <v>143378</v>
      </c>
      <c r="I41" s="19">
        <v>65564</v>
      </c>
      <c r="J41" s="19">
        <v>1931751</v>
      </c>
      <c r="K41" s="19">
        <v>1519482</v>
      </c>
      <c r="L41" s="19">
        <v>1402154</v>
      </c>
      <c r="M41" s="19">
        <v>167338</v>
      </c>
      <c r="N41" s="19">
        <v>412269</v>
      </c>
      <c r="O41" s="19">
        <v>555831</v>
      </c>
      <c r="P41" s="19">
        <v>234107</v>
      </c>
      <c r="Q41" s="19">
        <v>233091</v>
      </c>
      <c r="R41" s="19">
        <v>140552</v>
      </c>
      <c r="S41" s="19">
        <v>230774</v>
      </c>
      <c r="T41" s="19">
        <v>1016</v>
      </c>
      <c r="U41" s="19">
        <v>321724</v>
      </c>
      <c r="V41" s="19">
        <v>319499</v>
      </c>
      <c r="W41" s="19">
        <v>212646</v>
      </c>
      <c r="X41" s="19">
        <v>309876</v>
      </c>
      <c r="Y41" s="19">
        <v>2225</v>
      </c>
      <c r="Z41" s="53">
        <f>I41/E41*100</f>
        <v>20.43784698734714</v>
      </c>
      <c r="AA41" s="53">
        <f>N41/J41*100</f>
        <v>21.341725719308542</v>
      </c>
      <c r="AB41" s="53">
        <f>T41/P41*100</f>
        <v>0.43398958595855747</v>
      </c>
      <c r="AC41" s="53">
        <f>Y41/U41*100</f>
        <v>0.69158657731471695</v>
      </c>
      <c r="AD41" s="53">
        <f>G41/E41*100</f>
        <v>44.972053978060892</v>
      </c>
      <c r="AE41" s="53">
        <f>L41/J41*100</f>
        <v>72.584613648446407</v>
      </c>
      <c r="AF41" s="53">
        <f>R41/P41*100</f>
        <v>60.037504218156656</v>
      </c>
      <c r="AG41" s="38">
        <f>W41/U41*100</f>
        <v>66.095783963894519</v>
      </c>
      <c r="AH41" s="19">
        <v>606072</v>
      </c>
      <c r="AI41" s="19">
        <v>3210297</v>
      </c>
      <c r="AJ41" s="19">
        <v>583194</v>
      </c>
      <c r="AK41" s="19">
        <v>3154232</v>
      </c>
      <c r="AL41" s="349">
        <v>124694</v>
      </c>
      <c r="AM41" s="349">
        <v>581623</v>
      </c>
      <c r="AN41" s="19">
        <v>131500</v>
      </c>
      <c r="AO41" s="93">
        <v>856800</v>
      </c>
      <c r="AP41" s="53">
        <f>AL41/AH41*100</f>
        <v>20.574123206483719</v>
      </c>
      <c r="AQ41" s="53">
        <f>AM41/AI41*100</f>
        <v>18.117420288527821</v>
      </c>
      <c r="AR41" s="53">
        <f>AN41/AJ41*100</f>
        <v>22.548242951745046</v>
      </c>
      <c r="AS41" s="92">
        <f>AO41/AK41*100</f>
        <v>27.163506045211637</v>
      </c>
      <c r="AT41" s="28">
        <v>24</v>
      </c>
      <c r="AU41" s="28">
        <v>26</v>
      </c>
      <c r="AV41" s="19">
        <v>41</v>
      </c>
      <c r="AW41" s="54">
        <v>49</v>
      </c>
      <c r="AX41" s="28" t="s">
        <v>164</v>
      </c>
      <c r="AY41" s="4" t="s">
        <v>164</v>
      </c>
      <c r="AZ41" s="4" t="s">
        <v>164</v>
      </c>
      <c r="BA41" s="5" t="s">
        <v>164</v>
      </c>
      <c r="BB41" s="19">
        <v>0.8</v>
      </c>
      <c r="BC41" s="19">
        <v>0.4</v>
      </c>
      <c r="BD41" s="19">
        <v>77.599999999999994</v>
      </c>
      <c r="BE41" s="19">
        <v>83.3</v>
      </c>
      <c r="BF41" s="97">
        <v>3930864</v>
      </c>
      <c r="BG41" s="97">
        <v>113066</v>
      </c>
      <c r="BH41" s="97">
        <v>17934</v>
      </c>
      <c r="BI41" s="53">
        <f>(BG41/BF41)*10000</f>
        <v>287.63650942897033</v>
      </c>
      <c r="BJ41" s="20">
        <f>(BH41/BF41)*10000</f>
        <v>45.623557569022992</v>
      </c>
      <c r="BK41" s="19">
        <v>19.3</v>
      </c>
      <c r="BL41" s="19">
        <v>10.3</v>
      </c>
      <c r="BM41" s="19">
        <v>36.200000000000003</v>
      </c>
      <c r="BN41" s="19">
        <v>30</v>
      </c>
      <c r="BO41" s="19">
        <v>30.2</v>
      </c>
      <c r="BP41" s="19">
        <v>31.7</v>
      </c>
      <c r="BQ41" s="19">
        <v>14.3</v>
      </c>
      <c r="BR41" s="19">
        <v>28.1</v>
      </c>
      <c r="BS41" s="96" t="s">
        <v>164</v>
      </c>
      <c r="BT41" s="96" t="s">
        <v>164</v>
      </c>
      <c r="BU41" s="96" t="s">
        <v>164</v>
      </c>
      <c r="BV41" s="96" t="s">
        <v>164</v>
      </c>
      <c r="BW41" s="96" t="s">
        <v>164</v>
      </c>
      <c r="BX41" s="96" t="s">
        <v>164</v>
      </c>
      <c r="BY41" s="96" t="s">
        <v>164</v>
      </c>
      <c r="BZ41" s="96" t="s">
        <v>164</v>
      </c>
      <c r="CA41" s="96" t="s">
        <v>164</v>
      </c>
      <c r="CB41" s="96" t="s">
        <v>164</v>
      </c>
      <c r="CC41" s="96" t="s">
        <v>164</v>
      </c>
      <c r="CD41" s="96" t="s">
        <v>164</v>
      </c>
      <c r="CE41" s="96" t="s">
        <v>164</v>
      </c>
      <c r="CF41" s="1">
        <v>49.4</v>
      </c>
      <c r="CG41" s="1">
        <v>53</v>
      </c>
      <c r="CH41" s="1">
        <v>-3.6</v>
      </c>
      <c r="CI41" s="1">
        <v>51.7</v>
      </c>
      <c r="CJ41" s="1">
        <v>57.6</v>
      </c>
      <c r="CK41" s="1">
        <v>-5.9</v>
      </c>
      <c r="CL41" s="1">
        <f>CI41-CF41</f>
        <v>2.3000000000000043</v>
      </c>
      <c r="CM41" s="1">
        <f>CJ41-CG41</f>
        <v>4.6000000000000014</v>
      </c>
      <c r="CN41" s="1">
        <f>CK41-CH41</f>
        <v>-2.3000000000000003</v>
      </c>
    </row>
    <row r="42" spans="1:92">
      <c r="A42" s="37" t="s">
        <v>127</v>
      </c>
      <c r="B42" s="37" t="s">
        <v>128</v>
      </c>
      <c r="C42" s="54"/>
      <c r="D42" s="19">
        <v>2427939</v>
      </c>
      <c r="E42" s="19">
        <v>298513</v>
      </c>
      <c r="F42" s="19">
        <v>268126</v>
      </c>
      <c r="G42" s="19">
        <v>132050</v>
      </c>
      <c r="H42" s="19">
        <v>172237</v>
      </c>
      <c r="I42" s="19">
        <v>30387</v>
      </c>
      <c r="J42" s="19">
        <v>2129426</v>
      </c>
      <c r="K42" s="19">
        <v>1850400</v>
      </c>
      <c r="L42" s="19">
        <v>1578301</v>
      </c>
      <c r="M42" s="19">
        <v>341616</v>
      </c>
      <c r="N42" s="19">
        <v>279026</v>
      </c>
      <c r="O42" s="19">
        <v>644770</v>
      </c>
      <c r="P42" s="19">
        <v>238952</v>
      </c>
      <c r="Q42" s="19">
        <v>237852</v>
      </c>
      <c r="R42" s="19">
        <v>145691</v>
      </c>
      <c r="S42" s="19">
        <v>235223</v>
      </c>
      <c r="T42" s="19">
        <v>1100</v>
      </c>
      <c r="U42" s="19">
        <v>405818</v>
      </c>
      <c r="V42" s="19">
        <v>403819</v>
      </c>
      <c r="W42" s="19">
        <v>267154</v>
      </c>
      <c r="X42" s="19">
        <v>391096</v>
      </c>
      <c r="Y42" s="19">
        <v>1999</v>
      </c>
      <c r="Z42" s="53">
        <f>I42/E42*100</f>
        <v>10.179456171088026</v>
      </c>
      <c r="AA42" s="53">
        <f>N42/J42*100</f>
        <v>13.103343342290364</v>
      </c>
      <c r="AB42" s="53">
        <f>T42/P42*100</f>
        <v>0.46034349994978074</v>
      </c>
      <c r="AC42" s="53">
        <f>Y42/U42*100</f>
        <v>0.49258534614038801</v>
      </c>
      <c r="AD42" s="53">
        <f>G42/E42*100</f>
        <v>44.235929423509198</v>
      </c>
      <c r="AE42" s="53">
        <f>L42/J42*100</f>
        <v>74.118612245741346</v>
      </c>
      <c r="AF42" s="53">
        <f>R42/P42*100</f>
        <v>60.970822591984998</v>
      </c>
      <c r="AG42" s="38">
        <f>W42/U42*100</f>
        <v>65.830988275532377</v>
      </c>
      <c r="AH42" s="19">
        <v>580941</v>
      </c>
      <c r="AI42" s="19">
        <v>3404840</v>
      </c>
      <c r="AJ42" s="19">
        <v>548143</v>
      </c>
      <c r="AK42" s="19">
        <v>3313310</v>
      </c>
      <c r="AL42" s="349">
        <v>106704</v>
      </c>
      <c r="AM42" s="349">
        <v>700880</v>
      </c>
      <c r="AN42" s="19">
        <v>112100</v>
      </c>
      <c r="AO42" s="93">
        <v>991200</v>
      </c>
      <c r="AP42" s="53">
        <f>AL42/AH42*100</f>
        <v>18.367441788408804</v>
      </c>
      <c r="AQ42" s="53">
        <f>AM42/AI42*100</f>
        <v>20.584814558099644</v>
      </c>
      <c r="AR42" s="53">
        <f>AN42/AJ42*100</f>
        <v>20.450867748014662</v>
      </c>
      <c r="AS42" s="92">
        <f>AO42/AK42*100</f>
        <v>29.915703631715719</v>
      </c>
      <c r="AT42" s="28">
        <v>26</v>
      </c>
      <c r="AU42" s="28">
        <v>30</v>
      </c>
      <c r="AV42" s="19">
        <v>50</v>
      </c>
      <c r="AW42" s="54">
        <v>56</v>
      </c>
      <c r="AX42" s="28" t="s">
        <v>164</v>
      </c>
      <c r="AY42" s="4" t="s">
        <v>164</v>
      </c>
      <c r="AZ42" s="4" t="s">
        <v>164</v>
      </c>
      <c r="BA42" s="5" t="s">
        <v>164</v>
      </c>
      <c r="BB42" s="19">
        <v>6.6</v>
      </c>
      <c r="BC42" s="19">
        <v>4.3</v>
      </c>
      <c r="BD42" s="19">
        <v>65</v>
      </c>
      <c r="BE42" s="19">
        <v>72</v>
      </c>
      <c r="BF42" s="97">
        <v>4142776</v>
      </c>
      <c r="BG42" s="97">
        <v>123722</v>
      </c>
      <c r="BH42" s="97">
        <v>11674</v>
      </c>
      <c r="BI42" s="53">
        <f>(BG42/BF42)*10000</f>
        <v>298.64515967071355</v>
      </c>
      <c r="BJ42" s="20">
        <f>(BH42/BF42)*10000</f>
        <v>28.179172612760141</v>
      </c>
      <c r="BK42" s="19">
        <v>15.4</v>
      </c>
      <c r="BL42" s="19">
        <v>8.4</v>
      </c>
      <c r="BM42" s="19">
        <v>30.2</v>
      </c>
      <c r="BN42" s="19">
        <v>21.7</v>
      </c>
      <c r="BO42" s="19">
        <v>36.5</v>
      </c>
      <c r="BP42" s="19">
        <v>34.1</v>
      </c>
      <c r="BQ42" s="19">
        <v>18</v>
      </c>
      <c r="BR42" s="19">
        <v>35.799999999999997</v>
      </c>
      <c r="BS42" s="96" t="s">
        <v>164</v>
      </c>
      <c r="BT42" s="96" t="s">
        <v>164</v>
      </c>
      <c r="BU42" s="96" t="s">
        <v>164</v>
      </c>
      <c r="BV42" s="96" t="s">
        <v>164</v>
      </c>
      <c r="BW42" s="96" t="s">
        <v>164</v>
      </c>
      <c r="BX42" s="96" t="s">
        <v>164</v>
      </c>
      <c r="BY42" s="96" t="s">
        <v>164</v>
      </c>
      <c r="BZ42" s="96" t="s">
        <v>164</v>
      </c>
      <c r="CA42" s="96" t="s">
        <v>164</v>
      </c>
      <c r="CB42" s="96" t="s">
        <v>164</v>
      </c>
      <c r="CC42" s="96" t="s">
        <v>164</v>
      </c>
      <c r="CD42" s="96" t="s">
        <v>164</v>
      </c>
      <c r="CE42" s="96" t="s">
        <v>164</v>
      </c>
      <c r="CF42" s="1">
        <v>66.599999999999994</v>
      </c>
      <c r="CG42" s="1">
        <v>67.8</v>
      </c>
      <c r="CH42" s="1">
        <v>-1.1000000000000001</v>
      </c>
      <c r="CI42" s="1">
        <v>53.9</v>
      </c>
      <c r="CJ42" s="1">
        <v>68.8</v>
      </c>
      <c r="CK42" s="1">
        <v>-14.9</v>
      </c>
      <c r="CL42" s="1">
        <f>CI42-CF42</f>
        <v>-12.699999999999996</v>
      </c>
      <c r="CM42" s="1">
        <f>CJ42-CG42</f>
        <v>1</v>
      </c>
      <c r="CN42" s="1">
        <f>CK42-CH42</f>
        <v>-13.8</v>
      </c>
    </row>
    <row r="43" spans="1:92">
      <c r="A43" s="37" t="s">
        <v>129</v>
      </c>
      <c r="B43" s="37" t="s">
        <v>130</v>
      </c>
      <c r="C43" s="54"/>
      <c r="D43" s="19">
        <v>7621352</v>
      </c>
      <c r="E43" s="19">
        <v>857414</v>
      </c>
      <c r="F43" s="19">
        <v>787593</v>
      </c>
      <c r="G43" s="19">
        <v>403239</v>
      </c>
      <c r="H43" s="19">
        <v>493307</v>
      </c>
      <c r="I43" s="19">
        <v>69821</v>
      </c>
      <c r="J43" s="19">
        <v>6763938</v>
      </c>
      <c r="K43" s="19">
        <v>6086494</v>
      </c>
      <c r="L43" s="19">
        <v>5487095</v>
      </c>
      <c r="M43" s="19">
        <v>772023</v>
      </c>
      <c r="N43" s="19">
        <v>677444</v>
      </c>
      <c r="O43" s="19">
        <v>2101568</v>
      </c>
      <c r="P43" s="19">
        <v>720159</v>
      </c>
      <c r="Q43" s="19">
        <v>717477</v>
      </c>
      <c r="R43" s="19">
        <v>470252</v>
      </c>
      <c r="S43" s="19">
        <v>710202</v>
      </c>
      <c r="T43" s="19">
        <v>2682</v>
      </c>
      <c r="U43" s="19">
        <v>1381409</v>
      </c>
      <c r="V43" s="19">
        <v>1374107</v>
      </c>
      <c r="W43" s="19">
        <v>980550</v>
      </c>
      <c r="X43" s="19">
        <v>1329539</v>
      </c>
      <c r="Y43" s="19">
        <v>7302</v>
      </c>
      <c r="Z43" s="53">
        <f>I43/E43*100</f>
        <v>8.1432073654034109</v>
      </c>
      <c r="AA43" s="53">
        <f>N43/J43*100</f>
        <v>10.015526458107688</v>
      </c>
      <c r="AB43" s="53">
        <f>T43/P43*100</f>
        <v>0.37241775774516461</v>
      </c>
      <c r="AC43" s="53">
        <f>Y43/U43*100</f>
        <v>0.52859073598043738</v>
      </c>
      <c r="AD43" s="53">
        <f>G43/E43*100</f>
        <v>47.029672946791166</v>
      </c>
      <c r="AE43" s="53">
        <f>L43/J43*100</f>
        <v>81.122786755289596</v>
      </c>
      <c r="AF43" s="53">
        <f>R43/P43*100</f>
        <v>65.298357723780441</v>
      </c>
      <c r="AG43" s="38">
        <f>W43/U43*100</f>
        <v>70.981874303700067</v>
      </c>
      <c r="AH43" s="19">
        <v>1730190</v>
      </c>
      <c r="AI43" s="19">
        <v>10856655</v>
      </c>
      <c r="AJ43" s="19">
        <v>1671703</v>
      </c>
      <c r="AK43" s="19">
        <v>10882264</v>
      </c>
      <c r="AL43" s="349">
        <v>401658</v>
      </c>
      <c r="AM43" s="349">
        <v>2228095</v>
      </c>
      <c r="AN43" s="19">
        <v>730900</v>
      </c>
      <c r="AO43" s="93">
        <v>1886200</v>
      </c>
      <c r="AP43" s="53">
        <f>AL43/AH43*100</f>
        <v>23.21467584484941</v>
      </c>
      <c r="AQ43" s="53">
        <f>AM43/AI43*100</f>
        <v>20.522849809632891</v>
      </c>
      <c r="AR43" s="53">
        <f>AN43/AJ43*100</f>
        <v>43.721881219331429</v>
      </c>
      <c r="AS43" s="92">
        <f>AO43/AK43*100</f>
        <v>17.332790309075392</v>
      </c>
      <c r="AT43" s="28">
        <v>27</v>
      </c>
      <c r="AU43" s="28">
        <v>27</v>
      </c>
      <c r="AV43" s="19">
        <v>42</v>
      </c>
      <c r="AW43" s="54">
        <v>50</v>
      </c>
      <c r="AX43" s="28" t="s">
        <v>164</v>
      </c>
      <c r="AY43" s="4" t="s">
        <v>164</v>
      </c>
      <c r="AZ43" s="4" t="s">
        <v>164</v>
      </c>
      <c r="BA43" s="5" t="s">
        <v>164</v>
      </c>
      <c r="BB43" s="19">
        <v>7.5</v>
      </c>
      <c r="BC43" s="19">
        <v>5.4</v>
      </c>
      <c r="BD43" s="19">
        <v>69.099999999999994</v>
      </c>
      <c r="BE43" s="19">
        <v>76.900000000000006</v>
      </c>
      <c r="BF43" s="97">
        <v>12805537</v>
      </c>
      <c r="BG43" s="97">
        <v>211220</v>
      </c>
      <c r="BH43" s="97">
        <v>40120</v>
      </c>
      <c r="BI43" s="53">
        <f>(BG43/BF43)*10000</f>
        <v>164.94427371534672</v>
      </c>
      <c r="BJ43" s="20">
        <f>(BH43/BF43)*10000</f>
        <v>31.330197242021168</v>
      </c>
      <c r="BK43" s="19">
        <v>20.3</v>
      </c>
      <c r="BL43" s="19">
        <v>7.6</v>
      </c>
      <c r="BM43" s="19">
        <v>43.9</v>
      </c>
      <c r="BN43" s="19">
        <v>33.5</v>
      </c>
      <c r="BO43" s="19">
        <v>21.6</v>
      </c>
      <c r="BP43" s="19">
        <v>25</v>
      </c>
      <c r="BQ43" s="19">
        <v>14.2</v>
      </c>
      <c r="BR43" s="19">
        <v>34</v>
      </c>
      <c r="BS43" s="96" t="s">
        <v>164</v>
      </c>
      <c r="BT43" s="96" t="s">
        <v>164</v>
      </c>
      <c r="BU43" s="96" t="s">
        <v>164</v>
      </c>
      <c r="BV43" s="96" t="s">
        <v>164</v>
      </c>
      <c r="BW43" s="96" t="s">
        <v>164</v>
      </c>
      <c r="BX43" s="96" t="s">
        <v>164</v>
      </c>
      <c r="BY43" s="96" t="s">
        <v>164</v>
      </c>
      <c r="BZ43" s="96" t="s">
        <v>164</v>
      </c>
      <c r="CA43" s="96" t="s">
        <v>164</v>
      </c>
      <c r="CB43" s="96" t="s">
        <v>164</v>
      </c>
      <c r="CC43" s="96" t="s">
        <v>164</v>
      </c>
      <c r="CD43" s="96" t="s">
        <v>164</v>
      </c>
      <c r="CE43" s="96" t="s">
        <v>164</v>
      </c>
      <c r="CF43" s="1">
        <v>54.9</v>
      </c>
      <c r="CG43" s="1">
        <v>62.6</v>
      </c>
      <c r="CH43" s="1">
        <v>-7.7</v>
      </c>
      <c r="CI43" s="1">
        <v>54.1</v>
      </c>
      <c r="CJ43" s="1">
        <v>64</v>
      </c>
      <c r="CK43" s="1">
        <v>-9.9</v>
      </c>
      <c r="CL43" s="1">
        <f>CI43-CF43</f>
        <v>-0.79999999999999716</v>
      </c>
      <c r="CM43" s="1">
        <f>CJ43-CG43</f>
        <v>1.3999999999999986</v>
      </c>
      <c r="CN43" s="1">
        <f>CK43-CH43</f>
        <v>-2.2000000000000002</v>
      </c>
    </row>
    <row r="44" spans="1:92">
      <c r="A44" s="49" t="s">
        <v>155</v>
      </c>
      <c r="B44" s="49" t="s">
        <v>156</v>
      </c>
      <c r="C44" s="54"/>
      <c r="D44" s="19">
        <v>2039219</v>
      </c>
      <c r="E44" s="19">
        <v>364823</v>
      </c>
      <c r="F44" s="19">
        <v>344966</v>
      </c>
      <c r="G44" s="19">
        <v>103667</v>
      </c>
      <c r="H44" s="19">
        <v>263373</v>
      </c>
      <c r="I44" s="19">
        <v>19857</v>
      </c>
      <c r="J44" s="19">
        <v>1674396</v>
      </c>
      <c r="K44" s="19">
        <v>1508980</v>
      </c>
      <c r="L44" s="19">
        <v>779716</v>
      </c>
      <c r="M44" s="19">
        <v>763591</v>
      </c>
      <c r="N44" s="19">
        <v>165416</v>
      </c>
      <c r="O44" s="19">
        <v>622481</v>
      </c>
      <c r="P44" s="19">
        <v>305824</v>
      </c>
      <c r="Q44" s="19">
        <v>304266</v>
      </c>
      <c r="R44" s="19">
        <v>74066</v>
      </c>
      <c r="S44" s="19">
        <v>299361</v>
      </c>
      <c r="T44" s="19">
        <v>1558</v>
      </c>
      <c r="U44" s="19">
        <v>316657</v>
      </c>
      <c r="V44" s="19">
        <v>313664</v>
      </c>
      <c r="W44" s="19">
        <v>93074</v>
      </c>
      <c r="X44" s="19">
        <v>301760</v>
      </c>
      <c r="Y44" s="19">
        <v>2993</v>
      </c>
      <c r="Z44" s="20">
        <f>I44/E44*100</f>
        <v>5.4429134128056615</v>
      </c>
      <c r="AA44" s="20">
        <f>N44/J44*100</f>
        <v>9.8791444795615853</v>
      </c>
      <c r="AB44" s="20">
        <f>T44/P44*100</f>
        <v>0.50944333996023861</v>
      </c>
      <c r="AC44" s="20">
        <f>Y44/U44*100</f>
        <v>0.94518674780598566</v>
      </c>
      <c r="AD44" s="20">
        <f>G44/E44*100</f>
        <v>28.415697475214007</v>
      </c>
      <c r="AE44" s="20">
        <f>L44/J44*100</f>
        <v>46.567000876734063</v>
      </c>
      <c r="AF44" s="20">
        <f>R44/P44*100</f>
        <v>24.218504760908235</v>
      </c>
      <c r="AG44" s="38">
        <f>W44/U44*100</f>
        <v>29.392686724121052</v>
      </c>
      <c r="AH44" s="19">
        <v>734789</v>
      </c>
      <c r="AI44" s="1">
        <v>2707404</v>
      </c>
      <c r="AJ44" s="19">
        <v>755189</v>
      </c>
      <c r="AK44" s="1">
        <v>2857275</v>
      </c>
      <c r="AL44" s="354">
        <v>162641</v>
      </c>
      <c r="AM44" s="354">
        <v>571481</v>
      </c>
      <c r="AN44" s="27" t="s">
        <v>164</v>
      </c>
      <c r="AO44" s="27" t="s">
        <v>164</v>
      </c>
      <c r="AP44" s="27" t="s">
        <v>164</v>
      </c>
      <c r="AQ44" s="27" t="s">
        <v>164</v>
      </c>
      <c r="AR44" s="27" t="s">
        <v>164</v>
      </c>
      <c r="AS44" s="363" t="s">
        <v>164</v>
      </c>
      <c r="AT44" s="4">
        <v>7</v>
      </c>
      <c r="AU44" s="4">
        <v>7</v>
      </c>
      <c r="AV44" s="1">
        <v>12</v>
      </c>
      <c r="AW44" s="54">
        <v>12</v>
      </c>
      <c r="AX44" s="4" t="s">
        <v>164</v>
      </c>
      <c r="AY44" s="4" t="s">
        <v>164</v>
      </c>
      <c r="AZ44" s="4" t="s">
        <v>164</v>
      </c>
      <c r="BA44" s="5" t="s">
        <v>164</v>
      </c>
      <c r="BB44" s="19">
        <v>3.6</v>
      </c>
      <c r="BC44" s="19">
        <v>2</v>
      </c>
      <c r="BD44" s="19">
        <v>74.599999999999994</v>
      </c>
      <c r="BE44" s="19">
        <v>82.8</v>
      </c>
      <c r="BF44" s="98">
        <v>3337177</v>
      </c>
      <c r="BG44" s="98">
        <v>31176</v>
      </c>
      <c r="BH44" s="98">
        <v>7762</v>
      </c>
      <c r="BI44" s="53">
        <f>(BG44/BF44)*10000</f>
        <v>93.420277078500789</v>
      </c>
      <c r="BJ44" s="20">
        <f>(BH44/BF44)*10000</f>
        <v>23.259179839726809</v>
      </c>
      <c r="BK44" s="19">
        <v>42.1</v>
      </c>
      <c r="BL44" s="19">
        <v>18.7</v>
      </c>
      <c r="BM44" s="19">
        <v>27.3</v>
      </c>
      <c r="BN44" s="19">
        <v>27.7</v>
      </c>
      <c r="BO44" s="19">
        <v>16.7</v>
      </c>
      <c r="BP44" s="19">
        <v>24.4</v>
      </c>
      <c r="BQ44" s="19">
        <v>13.9</v>
      </c>
      <c r="BR44" s="19">
        <v>29.3</v>
      </c>
      <c r="BS44" s="99" t="s">
        <v>164</v>
      </c>
      <c r="BT44" s="99" t="s">
        <v>164</v>
      </c>
      <c r="BU44" s="99" t="s">
        <v>164</v>
      </c>
      <c r="BV44" s="99" t="s">
        <v>164</v>
      </c>
      <c r="BW44" s="99" t="s">
        <v>164</v>
      </c>
      <c r="BX44" s="99" t="s">
        <v>164</v>
      </c>
      <c r="BY44" s="99" t="s">
        <v>164</v>
      </c>
      <c r="BZ44" s="99" t="s">
        <v>164</v>
      </c>
      <c r="CA44" s="99" t="s">
        <v>164</v>
      </c>
      <c r="CB44" s="99" t="s">
        <v>164</v>
      </c>
      <c r="CC44" s="99" t="s">
        <v>164</v>
      </c>
      <c r="CD44" s="99" t="s">
        <v>164</v>
      </c>
      <c r="CE44" s="99" t="s">
        <v>164</v>
      </c>
      <c r="CF44" s="19" t="s">
        <v>164</v>
      </c>
      <c r="CG44" s="19" t="s">
        <v>164</v>
      </c>
      <c r="CH44" s="19" t="s">
        <v>164</v>
      </c>
      <c r="CI44" s="19" t="s">
        <v>164</v>
      </c>
      <c r="CJ44" s="19" t="s">
        <v>164</v>
      </c>
      <c r="CK44" s="19" t="s">
        <v>164</v>
      </c>
      <c r="CL44" s="19" t="s">
        <v>164</v>
      </c>
      <c r="CM44" s="19" t="s">
        <v>164</v>
      </c>
      <c r="CN44" s="19" t="s">
        <v>164</v>
      </c>
    </row>
    <row r="45" spans="1:92">
      <c r="A45" s="37" t="s">
        <v>131</v>
      </c>
      <c r="B45" s="37" t="s">
        <v>132</v>
      </c>
      <c r="C45" s="54"/>
      <c r="D45" s="19">
        <v>650197</v>
      </c>
      <c r="E45" s="19">
        <v>70940</v>
      </c>
      <c r="F45" s="19">
        <v>66526</v>
      </c>
      <c r="G45" s="19">
        <v>31184</v>
      </c>
      <c r="H45" s="19">
        <v>43945</v>
      </c>
      <c r="I45" s="19">
        <v>4414</v>
      </c>
      <c r="J45" s="19">
        <v>579257</v>
      </c>
      <c r="K45" s="19">
        <v>522272</v>
      </c>
      <c r="L45" s="19">
        <v>451685</v>
      </c>
      <c r="M45" s="19">
        <v>85933</v>
      </c>
      <c r="N45" s="19">
        <v>56985</v>
      </c>
      <c r="O45" s="19">
        <v>163029</v>
      </c>
      <c r="P45" s="19">
        <v>55149</v>
      </c>
      <c r="Q45" s="19">
        <v>55031</v>
      </c>
      <c r="R45" s="19">
        <v>31001</v>
      </c>
      <c r="S45" s="19">
        <v>54206</v>
      </c>
      <c r="T45" s="19">
        <v>118</v>
      </c>
      <c r="U45" s="19">
        <v>107880</v>
      </c>
      <c r="V45" s="19">
        <v>107400</v>
      </c>
      <c r="W45" s="19">
        <v>69337</v>
      </c>
      <c r="X45" s="19">
        <v>102694</v>
      </c>
      <c r="Y45" s="19">
        <v>480</v>
      </c>
      <c r="Z45" s="53">
        <f>I45/E45*100</f>
        <v>6.2221595714688469</v>
      </c>
      <c r="AA45" s="53">
        <f>N45/J45*100</f>
        <v>9.8376023077839374</v>
      </c>
      <c r="AB45" s="53">
        <f>T45/P45*100</f>
        <v>0.21396580173711219</v>
      </c>
      <c r="AC45" s="53">
        <f>Y45/U45*100</f>
        <v>0.44493882091212456</v>
      </c>
      <c r="AD45" s="53">
        <f>G45/E45*100</f>
        <v>43.958274598252046</v>
      </c>
      <c r="AE45" s="53">
        <f>L45/J45*100</f>
        <v>77.976614870428847</v>
      </c>
      <c r="AF45" s="53">
        <f>R45/P45*100</f>
        <v>56.213167963154362</v>
      </c>
      <c r="AG45" s="38">
        <f>W45/U45*100</f>
        <v>64.272339636633291</v>
      </c>
      <c r="AH45" s="19">
        <v>138199</v>
      </c>
      <c r="AI45" s="19">
        <v>902324</v>
      </c>
      <c r="AJ45" s="19">
        <v>133024</v>
      </c>
      <c r="AK45" s="19">
        <v>904132</v>
      </c>
      <c r="AL45" s="349">
        <v>36210</v>
      </c>
      <c r="AM45" s="349">
        <v>175453</v>
      </c>
      <c r="AN45" s="19">
        <v>34900</v>
      </c>
      <c r="AO45" s="93">
        <v>256400</v>
      </c>
      <c r="AP45" s="53">
        <f>AL45/AH45*100</f>
        <v>26.201347332469844</v>
      </c>
      <c r="AQ45" s="53">
        <f>AM45/AI45*100</f>
        <v>19.444567583262774</v>
      </c>
      <c r="AR45" s="53">
        <f>AN45/AJ45*100</f>
        <v>26.23586721193168</v>
      </c>
      <c r="AS45" s="92">
        <f>AO45/AK45*100</f>
        <v>28.358690987599154</v>
      </c>
      <c r="AT45" s="28">
        <v>27</v>
      </c>
      <c r="AU45" s="28">
        <v>25</v>
      </c>
      <c r="AV45" s="19">
        <v>41</v>
      </c>
      <c r="AW45" s="54">
        <v>47</v>
      </c>
      <c r="AX45" s="28" t="s">
        <v>164</v>
      </c>
      <c r="AY45" s="4" t="s">
        <v>164</v>
      </c>
      <c r="AZ45" s="4" t="s">
        <v>164</v>
      </c>
      <c r="BA45" s="5" t="s">
        <v>164</v>
      </c>
      <c r="BB45" s="19">
        <v>3.8</v>
      </c>
      <c r="BC45" s="19">
        <v>2.6</v>
      </c>
      <c r="BD45" s="19">
        <v>70.7</v>
      </c>
      <c r="BE45" s="19">
        <v>80.5</v>
      </c>
      <c r="BF45" s="97">
        <v>1059639</v>
      </c>
      <c r="BG45" s="97">
        <v>18561</v>
      </c>
      <c r="BH45" s="97">
        <v>2460</v>
      </c>
      <c r="BI45" s="53">
        <f>(BG45/BF45)*10000</f>
        <v>175.1634282996379</v>
      </c>
      <c r="BJ45" s="20">
        <f>(BH45/BF45)*10000</f>
        <v>23.21545356484614</v>
      </c>
      <c r="BK45" s="19">
        <v>25.2</v>
      </c>
      <c r="BL45" s="19">
        <v>9.8000000000000007</v>
      </c>
      <c r="BM45" s="19">
        <v>34.5</v>
      </c>
      <c r="BN45" s="19">
        <v>26.5</v>
      </c>
      <c r="BO45" s="19">
        <v>23.8</v>
      </c>
      <c r="BP45" s="19">
        <v>27.2</v>
      </c>
      <c r="BQ45" s="19">
        <v>16.5</v>
      </c>
      <c r="BR45" s="19">
        <v>36.6</v>
      </c>
      <c r="BS45" s="96" t="s">
        <v>164</v>
      </c>
      <c r="BT45" s="96" t="s">
        <v>164</v>
      </c>
      <c r="BU45" s="96" t="s">
        <v>164</v>
      </c>
      <c r="BV45" s="96" t="s">
        <v>164</v>
      </c>
      <c r="BW45" s="96" t="s">
        <v>164</v>
      </c>
      <c r="BX45" s="96" t="s">
        <v>164</v>
      </c>
      <c r="BY45" s="96" t="s">
        <v>164</v>
      </c>
      <c r="BZ45" s="96" t="s">
        <v>164</v>
      </c>
      <c r="CA45" s="96" t="s">
        <v>164</v>
      </c>
      <c r="CB45" s="96" t="s">
        <v>164</v>
      </c>
      <c r="CC45" s="96" t="s">
        <v>164</v>
      </c>
      <c r="CD45" s="96" t="s">
        <v>164</v>
      </c>
      <c r="CE45" s="96" t="s">
        <v>164</v>
      </c>
      <c r="CF45" s="1">
        <v>61</v>
      </c>
      <c r="CG45" s="1">
        <v>62.7</v>
      </c>
      <c r="CH45" s="1">
        <v>-1.7</v>
      </c>
      <c r="CI45" s="1">
        <v>50</v>
      </c>
      <c r="CJ45" s="1">
        <v>62.1</v>
      </c>
      <c r="CK45" s="1">
        <v>-12.1</v>
      </c>
      <c r="CL45" s="1">
        <f>CI45-CF45</f>
        <v>-11</v>
      </c>
      <c r="CM45" s="1">
        <f>CJ45-CG45</f>
        <v>-0.60000000000000142</v>
      </c>
      <c r="CN45" s="1">
        <f>CK45-CH45</f>
        <v>-10.4</v>
      </c>
    </row>
    <row r="46" spans="1:92">
      <c r="A46" s="37" t="s">
        <v>133</v>
      </c>
      <c r="B46" s="37" t="s">
        <v>134</v>
      </c>
      <c r="C46" s="54"/>
      <c r="D46" s="19">
        <v>2864411</v>
      </c>
      <c r="E46" s="19">
        <v>368503</v>
      </c>
      <c r="F46" s="19">
        <v>308497</v>
      </c>
      <c r="G46" s="19">
        <v>161556</v>
      </c>
      <c r="H46" s="19">
        <v>196562</v>
      </c>
      <c r="I46" s="19">
        <v>60006</v>
      </c>
      <c r="J46" s="19">
        <v>2495908</v>
      </c>
      <c r="K46" s="19">
        <v>2040881</v>
      </c>
      <c r="L46" s="19">
        <v>1841538</v>
      </c>
      <c r="M46" s="19">
        <v>276678</v>
      </c>
      <c r="N46" s="19">
        <v>455027</v>
      </c>
      <c r="O46" s="19">
        <v>777957</v>
      </c>
      <c r="P46" s="19">
        <v>283651</v>
      </c>
      <c r="Q46" s="19">
        <v>282677</v>
      </c>
      <c r="R46" s="19">
        <v>163996</v>
      </c>
      <c r="S46" s="19">
        <v>280747</v>
      </c>
      <c r="T46" s="19">
        <v>974</v>
      </c>
      <c r="U46" s="19">
        <v>494306</v>
      </c>
      <c r="V46" s="19">
        <v>491810</v>
      </c>
      <c r="W46" s="19">
        <v>322431</v>
      </c>
      <c r="X46" s="19">
        <v>479948</v>
      </c>
      <c r="Y46" s="19">
        <v>2496</v>
      </c>
      <c r="Z46" s="53">
        <f>I46/E46*100</f>
        <v>16.283720892367228</v>
      </c>
      <c r="AA46" s="53">
        <f>N46/J46*100</f>
        <v>18.230920370462371</v>
      </c>
      <c r="AB46" s="53">
        <f>T46/P46*100</f>
        <v>0.34337971662359729</v>
      </c>
      <c r="AC46" s="53">
        <f>Y46/U46*100</f>
        <v>0.50495037486900829</v>
      </c>
      <c r="AD46" s="53">
        <f>G46/E46*100</f>
        <v>43.841162758512141</v>
      </c>
      <c r="AE46" s="53">
        <f>L46/J46*100</f>
        <v>73.782286847111351</v>
      </c>
      <c r="AF46" s="53">
        <f>R46/P46*100</f>
        <v>57.816119104110328</v>
      </c>
      <c r="AG46" s="38">
        <f>W46/U46*100</f>
        <v>65.229028172832216</v>
      </c>
      <c r="AH46" s="19">
        <v>706323</v>
      </c>
      <c r="AI46" s="19">
        <v>4088981</v>
      </c>
      <c r="AJ46" s="19">
        <v>657453</v>
      </c>
      <c r="AK46" s="19">
        <v>3970683</v>
      </c>
      <c r="AL46" s="349">
        <v>171983</v>
      </c>
      <c r="AM46" s="349">
        <v>834436</v>
      </c>
      <c r="AN46" s="19">
        <v>209200</v>
      </c>
      <c r="AO46" s="93">
        <v>1169900</v>
      </c>
      <c r="AP46" s="53">
        <f>AL46/AH46*100</f>
        <v>24.349058433606157</v>
      </c>
      <c r="AQ46" s="53">
        <f>AM46/AI46*100</f>
        <v>20.406942463171145</v>
      </c>
      <c r="AR46" s="53">
        <f>AN46/AJ46*100</f>
        <v>31.819765063053939</v>
      </c>
      <c r="AS46" s="92">
        <f>AO46/AK46*100</f>
        <v>29.46344495392858</v>
      </c>
      <c r="AT46" s="28">
        <v>15</v>
      </c>
      <c r="AU46" s="28">
        <v>17</v>
      </c>
      <c r="AV46" s="19">
        <v>32</v>
      </c>
      <c r="AW46" s="54">
        <v>37</v>
      </c>
      <c r="AX46" s="28" t="s">
        <v>164</v>
      </c>
      <c r="AY46" s="4" t="s">
        <v>164</v>
      </c>
      <c r="AZ46" s="4" t="s">
        <v>164</v>
      </c>
      <c r="BA46" s="5" t="s">
        <v>164</v>
      </c>
      <c r="BB46" s="19">
        <v>1</v>
      </c>
      <c r="BC46" s="19">
        <v>0.6</v>
      </c>
      <c r="BD46" s="19">
        <v>78.099999999999994</v>
      </c>
      <c r="BE46" s="19">
        <v>83.6</v>
      </c>
      <c r="BF46" s="97">
        <v>5024369</v>
      </c>
      <c r="BG46" s="97">
        <v>160575</v>
      </c>
      <c r="BH46" s="97">
        <v>25432</v>
      </c>
      <c r="BI46" s="53">
        <f>(BG46/BF46)*10000</f>
        <v>319.59237070366453</v>
      </c>
      <c r="BJ46" s="20">
        <f>(BH46/BF46)*10000</f>
        <v>50.617301396453961</v>
      </c>
      <c r="BK46" s="19">
        <v>24.9</v>
      </c>
      <c r="BL46" s="19">
        <v>10.3</v>
      </c>
      <c r="BM46" s="19">
        <v>33.700000000000003</v>
      </c>
      <c r="BN46" s="19">
        <v>28.3</v>
      </c>
      <c r="BO46" s="19">
        <v>27.1</v>
      </c>
      <c r="BP46" s="19">
        <v>31</v>
      </c>
      <c r="BQ46" s="19">
        <v>14.3</v>
      </c>
      <c r="BR46" s="19">
        <v>30.4</v>
      </c>
      <c r="BS46" s="96" t="s">
        <v>164</v>
      </c>
      <c r="BT46" s="96" t="s">
        <v>164</v>
      </c>
      <c r="BU46" s="96" t="s">
        <v>164</v>
      </c>
      <c r="BV46" s="96" t="s">
        <v>164</v>
      </c>
      <c r="BW46" s="96" t="s">
        <v>164</v>
      </c>
      <c r="BX46" s="96" t="s">
        <v>164</v>
      </c>
      <c r="BY46" s="96" t="s">
        <v>164</v>
      </c>
      <c r="BZ46" s="96" t="s">
        <v>164</v>
      </c>
      <c r="CA46" s="96" t="s">
        <v>164</v>
      </c>
      <c r="CB46" s="96" t="s">
        <v>164</v>
      </c>
      <c r="CC46" s="96" t="s">
        <v>164</v>
      </c>
      <c r="CD46" s="96" t="s">
        <v>164</v>
      </c>
      <c r="CE46" s="96" t="s">
        <v>164</v>
      </c>
      <c r="CF46" s="1">
        <v>59.8</v>
      </c>
      <c r="CG46" s="1">
        <v>65.5</v>
      </c>
      <c r="CH46" s="1">
        <v>-5.7</v>
      </c>
      <c r="CI46" s="1">
        <v>50.4</v>
      </c>
      <c r="CJ46" s="1">
        <v>64</v>
      </c>
      <c r="CK46" s="1">
        <v>-13.5</v>
      </c>
      <c r="CL46" s="1">
        <f>CI46-CF46</f>
        <v>-9.3999999999999986</v>
      </c>
      <c r="CM46" s="1">
        <f>CJ46-CG46</f>
        <v>-1.5</v>
      </c>
      <c r="CN46" s="1">
        <f>CK46-CH46</f>
        <v>-7.8</v>
      </c>
    </row>
    <row r="47" spans="1:92">
      <c r="A47" s="37" t="s">
        <v>135</v>
      </c>
      <c r="B47" s="37" t="s">
        <v>136</v>
      </c>
      <c r="C47" s="54"/>
      <c r="D47" s="19">
        <v>491469</v>
      </c>
      <c r="E47" s="19">
        <v>51006</v>
      </c>
      <c r="F47" s="19">
        <v>42991</v>
      </c>
      <c r="G47" s="19">
        <v>25614</v>
      </c>
      <c r="H47" s="19">
        <v>23575</v>
      </c>
      <c r="I47" s="19">
        <v>8015</v>
      </c>
      <c r="J47" s="19">
        <v>440463</v>
      </c>
      <c r="K47" s="19">
        <v>380590</v>
      </c>
      <c r="L47" s="19">
        <v>359760</v>
      </c>
      <c r="M47" s="19">
        <v>34684</v>
      </c>
      <c r="N47" s="19">
        <v>59873</v>
      </c>
      <c r="O47" s="19">
        <v>125567</v>
      </c>
      <c r="P47" s="19">
        <v>42102</v>
      </c>
      <c r="Q47" s="19">
        <v>41967</v>
      </c>
      <c r="R47" s="19">
        <v>25616</v>
      </c>
      <c r="S47" s="19">
        <v>41687</v>
      </c>
      <c r="T47" s="19">
        <v>135</v>
      </c>
      <c r="U47" s="19">
        <v>83465</v>
      </c>
      <c r="V47" s="19">
        <v>83183</v>
      </c>
      <c r="W47" s="19">
        <v>55378</v>
      </c>
      <c r="X47" s="19">
        <v>81141</v>
      </c>
      <c r="Y47" s="19">
        <v>282</v>
      </c>
      <c r="Z47" s="53">
        <f>I47/E47*100</f>
        <v>15.713837587734778</v>
      </c>
      <c r="AA47" s="53">
        <f>N47/J47*100</f>
        <v>13.593196250309333</v>
      </c>
      <c r="AB47" s="53">
        <f>T47/P47*100</f>
        <v>0.32064985036340315</v>
      </c>
      <c r="AC47" s="53">
        <f>Y47/U47*100</f>
        <v>0.33786617144911041</v>
      </c>
      <c r="AD47" s="53">
        <f>G47/E47*100</f>
        <v>50.217621456299256</v>
      </c>
      <c r="AE47" s="53">
        <f>L47/J47*100</f>
        <v>81.677689158907782</v>
      </c>
      <c r="AF47" s="53">
        <f>R47/P47*100</f>
        <v>60.84271531043656</v>
      </c>
      <c r="AG47" s="38">
        <f>W47/U47*100</f>
        <v>66.348768945066794</v>
      </c>
      <c r="AH47" s="19">
        <v>101568</v>
      </c>
      <c r="AI47" s="19">
        <v>736459</v>
      </c>
      <c r="AJ47" s="19">
        <v>98384</v>
      </c>
      <c r="AK47" s="19">
        <v>718605</v>
      </c>
      <c r="AL47" s="349">
        <v>18975</v>
      </c>
      <c r="AM47" s="349">
        <v>146428</v>
      </c>
      <c r="AN47" s="19">
        <v>20800</v>
      </c>
      <c r="AO47" s="93">
        <v>119000</v>
      </c>
      <c r="AP47" s="53">
        <f>AL47/AH47*100</f>
        <v>18.682065217391305</v>
      </c>
      <c r="AQ47" s="53">
        <f>AM47/AI47*100</f>
        <v>19.882709017066801</v>
      </c>
      <c r="AR47" s="53">
        <f>AN47/AJ47*100</f>
        <v>21.141649048625794</v>
      </c>
      <c r="AS47" s="92">
        <f>AO47/AK47*100</f>
        <v>16.559862511393604</v>
      </c>
      <c r="AT47" s="28">
        <v>29</v>
      </c>
      <c r="AU47" s="28">
        <v>25</v>
      </c>
      <c r="AV47" s="19">
        <v>46</v>
      </c>
      <c r="AW47" s="54">
        <v>48</v>
      </c>
      <c r="AX47" s="28" t="s">
        <v>164</v>
      </c>
      <c r="AY47" s="4" t="s">
        <v>164</v>
      </c>
      <c r="AZ47" s="4" t="s">
        <v>164</v>
      </c>
      <c r="BA47" s="5" t="s">
        <v>164</v>
      </c>
      <c r="BB47" s="19">
        <v>2.4</v>
      </c>
      <c r="BC47" s="19">
        <v>0.4</v>
      </c>
      <c r="BD47" s="19">
        <v>72.900000000000006</v>
      </c>
      <c r="BE47" s="19">
        <v>80.5</v>
      </c>
      <c r="BF47" s="97">
        <v>869666</v>
      </c>
      <c r="BG47" s="97">
        <v>16317</v>
      </c>
      <c r="BH47" s="97">
        <v>3771</v>
      </c>
      <c r="BI47" s="53">
        <f>(BG47/BF47)*10000</f>
        <v>187.62375440686426</v>
      </c>
      <c r="BJ47" s="20">
        <f>(BH47/BF47)*10000</f>
        <v>43.361474405116446</v>
      </c>
      <c r="BK47" s="19">
        <v>16.100000000000001</v>
      </c>
      <c r="BL47" s="19">
        <v>6.7</v>
      </c>
      <c r="BM47" s="19">
        <v>37.1</v>
      </c>
      <c r="BN47" s="19">
        <v>29.1</v>
      </c>
      <c r="BO47" s="19">
        <v>30.8</v>
      </c>
      <c r="BP47" s="19">
        <v>33.700000000000003</v>
      </c>
      <c r="BQ47" s="19">
        <v>16.100000000000001</v>
      </c>
      <c r="BR47" s="19">
        <v>30.6</v>
      </c>
      <c r="BS47" s="96" t="s">
        <v>164</v>
      </c>
      <c r="BT47" s="96" t="s">
        <v>164</v>
      </c>
      <c r="BU47" s="96" t="s">
        <v>164</v>
      </c>
      <c r="BV47" s="96" t="s">
        <v>164</v>
      </c>
      <c r="BW47" s="96" t="s">
        <v>164</v>
      </c>
      <c r="BX47" s="96" t="s">
        <v>164</v>
      </c>
      <c r="BY47" s="96" t="s">
        <v>164</v>
      </c>
      <c r="BZ47" s="96" t="s">
        <v>164</v>
      </c>
      <c r="CA47" s="96" t="s">
        <v>164</v>
      </c>
      <c r="CB47" s="96" t="s">
        <v>164</v>
      </c>
      <c r="CC47" s="96" t="s">
        <v>164</v>
      </c>
      <c r="CD47" s="96" t="s">
        <v>164</v>
      </c>
      <c r="CE47" s="96" t="s">
        <v>164</v>
      </c>
      <c r="CF47" s="1">
        <v>64.7</v>
      </c>
      <c r="CG47" s="1">
        <v>60.4</v>
      </c>
      <c r="CH47" s="1">
        <v>4.2</v>
      </c>
      <c r="CI47" s="1">
        <v>51.9</v>
      </c>
      <c r="CJ47" s="1">
        <v>60.1</v>
      </c>
      <c r="CK47" s="1">
        <v>-8.1</v>
      </c>
      <c r="CL47" s="1">
        <f>CI47-CF47</f>
        <v>-12.800000000000004</v>
      </c>
      <c r="CM47" s="1">
        <f>CJ47-CG47</f>
        <v>-0.29999999999999716</v>
      </c>
      <c r="CN47" s="1">
        <f>CK47-CH47</f>
        <v>-12.3</v>
      </c>
    </row>
    <row r="48" spans="1:92">
      <c r="A48" s="37" t="s">
        <v>137</v>
      </c>
      <c r="B48" s="37" t="s">
        <v>138</v>
      </c>
      <c r="C48" s="54"/>
      <c r="D48" s="19">
        <v>3929924</v>
      </c>
      <c r="E48" s="19">
        <v>540307</v>
      </c>
      <c r="F48" s="19">
        <v>457820</v>
      </c>
      <c r="G48" s="19">
        <v>226615</v>
      </c>
      <c r="H48" s="19">
        <v>295993</v>
      </c>
      <c r="I48" s="19">
        <v>82487</v>
      </c>
      <c r="J48" s="19">
        <v>3389617</v>
      </c>
      <c r="K48" s="19">
        <v>2846312</v>
      </c>
      <c r="L48" s="19">
        <v>2533999</v>
      </c>
      <c r="M48" s="19">
        <v>408678</v>
      </c>
      <c r="N48" s="19">
        <v>543305</v>
      </c>
      <c r="O48" s="19">
        <v>984643</v>
      </c>
      <c r="P48" s="19">
        <v>386147</v>
      </c>
      <c r="Q48" s="19">
        <v>384924</v>
      </c>
      <c r="R48" s="19">
        <v>215252</v>
      </c>
      <c r="S48" s="19">
        <v>381434</v>
      </c>
      <c r="T48" s="19">
        <v>1223</v>
      </c>
      <c r="U48" s="19">
        <v>598496</v>
      </c>
      <c r="V48" s="19">
        <v>595155</v>
      </c>
      <c r="W48" s="19">
        <v>377548</v>
      </c>
      <c r="X48" s="19">
        <v>578208</v>
      </c>
      <c r="Y48" s="19">
        <v>3341</v>
      </c>
      <c r="Z48" s="53">
        <f>I48/E48*100</f>
        <v>15.266690973835246</v>
      </c>
      <c r="AA48" s="53">
        <f>N48/J48*100</f>
        <v>16.02850705551689</v>
      </c>
      <c r="AB48" s="53">
        <f>T48/P48*100</f>
        <v>0.3167187625437981</v>
      </c>
      <c r="AC48" s="53">
        <f>Y48/U48*100</f>
        <v>0.55823263647543175</v>
      </c>
      <c r="AD48" s="53">
        <f>G48/E48*100</f>
        <v>41.941895996165144</v>
      </c>
      <c r="AE48" s="53">
        <f>L48/J48*100</f>
        <v>74.757679112418899</v>
      </c>
      <c r="AF48" s="53">
        <f>R48/P48*100</f>
        <v>55.743538082647284</v>
      </c>
      <c r="AG48" s="38">
        <f>W48/U48*100</f>
        <v>63.082794204138374</v>
      </c>
      <c r="AH48" s="19">
        <v>1001684</v>
      </c>
      <c r="AI48" s="19">
        <v>5492767</v>
      </c>
      <c r="AJ48" s="19">
        <v>968349</v>
      </c>
      <c r="AK48" s="19">
        <v>5382131</v>
      </c>
      <c r="AL48" s="349">
        <v>246068</v>
      </c>
      <c r="AM48" s="349">
        <v>1048841</v>
      </c>
      <c r="AN48" s="19">
        <v>284100</v>
      </c>
      <c r="AO48" s="93">
        <v>1242100</v>
      </c>
      <c r="AP48" s="53">
        <f>AL48/AH48*100</f>
        <v>24.5654318128272</v>
      </c>
      <c r="AQ48" s="53">
        <f>AM48/AI48*100</f>
        <v>19.094947956102999</v>
      </c>
      <c r="AR48" s="53">
        <f>AN48/AJ48*100</f>
        <v>29.338595898792686</v>
      </c>
      <c r="AS48" s="92">
        <f>AO48/AK48*100</f>
        <v>23.078219389308806</v>
      </c>
      <c r="AT48" s="28">
        <v>22</v>
      </c>
      <c r="AU48" s="28">
        <v>19</v>
      </c>
      <c r="AV48" s="19">
        <v>38</v>
      </c>
      <c r="AW48" s="54">
        <v>38</v>
      </c>
      <c r="AX48" s="28" t="s">
        <v>164</v>
      </c>
      <c r="AY48" s="4" t="s">
        <v>164</v>
      </c>
      <c r="AZ48" s="4" t="s">
        <v>164</v>
      </c>
      <c r="BA48" s="5" t="s">
        <v>164</v>
      </c>
      <c r="BB48" s="19">
        <v>1.6</v>
      </c>
      <c r="BC48" s="19">
        <v>0.7</v>
      </c>
      <c r="BD48" s="19">
        <v>78.5</v>
      </c>
      <c r="BE48" s="19">
        <v>83.9</v>
      </c>
      <c r="BF48" s="97">
        <v>6715984</v>
      </c>
      <c r="BG48" s="97">
        <v>197488</v>
      </c>
      <c r="BH48" s="97">
        <v>43755</v>
      </c>
      <c r="BI48" s="53">
        <f>(BG48/BF48)*10000</f>
        <v>294.05668625773973</v>
      </c>
      <c r="BJ48" s="20">
        <f>(BH48/BF48)*10000</f>
        <v>65.150542347926972</v>
      </c>
      <c r="BK48" s="19">
        <v>25.7</v>
      </c>
      <c r="BL48" s="19">
        <v>10</v>
      </c>
      <c r="BM48" s="19">
        <v>37.6</v>
      </c>
      <c r="BN48" s="19">
        <v>31.3</v>
      </c>
      <c r="BO48" s="19">
        <v>24.3</v>
      </c>
      <c r="BP48" s="19">
        <v>28.9</v>
      </c>
      <c r="BQ48" s="19">
        <v>12.3</v>
      </c>
      <c r="BR48" s="19">
        <v>29.9</v>
      </c>
      <c r="BS48" s="96" t="s">
        <v>164</v>
      </c>
      <c r="BT48" s="96" t="s">
        <v>164</v>
      </c>
      <c r="BU48" s="96" t="s">
        <v>164</v>
      </c>
      <c r="BV48" s="96" t="s">
        <v>164</v>
      </c>
      <c r="BW48" s="96" t="s">
        <v>164</v>
      </c>
      <c r="BX48" s="96" t="s">
        <v>164</v>
      </c>
      <c r="BY48" s="96" t="s">
        <v>164</v>
      </c>
      <c r="BZ48" s="96" t="s">
        <v>164</v>
      </c>
      <c r="CA48" s="96" t="s">
        <v>164</v>
      </c>
      <c r="CB48" s="96" t="s">
        <v>164</v>
      </c>
      <c r="CC48" s="96" t="s">
        <v>164</v>
      </c>
      <c r="CD48" s="96" t="s">
        <v>164</v>
      </c>
      <c r="CE48" s="96" t="s">
        <v>164</v>
      </c>
      <c r="CF48" s="1">
        <v>47.9</v>
      </c>
      <c r="CG48" s="1">
        <v>57.4</v>
      </c>
      <c r="CH48" s="1">
        <v>-9.5</v>
      </c>
      <c r="CI48" s="1">
        <v>47.1</v>
      </c>
      <c r="CJ48" s="1">
        <v>55.1</v>
      </c>
      <c r="CK48" s="1">
        <v>-8</v>
      </c>
      <c r="CL48" s="1">
        <f>CI48-CF48</f>
        <v>-0.79999999999999716</v>
      </c>
      <c r="CM48" s="1">
        <f>CJ48-CG48</f>
        <v>-2.2999999999999972</v>
      </c>
      <c r="CN48" s="1">
        <f>CK48-CH48</f>
        <v>1.5</v>
      </c>
    </row>
    <row r="49" spans="1:92">
      <c r="A49" s="37" t="s">
        <v>139</v>
      </c>
      <c r="B49" s="37" t="s">
        <v>140</v>
      </c>
      <c r="C49" s="54"/>
      <c r="D49" s="19">
        <v>16216785</v>
      </c>
      <c r="E49" s="19">
        <v>1590526</v>
      </c>
      <c r="F49" s="19">
        <v>1277190</v>
      </c>
      <c r="G49" s="19">
        <v>723324</v>
      </c>
      <c r="H49" s="19">
        <v>717355</v>
      </c>
      <c r="I49" s="19">
        <v>313336</v>
      </c>
      <c r="J49" s="19">
        <v>14626259</v>
      </c>
      <c r="K49" s="19">
        <v>10917724</v>
      </c>
      <c r="L49" s="19">
        <v>10175488</v>
      </c>
      <c r="M49" s="19">
        <v>1035772</v>
      </c>
      <c r="N49" s="19">
        <v>3708535</v>
      </c>
      <c r="O49" s="19">
        <v>3125368</v>
      </c>
      <c r="P49" s="19">
        <v>1211469</v>
      </c>
      <c r="Q49" s="19">
        <v>1193550</v>
      </c>
      <c r="R49" s="19">
        <v>607285</v>
      </c>
      <c r="S49" s="19">
        <v>1177034</v>
      </c>
      <c r="T49" s="19">
        <v>17919</v>
      </c>
      <c r="U49" s="19">
        <v>1913899</v>
      </c>
      <c r="V49" s="19">
        <v>1872956</v>
      </c>
      <c r="W49" s="19">
        <v>1121780</v>
      </c>
      <c r="X49" s="19">
        <v>1788861</v>
      </c>
      <c r="Y49" s="19">
        <v>40943</v>
      </c>
      <c r="Z49" s="53">
        <f>I49/E49*100</f>
        <v>19.700149510287794</v>
      </c>
      <c r="AA49" s="53">
        <f>N49/J49*100</f>
        <v>25.355321548729581</v>
      </c>
      <c r="AB49" s="53">
        <f>T49/P49*100</f>
        <v>1.4791133739286766</v>
      </c>
      <c r="AC49" s="53">
        <f>Y49/U49*100</f>
        <v>2.1392455923745191</v>
      </c>
      <c r="AD49" s="53">
        <f>G49/E49*100</f>
        <v>45.477030869033264</v>
      </c>
      <c r="AE49" s="53">
        <f>L49/J49*100</f>
        <v>69.569997358859851</v>
      </c>
      <c r="AF49" s="53">
        <f>R49/P49*100</f>
        <v>50.127985115591066</v>
      </c>
      <c r="AG49" s="38">
        <f>W49/U49*100</f>
        <v>58.612288318244588</v>
      </c>
      <c r="AH49" s="19">
        <v>3120572</v>
      </c>
      <c r="AI49" s="19">
        <v>23823115</v>
      </c>
      <c r="AJ49" s="19">
        <v>2969042</v>
      </c>
      <c r="AK49" s="19">
        <v>22644292</v>
      </c>
      <c r="AL49" s="349">
        <v>571741</v>
      </c>
      <c r="AM49" s="349">
        <v>3311847</v>
      </c>
      <c r="AN49" s="19">
        <v>707200</v>
      </c>
      <c r="AO49" s="93">
        <v>4359000</v>
      </c>
      <c r="AP49" s="53">
        <f>AL49/AH49*100</f>
        <v>18.321673077884441</v>
      </c>
      <c r="AQ49" s="53">
        <f>AM49/AI49*100</f>
        <v>13.901821823048749</v>
      </c>
      <c r="AR49" s="53">
        <f>AN49/AJ49*100</f>
        <v>23.819130884642252</v>
      </c>
      <c r="AS49" s="92">
        <f>AO49/AK49*100</f>
        <v>19.249884253391539</v>
      </c>
      <c r="AT49" s="28">
        <v>20</v>
      </c>
      <c r="AU49" s="28">
        <v>21</v>
      </c>
      <c r="AV49" s="19">
        <v>38</v>
      </c>
      <c r="AW49" s="54">
        <v>40</v>
      </c>
      <c r="AX49" s="28" t="s">
        <v>164</v>
      </c>
      <c r="AY49" s="4" t="s">
        <v>164</v>
      </c>
      <c r="AZ49" s="4" t="s">
        <v>164</v>
      </c>
      <c r="BA49" s="5" t="s">
        <v>164</v>
      </c>
      <c r="BB49" s="19">
        <v>2.5</v>
      </c>
      <c r="BC49" s="19">
        <v>1.4</v>
      </c>
      <c r="BD49" s="19">
        <v>74.5</v>
      </c>
      <c r="BE49" s="19">
        <v>80.900000000000006</v>
      </c>
      <c r="BF49" s="97">
        <v>28304596</v>
      </c>
      <c r="BG49" s="97">
        <v>725328</v>
      </c>
      <c r="BH49" s="97">
        <v>124238</v>
      </c>
      <c r="BI49" s="53">
        <f>(BG49/BF49)*10000</f>
        <v>256.25802961469583</v>
      </c>
      <c r="BJ49" s="20">
        <f>(BH49/BF49)*10000</f>
        <v>43.893224973075043</v>
      </c>
      <c r="BK49" s="19">
        <v>26.1</v>
      </c>
      <c r="BL49" s="19">
        <v>15.3</v>
      </c>
      <c r="BM49" s="19">
        <v>29.9</v>
      </c>
      <c r="BN49" s="19">
        <v>23.9</v>
      </c>
      <c r="BO49" s="19">
        <v>28.1</v>
      </c>
      <c r="BP49" s="19">
        <v>29.3</v>
      </c>
      <c r="BQ49" s="19">
        <v>15.9</v>
      </c>
      <c r="BR49" s="19">
        <v>31.6</v>
      </c>
      <c r="BS49" s="96" t="s">
        <v>164</v>
      </c>
      <c r="BT49" s="96" t="s">
        <v>164</v>
      </c>
      <c r="BU49" s="96" t="s">
        <v>164</v>
      </c>
      <c r="BV49" s="96" t="s">
        <v>164</v>
      </c>
      <c r="BW49" s="96" t="s">
        <v>164</v>
      </c>
      <c r="BX49" s="96" t="s">
        <v>164</v>
      </c>
      <c r="BY49" s="96" t="s">
        <v>164</v>
      </c>
      <c r="BZ49" s="96" t="s">
        <v>164</v>
      </c>
      <c r="CA49" s="96" t="s">
        <v>164</v>
      </c>
      <c r="CB49" s="96" t="s">
        <v>164</v>
      </c>
      <c r="CC49" s="96" t="s">
        <v>164</v>
      </c>
      <c r="CD49" s="96" t="s">
        <v>164</v>
      </c>
      <c r="CE49" s="96" t="s">
        <v>164</v>
      </c>
      <c r="CF49" s="1">
        <v>55.8</v>
      </c>
      <c r="CG49" s="1">
        <v>53.5</v>
      </c>
      <c r="CH49" s="1">
        <v>2.2999999999999998</v>
      </c>
      <c r="CI49" s="1">
        <v>51.5</v>
      </c>
      <c r="CJ49" s="1">
        <v>55.9</v>
      </c>
      <c r="CK49" s="1">
        <v>-4.4000000000000004</v>
      </c>
      <c r="CL49" s="1">
        <f>CI49-CF49</f>
        <v>-4.2999999999999972</v>
      </c>
      <c r="CM49" s="1">
        <f>CJ49-CG49</f>
        <v>2.3999999999999986</v>
      </c>
      <c r="CN49" s="1">
        <f>CK49-CH49</f>
        <v>-6.7</v>
      </c>
    </row>
    <row r="50" spans="1:92">
      <c r="A50" s="37" t="s">
        <v>141</v>
      </c>
      <c r="B50" s="37" t="s">
        <v>142</v>
      </c>
      <c r="C50" s="54"/>
      <c r="D50" s="19">
        <v>1706739</v>
      </c>
      <c r="E50" s="19">
        <v>147504</v>
      </c>
      <c r="F50" s="19">
        <v>127425</v>
      </c>
      <c r="G50" s="19">
        <v>85778</v>
      </c>
      <c r="H50" s="19">
        <v>58732</v>
      </c>
      <c r="I50" s="19">
        <v>20079</v>
      </c>
      <c r="J50" s="19">
        <v>1559235</v>
      </c>
      <c r="K50" s="19">
        <v>1336602</v>
      </c>
      <c r="L50" s="19">
        <v>1276318</v>
      </c>
      <c r="M50" s="19">
        <v>90586</v>
      </c>
      <c r="N50" s="19">
        <v>222633</v>
      </c>
      <c r="O50" s="19">
        <v>303027</v>
      </c>
      <c r="P50" s="19">
        <v>104404</v>
      </c>
      <c r="Q50" s="19">
        <v>103673</v>
      </c>
      <c r="R50" s="19">
        <v>65143</v>
      </c>
      <c r="S50" s="19">
        <v>102101</v>
      </c>
      <c r="T50" s="19">
        <v>731</v>
      </c>
      <c r="U50" s="19">
        <v>198623</v>
      </c>
      <c r="V50" s="19">
        <v>196688</v>
      </c>
      <c r="W50" s="19">
        <v>128931</v>
      </c>
      <c r="X50" s="19">
        <v>188400</v>
      </c>
      <c r="Y50" s="19">
        <v>1935</v>
      </c>
      <c r="Z50" s="53">
        <f>I50/E50*100</f>
        <v>13.612512203058898</v>
      </c>
      <c r="AA50" s="53">
        <f>N50/J50*100</f>
        <v>14.278348036056144</v>
      </c>
      <c r="AB50" s="53">
        <f>T50/P50*100</f>
        <v>0.70016474464579903</v>
      </c>
      <c r="AC50" s="53">
        <f>Y50/U50*100</f>
        <v>0.97420741807343558</v>
      </c>
      <c r="AD50" s="53">
        <f>G50/E50*100</f>
        <v>58.152999240698556</v>
      </c>
      <c r="AE50" s="53">
        <f>L50/J50*100</f>
        <v>81.855397037649865</v>
      </c>
      <c r="AF50" s="53">
        <f>R50/P50*100</f>
        <v>62.395118960959351</v>
      </c>
      <c r="AG50" s="38">
        <f>W50/U50*100</f>
        <v>64.912422025646578</v>
      </c>
      <c r="AH50" s="19">
        <v>285608</v>
      </c>
      <c r="AI50" s="19">
        <v>2682260</v>
      </c>
      <c r="AJ50" s="19">
        <v>258697</v>
      </c>
      <c r="AK50" s="19">
        <v>2572626</v>
      </c>
      <c r="AL50" s="349">
        <v>48708</v>
      </c>
      <c r="AM50" s="349">
        <v>323216</v>
      </c>
      <c r="AN50" s="19">
        <v>48500</v>
      </c>
      <c r="AO50" s="93">
        <v>371900</v>
      </c>
      <c r="AP50" s="53">
        <f>AL50/AH50*100</f>
        <v>17.054144141620682</v>
      </c>
      <c r="AQ50" s="53">
        <f>AM50/AI50*100</f>
        <v>12.050136824916303</v>
      </c>
      <c r="AR50" s="53">
        <f>AN50/AJ50*100</f>
        <v>18.747801482042696</v>
      </c>
      <c r="AS50" s="92">
        <f>AO50/AK50*100</f>
        <v>14.456046078986995</v>
      </c>
      <c r="AT50" s="28">
        <v>25</v>
      </c>
      <c r="AU50" s="28">
        <v>30</v>
      </c>
      <c r="AV50" s="19">
        <v>43</v>
      </c>
      <c r="AW50" s="54">
        <v>59</v>
      </c>
      <c r="AX50" s="28" t="s">
        <v>164</v>
      </c>
      <c r="AY50" s="4" t="s">
        <v>164</v>
      </c>
      <c r="AZ50" s="4" t="s">
        <v>164</v>
      </c>
      <c r="BA50" s="5" t="s">
        <v>164</v>
      </c>
      <c r="BB50" s="19">
        <v>4.5999999999999996</v>
      </c>
      <c r="BC50" s="19">
        <v>2.4</v>
      </c>
      <c r="BD50" s="19">
        <v>69.3</v>
      </c>
      <c r="BE50" s="19">
        <v>76.400000000000006</v>
      </c>
      <c r="BF50" s="97">
        <v>3101833</v>
      </c>
      <c r="BG50" s="97">
        <v>86238</v>
      </c>
      <c r="BH50" s="97">
        <v>7410</v>
      </c>
      <c r="BI50" s="53">
        <f>(BG50/BF50)*10000</f>
        <v>278.02270463948253</v>
      </c>
      <c r="BJ50" s="20">
        <f>(BH50/BF50)*10000</f>
        <v>23.889100412562506</v>
      </c>
      <c r="BK50" s="19">
        <v>12.5</v>
      </c>
      <c r="BL50" s="19">
        <v>7.5</v>
      </c>
      <c r="BM50" s="19">
        <v>29.9</v>
      </c>
      <c r="BN50" s="19">
        <v>21.6</v>
      </c>
      <c r="BO50" s="19">
        <v>36.799999999999997</v>
      </c>
      <c r="BP50" s="19">
        <v>36.299999999999997</v>
      </c>
      <c r="BQ50" s="19">
        <v>20.8</v>
      </c>
      <c r="BR50" s="19">
        <v>34.700000000000003</v>
      </c>
      <c r="BS50" s="96" t="s">
        <v>164</v>
      </c>
      <c r="BT50" s="96" t="s">
        <v>164</v>
      </c>
      <c r="BU50" s="96" t="s">
        <v>164</v>
      </c>
      <c r="BV50" s="96" t="s">
        <v>164</v>
      </c>
      <c r="BW50" s="96" t="s">
        <v>164</v>
      </c>
      <c r="BX50" s="96" t="s">
        <v>164</v>
      </c>
      <c r="BY50" s="96" t="s">
        <v>164</v>
      </c>
      <c r="BZ50" s="96" t="s">
        <v>164</v>
      </c>
      <c r="CA50" s="96" t="s">
        <v>164</v>
      </c>
      <c r="CB50" s="96" t="s">
        <v>164</v>
      </c>
      <c r="CC50" s="96" t="s">
        <v>164</v>
      </c>
      <c r="CD50" s="96" t="s">
        <v>164</v>
      </c>
      <c r="CE50" s="96" t="s">
        <v>164</v>
      </c>
      <c r="CF50" s="1">
        <v>59.8</v>
      </c>
      <c r="CG50" s="1">
        <v>56.7</v>
      </c>
      <c r="CH50" s="1">
        <v>3.1</v>
      </c>
      <c r="CI50" s="1">
        <v>63.3</v>
      </c>
      <c r="CJ50" s="1">
        <v>62.6</v>
      </c>
      <c r="CK50" s="1">
        <v>0.7</v>
      </c>
      <c r="CL50" s="1">
        <f>CI50-CF50</f>
        <v>3.5</v>
      </c>
      <c r="CM50" s="1">
        <f>CJ50-CG50</f>
        <v>5.8999999999999986</v>
      </c>
      <c r="CN50" s="1">
        <f>CK50-CH50</f>
        <v>-2.4000000000000004</v>
      </c>
    </row>
    <row r="51" spans="1:92">
      <c r="A51" s="37" t="s">
        <v>143</v>
      </c>
      <c r="B51" s="37" t="s">
        <v>144</v>
      </c>
      <c r="C51" s="54"/>
      <c r="D51" s="19">
        <v>383086</v>
      </c>
      <c r="E51" s="19">
        <v>45541</v>
      </c>
      <c r="F51" s="19">
        <v>43649</v>
      </c>
      <c r="G51" s="19">
        <v>20015</v>
      </c>
      <c r="H51" s="19">
        <v>28993</v>
      </c>
      <c r="I51" s="19">
        <v>1892</v>
      </c>
      <c r="J51" s="19">
        <v>337545</v>
      </c>
      <c r="K51" s="19">
        <v>312731</v>
      </c>
      <c r="L51" s="19">
        <v>257233</v>
      </c>
      <c r="M51" s="19">
        <v>64466</v>
      </c>
      <c r="N51" s="19">
        <v>24814</v>
      </c>
      <c r="O51" s="19">
        <v>106195</v>
      </c>
      <c r="P51" s="19">
        <v>35162</v>
      </c>
      <c r="Q51" s="19">
        <v>35137</v>
      </c>
      <c r="R51" s="19">
        <v>21607</v>
      </c>
      <c r="S51" s="19">
        <v>34873</v>
      </c>
      <c r="T51" s="19">
        <v>25</v>
      </c>
      <c r="U51" s="19">
        <v>71033</v>
      </c>
      <c r="V51" s="19">
        <v>70881</v>
      </c>
      <c r="W51" s="19">
        <v>47929</v>
      </c>
      <c r="X51" s="19">
        <v>68661</v>
      </c>
      <c r="Y51" s="19">
        <v>152</v>
      </c>
      <c r="Z51" s="53">
        <f>I51/E51*100</f>
        <v>4.1544981445291054</v>
      </c>
      <c r="AA51" s="53">
        <f>N51/J51*100</f>
        <v>7.3513161208135207</v>
      </c>
      <c r="AB51" s="53">
        <f>T51/P51*100</f>
        <v>7.109948239576816E-2</v>
      </c>
      <c r="AC51" s="53">
        <f>Y51/U51*100</f>
        <v>0.21398504920248337</v>
      </c>
      <c r="AD51" s="53">
        <f>G51/E51*100</f>
        <v>43.94940822555499</v>
      </c>
      <c r="AE51" s="53">
        <f>L51/J51*100</f>
        <v>76.207024248618708</v>
      </c>
      <c r="AF51" s="53">
        <f>R51/P51*100</f>
        <v>61.44986064501451</v>
      </c>
      <c r="AG51" s="38">
        <f>W51/U51*100</f>
        <v>67.474272521222531</v>
      </c>
      <c r="AH51" s="19">
        <v>88112</v>
      </c>
      <c r="AI51" s="19">
        <v>530591</v>
      </c>
      <c r="AJ51" s="19">
        <v>83621</v>
      </c>
      <c r="AK51" s="19">
        <v>536658</v>
      </c>
      <c r="AL51" s="349">
        <v>22066</v>
      </c>
      <c r="AM51" s="349">
        <v>117169</v>
      </c>
      <c r="AN51" s="19">
        <v>26100</v>
      </c>
      <c r="AO51" s="93">
        <v>183900</v>
      </c>
      <c r="AP51" s="53">
        <f>AL51/AH51*100</f>
        <v>25.043126929362629</v>
      </c>
      <c r="AQ51" s="53">
        <f>AM51/AI51*100</f>
        <v>22.082734158702277</v>
      </c>
      <c r="AR51" s="53">
        <f>AN51/AJ51*100</f>
        <v>31.212255294722617</v>
      </c>
      <c r="AS51" s="92">
        <f>AO51/AK51*100</f>
        <v>34.267634135706537</v>
      </c>
      <c r="AT51" s="28">
        <v>32</v>
      </c>
      <c r="AU51" s="28">
        <v>35</v>
      </c>
      <c r="AV51" s="19">
        <v>50</v>
      </c>
      <c r="AW51" s="54">
        <v>63</v>
      </c>
      <c r="AX51" s="28" t="s">
        <v>164</v>
      </c>
      <c r="AY51" s="4" t="s">
        <v>164</v>
      </c>
      <c r="AZ51" s="4" t="s">
        <v>164</v>
      </c>
      <c r="BA51" s="5" t="s">
        <v>164</v>
      </c>
      <c r="BB51" s="19">
        <v>1.8</v>
      </c>
      <c r="BC51" s="19">
        <v>1.2</v>
      </c>
      <c r="BD51" s="19">
        <v>68.900000000000006</v>
      </c>
      <c r="BE51" s="19">
        <v>76.400000000000006</v>
      </c>
      <c r="BF51" s="97">
        <v>623657</v>
      </c>
      <c r="BG51" s="97">
        <v>8960</v>
      </c>
      <c r="BH51" s="97">
        <v>1034</v>
      </c>
      <c r="BI51" s="53">
        <f>(BG51/BF51)*10000</f>
        <v>143.66871533551296</v>
      </c>
      <c r="BJ51" s="20">
        <f>(BH51/BF51)*10000</f>
        <v>16.579626300995578</v>
      </c>
      <c r="BK51" s="19">
        <v>16.899999999999999</v>
      </c>
      <c r="BL51" s="19">
        <v>5.6</v>
      </c>
      <c r="BM51" s="19">
        <v>36.700000000000003</v>
      </c>
      <c r="BN51" s="19">
        <v>27.9</v>
      </c>
      <c r="BO51" s="19">
        <v>26</v>
      </c>
      <c r="BP51" s="19">
        <v>25.9</v>
      </c>
      <c r="BQ51" s="19">
        <v>20.399999999999999</v>
      </c>
      <c r="BR51" s="19">
        <v>40.6</v>
      </c>
      <c r="BS51" s="96" t="s">
        <v>164</v>
      </c>
      <c r="BT51" s="96" t="s">
        <v>164</v>
      </c>
      <c r="BU51" s="96" t="s">
        <v>164</v>
      </c>
      <c r="BV51" s="96" t="s">
        <v>164</v>
      </c>
      <c r="BW51" s="96" t="s">
        <v>164</v>
      </c>
      <c r="BX51" s="96" t="s">
        <v>164</v>
      </c>
      <c r="BY51" s="96" t="s">
        <v>164</v>
      </c>
      <c r="BZ51" s="96" t="s">
        <v>164</v>
      </c>
      <c r="CA51" s="96" t="s">
        <v>164</v>
      </c>
      <c r="CB51" s="96" t="s">
        <v>164</v>
      </c>
      <c r="CC51" s="96" t="s">
        <v>164</v>
      </c>
      <c r="CD51" s="96" t="s">
        <v>164</v>
      </c>
      <c r="CE51" s="96" t="s">
        <v>164</v>
      </c>
      <c r="CF51" s="1">
        <v>62.1</v>
      </c>
      <c r="CG51" s="1">
        <v>63.4</v>
      </c>
      <c r="CH51" s="1">
        <v>-1.3</v>
      </c>
      <c r="CI51" s="1">
        <v>57.6</v>
      </c>
      <c r="CJ51" s="1">
        <v>63.2</v>
      </c>
      <c r="CK51" s="1">
        <v>-5.6</v>
      </c>
      <c r="CL51" s="1">
        <f>CI51-CF51</f>
        <v>-4.5</v>
      </c>
      <c r="CM51" s="1">
        <f>CJ51-CG51</f>
        <v>-0.19999999999999574</v>
      </c>
      <c r="CN51" s="1">
        <f>CK51-CH51</f>
        <v>-4.3</v>
      </c>
    </row>
    <row r="52" spans="1:92">
      <c r="A52" s="37" t="s">
        <v>145</v>
      </c>
      <c r="B52" s="37" t="s">
        <v>146</v>
      </c>
      <c r="C52" s="54"/>
      <c r="D52" s="19">
        <v>5011123</v>
      </c>
      <c r="E52" s="19">
        <v>473364</v>
      </c>
      <c r="F52" s="19">
        <v>406557</v>
      </c>
      <c r="G52" s="19">
        <v>252180</v>
      </c>
      <c r="H52" s="19">
        <v>212517</v>
      </c>
      <c r="I52" s="19">
        <v>66807</v>
      </c>
      <c r="J52" s="19">
        <v>4537759</v>
      </c>
      <c r="K52" s="19">
        <v>3912810</v>
      </c>
      <c r="L52" s="19">
        <v>3709184</v>
      </c>
      <c r="M52" s="19">
        <v>322226</v>
      </c>
      <c r="N52" s="19">
        <v>624949</v>
      </c>
      <c r="O52" s="19">
        <v>1161386</v>
      </c>
      <c r="P52" s="19">
        <v>384279</v>
      </c>
      <c r="Q52" s="19">
        <v>381185</v>
      </c>
      <c r="R52" s="19">
        <v>250559</v>
      </c>
      <c r="S52" s="19">
        <v>375214</v>
      </c>
      <c r="T52" s="19">
        <v>3094</v>
      </c>
      <c r="U52" s="19">
        <v>777107</v>
      </c>
      <c r="V52" s="19">
        <v>768890</v>
      </c>
      <c r="W52" s="19">
        <v>562451</v>
      </c>
      <c r="X52" s="19">
        <v>733996</v>
      </c>
      <c r="Y52" s="19">
        <v>8217</v>
      </c>
      <c r="Z52" s="53">
        <f>I52/E52*100</f>
        <v>14.113240550612213</v>
      </c>
      <c r="AA52" s="53">
        <f>N52/J52*100</f>
        <v>13.772194600903219</v>
      </c>
      <c r="AB52" s="53">
        <f>T52/P52*100</f>
        <v>0.8051441790990399</v>
      </c>
      <c r="AC52" s="53">
        <f>Y52/U52*100</f>
        <v>1.057383346180127</v>
      </c>
      <c r="AD52" s="53">
        <f>G52/E52*100</f>
        <v>53.274013232945471</v>
      </c>
      <c r="AE52" s="53">
        <f>L52/J52*100</f>
        <v>81.740436193283955</v>
      </c>
      <c r="AF52" s="53">
        <f>R52/P52*100</f>
        <v>65.202365989294236</v>
      </c>
      <c r="AG52" s="38">
        <f>W52/U52*100</f>
        <v>72.37754903764862</v>
      </c>
      <c r="AH52" s="19">
        <v>936175</v>
      </c>
      <c r="AI52" s="19">
        <v>7217046</v>
      </c>
      <c r="AJ52" s="19">
        <v>880448</v>
      </c>
      <c r="AK52" s="19">
        <v>7092477</v>
      </c>
      <c r="AL52" s="349">
        <v>206053</v>
      </c>
      <c r="AM52" s="349">
        <v>1221625</v>
      </c>
      <c r="AN52" s="19">
        <v>190000</v>
      </c>
      <c r="AO52" s="93">
        <v>896400</v>
      </c>
      <c r="AP52" s="53">
        <f>AL52/AH52*100</f>
        <v>22.01009426656341</v>
      </c>
      <c r="AQ52" s="53">
        <f>AM52/AI52*100</f>
        <v>16.926939359954197</v>
      </c>
      <c r="AR52" s="53">
        <f>AN52/AJ52*100</f>
        <v>21.579922948317222</v>
      </c>
      <c r="AS52" s="92">
        <f>AO52/AK52*100</f>
        <v>12.638743840833042</v>
      </c>
      <c r="AT52" s="28">
        <v>17</v>
      </c>
      <c r="AU52" s="28">
        <v>23</v>
      </c>
      <c r="AV52" s="19">
        <v>33</v>
      </c>
      <c r="AW52" s="54">
        <v>44</v>
      </c>
      <c r="AX52" s="28" t="s">
        <v>164</v>
      </c>
      <c r="AY52" s="4" t="s">
        <v>164</v>
      </c>
      <c r="AZ52" s="4" t="s">
        <v>164</v>
      </c>
      <c r="BA52" s="5" t="s">
        <v>164</v>
      </c>
      <c r="BB52" s="19">
        <v>4.7</v>
      </c>
      <c r="BC52" s="19">
        <v>4.4000000000000004</v>
      </c>
      <c r="BD52" s="19">
        <v>71.8</v>
      </c>
      <c r="BE52" s="19">
        <v>77.900000000000006</v>
      </c>
      <c r="BF52" s="97">
        <v>8470020</v>
      </c>
      <c r="BG52" s="97">
        <v>151855</v>
      </c>
      <c r="BH52" s="97">
        <v>17632</v>
      </c>
      <c r="BI52" s="53">
        <f>(BG52/BF52)*10000</f>
        <v>179.28529094382301</v>
      </c>
      <c r="BJ52" s="20">
        <f>(BH52/BF52)*10000</f>
        <v>20.816952026087307</v>
      </c>
      <c r="BK52" s="19">
        <v>22.3</v>
      </c>
      <c r="BL52" s="19">
        <v>8.8000000000000007</v>
      </c>
      <c r="BM52" s="19">
        <v>31.8</v>
      </c>
      <c r="BN52" s="19">
        <v>22.8</v>
      </c>
      <c r="BO52" s="19">
        <v>26.5</v>
      </c>
      <c r="BP52" s="19">
        <v>27.2</v>
      </c>
      <c r="BQ52" s="19">
        <v>19.399999999999999</v>
      </c>
      <c r="BR52" s="19">
        <v>41.1</v>
      </c>
      <c r="BS52" s="96" t="s">
        <v>164</v>
      </c>
      <c r="BT52" s="96" t="s">
        <v>164</v>
      </c>
      <c r="BU52" s="96" t="s">
        <v>164</v>
      </c>
      <c r="BV52" s="96" t="s">
        <v>164</v>
      </c>
      <c r="BW52" s="96" t="s">
        <v>164</v>
      </c>
      <c r="BX52" s="96" t="s">
        <v>164</v>
      </c>
      <c r="BY52" s="96" t="s">
        <v>164</v>
      </c>
      <c r="BZ52" s="96" t="s">
        <v>164</v>
      </c>
      <c r="CA52" s="96" t="s">
        <v>164</v>
      </c>
      <c r="CB52" s="96" t="s">
        <v>164</v>
      </c>
      <c r="CC52" s="96" t="s">
        <v>164</v>
      </c>
      <c r="CD52" s="96" t="s">
        <v>164</v>
      </c>
      <c r="CE52" s="96" t="s">
        <v>164</v>
      </c>
      <c r="CF52" s="1">
        <v>57.1</v>
      </c>
      <c r="CG52" s="1">
        <v>68.2</v>
      </c>
      <c r="CH52" s="1">
        <v>-11.1</v>
      </c>
      <c r="CI52" s="1">
        <v>57.4</v>
      </c>
      <c r="CJ52" s="1">
        <v>69.5</v>
      </c>
      <c r="CK52" s="1">
        <v>-12</v>
      </c>
      <c r="CL52" s="1">
        <f>CI52-CF52</f>
        <v>0.29999999999999716</v>
      </c>
      <c r="CM52" s="1">
        <f>CJ52-CG52</f>
        <v>1.2999999999999972</v>
      </c>
      <c r="CN52" s="1">
        <f>CK52-CH52</f>
        <v>-0.90000000000000036</v>
      </c>
    </row>
    <row r="53" spans="1:92">
      <c r="A53" s="37" t="s">
        <v>147</v>
      </c>
      <c r="B53" s="37" t="s">
        <v>148</v>
      </c>
      <c r="C53" s="54"/>
      <c r="D53" s="19">
        <v>4349835</v>
      </c>
      <c r="E53" s="19">
        <v>473543</v>
      </c>
      <c r="F53" s="19">
        <v>428784</v>
      </c>
      <c r="G53" s="19">
        <v>229405</v>
      </c>
      <c r="H53" s="19">
        <v>257176</v>
      </c>
      <c r="I53" s="19">
        <v>44759</v>
      </c>
      <c r="J53" s="19">
        <v>3876292</v>
      </c>
      <c r="K53" s="19">
        <v>3408565</v>
      </c>
      <c r="L53" s="19">
        <v>3028481</v>
      </c>
      <c r="M53" s="19">
        <v>496504</v>
      </c>
      <c r="N53" s="19">
        <v>467727</v>
      </c>
      <c r="O53" s="19">
        <v>1008890</v>
      </c>
      <c r="P53" s="19">
        <v>363839</v>
      </c>
      <c r="Q53" s="19">
        <v>361834</v>
      </c>
      <c r="R53" s="19">
        <v>226688</v>
      </c>
      <c r="S53" s="19">
        <v>357185</v>
      </c>
      <c r="T53" s="19">
        <v>2005</v>
      </c>
      <c r="U53" s="19">
        <v>645051</v>
      </c>
      <c r="V53" s="19">
        <v>639943</v>
      </c>
      <c r="W53" s="19">
        <v>438672</v>
      </c>
      <c r="X53" s="19">
        <v>614183</v>
      </c>
      <c r="Y53" s="19">
        <v>5108</v>
      </c>
      <c r="Z53" s="53">
        <f>I53/E53*100</f>
        <v>9.4519399505430339</v>
      </c>
      <c r="AA53" s="53">
        <f>N53/J53*100</f>
        <v>12.06635103856985</v>
      </c>
      <c r="AB53" s="53">
        <f>T53/P53*100</f>
        <v>0.55106791740302719</v>
      </c>
      <c r="AC53" s="53">
        <f>Y53/U53*100</f>
        <v>0.79187537109468875</v>
      </c>
      <c r="AD53" s="53">
        <f>G53/E53*100</f>
        <v>48.4443862542578</v>
      </c>
      <c r="AE53" s="53">
        <f>L53/J53*100</f>
        <v>78.128298900082854</v>
      </c>
      <c r="AF53" s="53">
        <f>R53/P53*100</f>
        <v>62.304480828058558</v>
      </c>
      <c r="AG53" s="38">
        <f>W53/U53*100</f>
        <v>68.005785589046454</v>
      </c>
      <c r="AH53" s="19">
        <v>906836</v>
      </c>
      <c r="AI53" s="19">
        <v>6156196</v>
      </c>
      <c r="AJ53" s="19">
        <v>844316</v>
      </c>
      <c r="AK53" s="19">
        <v>5948311</v>
      </c>
      <c r="AL53" s="349">
        <v>174715</v>
      </c>
      <c r="AM53" s="349">
        <v>1102705</v>
      </c>
      <c r="AN53" s="19">
        <v>201100</v>
      </c>
      <c r="AO53" s="93">
        <v>1654400</v>
      </c>
      <c r="AP53" s="53">
        <f>AL53/AH53*100</f>
        <v>19.266438473990888</v>
      </c>
      <c r="AQ53" s="53">
        <f>AM53/AI53*100</f>
        <v>17.9121165083113</v>
      </c>
      <c r="AR53" s="53">
        <f>AN53/AJ53*100</f>
        <v>23.818096542052974</v>
      </c>
      <c r="AS53" s="92">
        <f>AO53/AK53*100</f>
        <v>27.812937151403144</v>
      </c>
      <c r="AT53" s="28">
        <v>28</v>
      </c>
      <c r="AU53" s="28">
        <v>30</v>
      </c>
      <c r="AV53" s="19">
        <v>52</v>
      </c>
      <c r="AW53" s="54">
        <v>62</v>
      </c>
      <c r="AX53" s="28" t="s">
        <v>164</v>
      </c>
      <c r="AY53" s="4" t="s">
        <v>164</v>
      </c>
      <c r="AZ53" s="4" t="s">
        <v>164</v>
      </c>
      <c r="BA53" s="5" t="s">
        <v>164</v>
      </c>
      <c r="BB53" s="19">
        <v>7.2</v>
      </c>
      <c r="BC53" s="19">
        <v>6.4</v>
      </c>
      <c r="BD53" s="19">
        <v>67.7</v>
      </c>
      <c r="BE53" s="19">
        <v>72.599999999999994</v>
      </c>
      <c r="BF53" s="97">
        <v>7405743</v>
      </c>
      <c r="BG53" s="97">
        <v>235027</v>
      </c>
      <c r="BH53" s="97">
        <v>22548</v>
      </c>
      <c r="BI53" s="53">
        <f>(BG53/BF53)*10000</f>
        <v>317.35775870159148</v>
      </c>
      <c r="BJ53" s="20">
        <f>(BH53/BF53)*10000</f>
        <v>30.446641208046241</v>
      </c>
      <c r="BK53" s="19">
        <v>15.5</v>
      </c>
      <c r="BL53" s="19">
        <v>7.9</v>
      </c>
      <c r="BM53" s="19">
        <v>30.1</v>
      </c>
      <c r="BN53" s="19">
        <v>20.9</v>
      </c>
      <c r="BO53" s="19">
        <v>35.4</v>
      </c>
      <c r="BP53" s="19">
        <v>33.4</v>
      </c>
      <c r="BQ53" s="19">
        <v>19.100000000000001</v>
      </c>
      <c r="BR53" s="19">
        <v>37.9</v>
      </c>
      <c r="BS53" s="96" t="s">
        <v>164</v>
      </c>
      <c r="BT53" s="96" t="s">
        <v>164</v>
      </c>
      <c r="BU53" s="96" t="s">
        <v>164</v>
      </c>
      <c r="BV53" s="96" t="s">
        <v>164</v>
      </c>
      <c r="BW53" s="96" t="s">
        <v>164</v>
      </c>
      <c r="BX53" s="96" t="s">
        <v>164</v>
      </c>
      <c r="BY53" s="96" t="s">
        <v>164</v>
      </c>
      <c r="BZ53" s="96" t="s">
        <v>164</v>
      </c>
      <c r="CA53" s="96" t="s">
        <v>164</v>
      </c>
      <c r="CB53" s="96" t="s">
        <v>164</v>
      </c>
      <c r="CC53" s="96" t="s">
        <v>164</v>
      </c>
      <c r="CD53" s="96" t="s">
        <v>164</v>
      </c>
      <c r="CE53" s="96" t="s">
        <v>164</v>
      </c>
      <c r="CF53" s="1">
        <v>63.6</v>
      </c>
      <c r="CG53" s="1">
        <v>66</v>
      </c>
      <c r="CH53" s="1">
        <v>-2.4</v>
      </c>
      <c r="CI53" s="1">
        <v>62.5</v>
      </c>
      <c r="CJ53" s="1">
        <v>66.8</v>
      </c>
      <c r="CK53" s="1">
        <v>-4.4000000000000004</v>
      </c>
      <c r="CL53" s="1">
        <f>CI53-CF53</f>
        <v>-1.1000000000000014</v>
      </c>
      <c r="CM53" s="1">
        <f>CJ53-CG53</f>
        <v>0.79999999999999716</v>
      </c>
      <c r="CN53" s="1">
        <f>CK53-CH53</f>
        <v>-2.0000000000000004</v>
      </c>
    </row>
    <row r="54" spans="1:92">
      <c r="A54" s="37" t="s">
        <v>149</v>
      </c>
      <c r="B54" s="37" t="s">
        <v>150</v>
      </c>
      <c r="C54" s="54"/>
      <c r="D54" s="19">
        <v>1082070</v>
      </c>
      <c r="E54" s="19">
        <v>189138</v>
      </c>
      <c r="F54" s="19">
        <v>173620</v>
      </c>
      <c r="G54" s="19">
        <v>73903</v>
      </c>
      <c r="H54" s="19">
        <v>123533</v>
      </c>
      <c r="I54" s="19">
        <v>15518</v>
      </c>
      <c r="J54" s="19">
        <v>892932</v>
      </c>
      <c r="K54" s="19">
        <v>778387</v>
      </c>
      <c r="L54" s="19">
        <v>637586</v>
      </c>
      <c r="M54" s="19">
        <v>171202</v>
      </c>
      <c r="N54" s="19">
        <v>114545</v>
      </c>
      <c r="O54" s="19">
        <v>327599</v>
      </c>
      <c r="P54" s="19">
        <v>143520</v>
      </c>
      <c r="Q54" s="19">
        <v>143413</v>
      </c>
      <c r="R54" s="19">
        <v>88712</v>
      </c>
      <c r="S54" s="19">
        <v>142785</v>
      </c>
      <c r="T54" s="19">
        <v>107</v>
      </c>
      <c r="U54" s="19">
        <v>184079</v>
      </c>
      <c r="V54" s="19">
        <v>183790</v>
      </c>
      <c r="W54" s="19">
        <v>127545</v>
      </c>
      <c r="X54" s="19">
        <v>179144</v>
      </c>
      <c r="Y54" s="19">
        <v>289</v>
      </c>
      <c r="Z54" s="53">
        <f>I54/E54*100</f>
        <v>8.2045913565756212</v>
      </c>
      <c r="AA54" s="53">
        <f>N54/J54*100</f>
        <v>12.82796450345603</v>
      </c>
      <c r="AB54" s="53">
        <f>T54/P54*100</f>
        <v>7.4554069119286512E-2</v>
      </c>
      <c r="AC54" s="53">
        <f>Y54/U54*100</f>
        <v>0.15699781072257019</v>
      </c>
      <c r="AD54" s="53">
        <f>G54/E54*100</f>
        <v>39.07358648182808</v>
      </c>
      <c r="AE54" s="53">
        <f>L54/J54*100</f>
        <v>71.403645518359738</v>
      </c>
      <c r="AF54" s="53">
        <f>R54/P54*100</f>
        <v>61.811594202898547</v>
      </c>
      <c r="AG54" s="38">
        <f>W54/U54*100</f>
        <v>69.288186050554373</v>
      </c>
      <c r="AH54" s="19">
        <v>356167</v>
      </c>
      <c r="AI54" s="19">
        <v>1451816</v>
      </c>
      <c r="AJ54" s="19">
        <v>352300</v>
      </c>
      <c r="AK54" s="19">
        <v>1471983</v>
      </c>
      <c r="AL54" s="349">
        <v>88817</v>
      </c>
      <c r="AM54" s="349">
        <v>339041</v>
      </c>
      <c r="AN54" s="19">
        <v>112000</v>
      </c>
      <c r="AO54" s="93">
        <v>490300</v>
      </c>
      <c r="AP54" s="53">
        <f>AL54/AH54*100</f>
        <v>24.936897578944709</v>
      </c>
      <c r="AQ54" s="53">
        <f>AM54/AI54*100</f>
        <v>23.352890448927415</v>
      </c>
      <c r="AR54" s="53">
        <f>AN54/AJ54*100</f>
        <v>31.791087141640645</v>
      </c>
      <c r="AS54" s="92">
        <f>AO54/AK54*100</f>
        <v>33.308808593577503</v>
      </c>
      <c r="AT54" s="28">
        <v>24</v>
      </c>
      <c r="AU54" s="28">
        <v>26</v>
      </c>
      <c r="AV54" s="19">
        <v>40</v>
      </c>
      <c r="AW54" s="54">
        <v>47</v>
      </c>
      <c r="AX54" s="28" t="s">
        <v>164</v>
      </c>
      <c r="AY54" s="4" t="s">
        <v>164</v>
      </c>
      <c r="AZ54" s="4" t="s">
        <v>164</v>
      </c>
      <c r="BA54" s="5" t="s">
        <v>164</v>
      </c>
      <c r="BB54" s="19">
        <v>1.8</v>
      </c>
      <c r="BC54" s="19">
        <v>0.8</v>
      </c>
      <c r="BD54" s="19">
        <v>74.5</v>
      </c>
      <c r="BE54" s="19">
        <v>82.9</v>
      </c>
      <c r="BF54" s="97">
        <v>1815857</v>
      </c>
      <c r="BG54" s="97">
        <v>33630</v>
      </c>
      <c r="BH54" s="97">
        <v>6368</v>
      </c>
      <c r="BI54" s="53">
        <f>(BG54/BF54)*10000</f>
        <v>185.20180829217279</v>
      </c>
      <c r="BJ54" s="20">
        <f>(BH54/BF54)*10000</f>
        <v>35.06884077325472</v>
      </c>
      <c r="BK54" s="19">
        <v>26.2</v>
      </c>
      <c r="BL54" s="19">
        <v>9.6</v>
      </c>
      <c r="BM54" s="19">
        <v>43.5</v>
      </c>
      <c r="BN54" s="19">
        <v>39.5</v>
      </c>
      <c r="BO54" s="19">
        <v>20.7</v>
      </c>
      <c r="BP54" s="19">
        <v>27.2</v>
      </c>
      <c r="BQ54" s="19">
        <v>9.5</v>
      </c>
      <c r="BR54" s="19">
        <v>23.8</v>
      </c>
      <c r="BS54" s="96" t="s">
        <v>164</v>
      </c>
      <c r="BT54" s="96" t="s">
        <v>164</v>
      </c>
      <c r="BU54" s="96" t="s">
        <v>164</v>
      </c>
      <c r="BV54" s="96" t="s">
        <v>164</v>
      </c>
      <c r="BW54" s="96" t="s">
        <v>164</v>
      </c>
      <c r="BX54" s="96" t="s">
        <v>164</v>
      </c>
      <c r="BY54" s="96" t="s">
        <v>164</v>
      </c>
      <c r="BZ54" s="96" t="s">
        <v>164</v>
      </c>
      <c r="CA54" s="96" t="s">
        <v>164</v>
      </c>
      <c r="CB54" s="96" t="s">
        <v>164</v>
      </c>
      <c r="CC54" s="96" t="s">
        <v>164</v>
      </c>
      <c r="CD54" s="96" t="s">
        <v>164</v>
      </c>
      <c r="CE54" s="96" t="s">
        <v>164</v>
      </c>
      <c r="CF54" s="1">
        <v>42.9</v>
      </c>
      <c r="CG54" s="1">
        <v>48.8</v>
      </c>
      <c r="CH54" s="1">
        <v>-5.8</v>
      </c>
      <c r="CI54" s="1">
        <v>45.9</v>
      </c>
      <c r="CJ54" s="1">
        <v>52</v>
      </c>
      <c r="CK54" s="1">
        <v>-6.1</v>
      </c>
      <c r="CL54" s="1">
        <f>CI54-CF54</f>
        <v>3</v>
      </c>
      <c r="CM54" s="1">
        <f>CJ54-CG54</f>
        <v>3.2000000000000028</v>
      </c>
      <c r="CN54" s="1">
        <f>CK54-CH54</f>
        <v>-0.29999999999999982</v>
      </c>
    </row>
    <row r="55" spans="1:92">
      <c r="A55" s="37" t="s">
        <v>151</v>
      </c>
      <c r="B55" s="37" t="s">
        <v>152</v>
      </c>
      <c r="C55" s="54"/>
      <c r="D55" s="19">
        <v>3447445</v>
      </c>
      <c r="E55" s="19">
        <v>339575</v>
      </c>
      <c r="F55" s="19">
        <v>312920</v>
      </c>
      <c r="G55" s="19">
        <v>167121</v>
      </c>
      <c r="H55" s="19">
        <v>187716</v>
      </c>
      <c r="I55" s="19">
        <v>26655</v>
      </c>
      <c r="J55" s="19">
        <v>3107870</v>
      </c>
      <c r="K55" s="19">
        <v>2823908</v>
      </c>
      <c r="L55" s="19">
        <v>2550823</v>
      </c>
      <c r="M55" s="19">
        <v>349167</v>
      </c>
      <c r="N55" s="19">
        <v>283962</v>
      </c>
      <c r="O55" s="19">
        <v>868586</v>
      </c>
      <c r="P55" s="19">
        <v>275126</v>
      </c>
      <c r="Q55" s="19">
        <v>274391</v>
      </c>
      <c r="R55" s="19">
        <v>174160</v>
      </c>
      <c r="S55" s="19">
        <v>272545</v>
      </c>
      <c r="T55" s="19">
        <v>735</v>
      </c>
      <c r="U55" s="19">
        <v>593460</v>
      </c>
      <c r="V55" s="19">
        <v>591419</v>
      </c>
      <c r="W55" s="19">
        <v>398071</v>
      </c>
      <c r="X55" s="19">
        <v>576770</v>
      </c>
      <c r="Y55" s="19">
        <v>2041</v>
      </c>
      <c r="Z55" s="53">
        <f>I55/E55*100</f>
        <v>7.8495177795774129</v>
      </c>
      <c r="AA55" s="53">
        <f>N55/J55*100</f>
        <v>9.1368686592425021</v>
      </c>
      <c r="AB55" s="53">
        <f>T55/P55*100</f>
        <v>0.26715032385161708</v>
      </c>
      <c r="AC55" s="53">
        <f>Y55/U55*100</f>
        <v>0.3439153439153439</v>
      </c>
      <c r="AD55" s="53">
        <f>G55/E55*100</f>
        <v>49.21475373628801</v>
      </c>
      <c r="AE55" s="53">
        <f>L55/J55*100</f>
        <v>82.076245145388953</v>
      </c>
      <c r="AF55" s="53">
        <f>R55/P55*100</f>
        <v>63.301905308840311</v>
      </c>
      <c r="AG55" s="38">
        <f>W55/U55*100</f>
        <v>67.076298318336541</v>
      </c>
      <c r="AH55" s="19">
        <v>675224</v>
      </c>
      <c r="AI55" s="19">
        <v>5015914</v>
      </c>
      <c r="AJ55" s="19">
        <v>646635</v>
      </c>
      <c r="AK55" s="19">
        <v>5003068</v>
      </c>
      <c r="AL55" s="349">
        <v>160046</v>
      </c>
      <c r="AM55" s="349">
        <v>950223</v>
      </c>
      <c r="AN55" s="19">
        <v>228100</v>
      </c>
      <c r="AO55" s="93">
        <v>1199900</v>
      </c>
      <c r="AP55" s="53">
        <f>AL55/AH55*100</f>
        <v>23.702652749309859</v>
      </c>
      <c r="AQ55" s="53">
        <f>AM55/AI55*100</f>
        <v>18.944164513187427</v>
      </c>
      <c r="AR55" s="53">
        <f>AN55/AJ55*100</f>
        <v>35.274923256551219</v>
      </c>
      <c r="AS55" s="92">
        <f>AO55/AK55*100</f>
        <v>23.983283857025327</v>
      </c>
      <c r="AT55" s="28">
        <v>30</v>
      </c>
      <c r="AU55" s="28">
        <v>28</v>
      </c>
      <c r="AV55" s="19">
        <v>45</v>
      </c>
      <c r="AW55" s="54">
        <v>50</v>
      </c>
      <c r="AX55" s="28" t="s">
        <v>164</v>
      </c>
      <c r="AY55" s="4" t="s">
        <v>164</v>
      </c>
      <c r="AZ55" s="4" t="s">
        <v>164</v>
      </c>
      <c r="BA55" s="5" t="s">
        <v>164</v>
      </c>
      <c r="BB55" s="19">
        <v>4</v>
      </c>
      <c r="BC55" s="19">
        <v>1.7</v>
      </c>
      <c r="BD55" s="19">
        <v>71.7</v>
      </c>
      <c r="BE55" s="19">
        <v>81.400000000000006</v>
      </c>
      <c r="BF55" s="97">
        <v>5795483</v>
      </c>
      <c r="BG55" s="97">
        <v>104802</v>
      </c>
      <c r="BH55" s="97">
        <v>18539</v>
      </c>
      <c r="BI55" s="53">
        <f>(BG55/BF55)*10000</f>
        <v>180.83393567024524</v>
      </c>
      <c r="BJ55" s="20">
        <f>(BH55/BF55)*10000</f>
        <v>31.988705686825412</v>
      </c>
      <c r="BK55" s="19">
        <v>16.8</v>
      </c>
      <c r="BL55" s="19">
        <v>6.5</v>
      </c>
      <c r="BM55" s="19">
        <v>39.299999999999997</v>
      </c>
      <c r="BN55" s="19">
        <v>29.6</v>
      </c>
      <c r="BO55" s="19">
        <v>28.6</v>
      </c>
      <c r="BP55" s="19">
        <v>32</v>
      </c>
      <c r="BQ55" s="19">
        <v>15.3</v>
      </c>
      <c r="BR55" s="19">
        <v>31.9</v>
      </c>
      <c r="BS55" s="96" t="s">
        <v>164</v>
      </c>
      <c r="BT55" s="96" t="s">
        <v>164</v>
      </c>
      <c r="BU55" s="96" t="s">
        <v>164</v>
      </c>
      <c r="BV55" s="96" t="s">
        <v>164</v>
      </c>
      <c r="BW55" s="96" t="s">
        <v>164</v>
      </c>
      <c r="BX55" s="96" t="s">
        <v>164</v>
      </c>
      <c r="BY55" s="96" t="s">
        <v>164</v>
      </c>
      <c r="BZ55" s="96" t="s">
        <v>164</v>
      </c>
      <c r="CA55" s="96" t="s">
        <v>164</v>
      </c>
      <c r="CB55" s="96" t="s">
        <v>164</v>
      </c>
      <c r="CC55" s="96" t="s">
        <v>164</v>
      </c>
      <c r="CD55" s="96" t="s">
        <v>164</v>
      </c>
      <c r="CE55" s="96" t="s">
        <v>164</v>
      </c>
      <c r="CF55" s="1">
        <v>66.5</v>
      </c>
      <c r="CG55" s="1">
        <v>74.7</v>
      </c>
      <c r="CH55" s="1">
        <v>-8.1999999999999993</v>
      </c>
      <c r="CI55" s="1">
        <v>63.9</v>
      </c>
      <c r="CJ55" s="1">
        <v>71.599999999999994</v>
      </c>
      <c r="CK55" s="1">
        <v>-7.7</v>
      </c>
      <c r="CL55" s="1">
        <f>CI55-CF55</f>
        <v>-2.6000000000000014</v>
      </c>
      <c r="CM55" s="1">
        <f>CJ55-CG55</f>
        <v>-3.1000000000000085</v>
      </c>
      <c r="CN55" s="1">
        <f>CK55-CH55</f>
        <v>0.49999999999999911</v>
      </c>
    </row>
    <row r="56" spans="1:92" s="1" customFormat="1">
      <c r="A56" s="37" t="s">
        <v>153</v>
      </c>
      <c r="B56" s="37" t="s">
        <v>154</v>
      </c>
      <c r="D56" s="19">
        <v>346077</v>
      </c>
      <c r="E56" s="19">
        <v>38116</v>
      </c>
      <c r="F56" s="19">
        <v>31099</v>
      </c>
      <c r="G56" s="19">
        <v>21239</v>
      </c>
      <c r="H56" s="19">
        <v>14719</v>
      </c>
      <c r="I56" s="19">
        <v>7017</v>
      </c>
      <c r="J56" s="19">
        <v>307961</v>
      </c>
      <c r="K56" s="19">
        <v>257810</v>
      </c>
      <c r="L56" s="19">
        <v>244995</v>
      </c>
      <c r="M56" s="19">
        <v>20915</v>
      </c>
      <c r="N56" s="19">
        <v>50151</v>
      </c>
      <c r="O56" s="19">
        <v>81910</v>
      </c>
      <c r="P56" s="19">
        <v>29900</v>
      </c>
      <c r="Q56" s="19">
        <v>29823</v>
      </c>
      <c r="R56" s="19">
        <v>19717</v>
      </c>
      <c r="S56" s="19">
        <v>29409</v>
      </c>
      <c r="T56" s="19">
        <v>77</v>
      </c>
      <c r="U56" s="19">
        <v>52010</v>
      </c>
      <c r="V56" s="19">
        <v>51798</v>
      </c>
      <c r="W56" s="19">
        <v>35444</v>
      </c>
      <c r="X56" s="19">
        <v>50176</v>
      </c>
      <c r="Y56" s="19">
        <v>212</v>
      </c>
      <c r="Z56" s="53">
        <f>I56/E56*100</f>
        <v>18.409591772483996</v>
      </c>
      <c r="AA56" s="53">
        <f>N56/J56*100</f>
        <v>16.28485425102529</v>
      </c>
      <c r="AB56" s="53">
        <f>T56/P56*100</f>
        <v>0.25752508361204013</v>
      </c>
      <c r="AC56" s="53">
        <f>Y56/U56*100</f>
        <v>0.40761392039992311</v>
      </c>
      <c r="AD56" s="53">
        <f>G56/E56*100</f>
        <v>55.72200650645398</v>
      </c>
      <c r="AE56" s="53">
        <f>L56/J56*100</f>
        <v>79.553904552849218</v>
      </c>
      <c r="AF56" s="53">
        <f>R56/P56*100</f>
        <v>65.943143812709025</v>
      </c>
      <c r="AG56" s="20">
        <f>W56/U56*100</f>
        <v>68.148432993655064</v>
      </c>
      <c r="AH56" s="19">
        <v>74131</v>
      </c>
      <c r="AI56" s="19">
        <v>499339</v>
      </c>
      <c r="AJ56" s="19">
        <v>67770</v>
      </c>
      <c r="AK56" s="19">
        <v>497967</v>
      </c>
      <c r="AL56" s="353">
        <v>12695</v>
      </c>
      <c r="AM56" s="353">
        <v>89240</v>
      </c>
      <c r="AN56" s="19">
        <v>12000</v>
      </c>
      <c r="AO56" s="93">
        <v>74300</v>
      </c>
      <c r="AP56" s="53">
        <f>AL56/AH56*100</f>
        <v>17.125089368820063</v>
      </c>
      <c r="AQ56" s="53">
        <f>AM56/AI56*100</f>
        <v>17.871626289955319</v>
      </c>
      <c r="AR56" s="53">
        <f>AN56/AJ56*100</f>
        <v>17.706949977866312</v>
      </c>
      <c r="AS56" s="20">
        <f>AO56/AK56*100</f>
        <v>14.920667433785773</v>
      </c>
      <c r="AT56" s="28">
        <v>20</v>
      </c>
      <c r="AU56" s="28">
        <v>35</v>
      </c>
      <c r="AV56" s="19">
        <v>39</v>
      </c>
      <c r="AW56" s="1">
        <v>55</v>
      </c>
      <c r="AX56" s="28" t="s">
        <v>164</v>
      </c>
      <c r="AY56" s="4" t="s">
        <v>164</v>
      </c>
      <c r="AZ56" s="4" t="s">
        <v>164</v>
      </c>
      <c r="BA56" s="4" t="s">
        <v>164</v>
      </c>
      <c r="BB56" s="19">
        <v>2.7</v>
      </c>
      <c r="BC56" s="19">
        <v>1.2</v>
      </c>
      <c r="BD56" s="19">
        <v>74.099999999999994</v>
      </c>
      <c r="BE56" s="19">
        <v>78</v>
      </c>
      <c r="BF56" s="97">
        <v>579315</v>
      </c>
      <c r="BG56" s="97">
        <v>10604</v>
      </c>
      <c r="BH56" s="97">
        <v>1376</v>
      </c>
      <c r="BI56" s="53">
        <f>(BG56/BF56)*10000</f>
        <v>183.04376720782304</v>
      </c>
      <c r="BJ56" s="20">
        <f>(BH56/BF56)*10000</f>
        <v>23.752190086567758</v>
      </c>
      <c r="BK56" s="19">
        <v>12.9</v>
      </c>
      <c r="BL56" s="19">
        <v>5.9</v>
      </c>
      <c r="BM56" s="19">
        <v>34.299999999999997</v>
      </c>
      <c r="BN56" s="19">
        <v>27.5</v>
      </c>
      <c r="BO56" s="19">
        <v>36.6</v>
      </c>
      <c r="BP56" s="19">
        <v>37.4</v>
      </c>
      <c r="BQ56" s="19">
        <v>16.2</v>
      </c>
      <c r="BR56" s="19">
        <v>29.2</v>
      </c>
      <c r="BS56" s="96" t="s">
        <v>164</v>
      </c>
      <c r="BT56" s="96" t="s">
        <v>164</v>
      </c>
      <c r="BU56" s="96" t="s">
        <v>164</v>
      </c>
      <c r="BV56" s="96" t="s">
        <v>164</v>
      </c>
      <c r="BW56" s="96" t="s">
        <v>164</v>
      </c>
      <c r="BX56" s="96" t="s">
        <v>164</v>
      </c>
      <c r="BY56" s="96" t="s">
        <v>164</v>
      </c>
      <c r="BZ56" s="96" t="s">
        <v>164</v>
      </c>
      <c r="CA56" s="96" t="s">
        <v>164</v>
      </c>
      <c r="CB56" s="96" t="s">
        <v>164</v>
      </c>
      <c r="CC56" s="96" t="s">
        <v>164</v>
      </c>
      <c r="CD56" s="96" t="s">
        <v>164</v>
      </c>
      <c r="CE56" s="96" t="s">
        <v>164</v>
      </c>
      <c r="CF56" s="1">
        <v>59.7</v>
      </c>
      <c r="CG56" s="1">
        <v>58.7</v>
      </c>
      <c r="CH56" s="1">
        <v>1</v>
      </c>
      <c r="CI56" s="1">
        <v>54.5</v>
      </c>
      <c r="CJ56" s="1">
        <v>66.099999999999994</v>
      </c>
      <c r="CK56" s="1">
        <v>-11.6</v>
      </c>
      <c r="CL56" s="1">
        <f>CI56-CF56</f>
        <v>-5.2000000000000028</v>
      </c>
      <c r="CM56" s="1">
        <f>CJ56-CG56</f>
        <v>7.3999999999999915</v>
      </c>
      <c r="CN56" s="1">
        <f>CK56-CH56</f>
        <v>-12.6</v>
      </c>
    </row>
    <row r="57" spans="1:92" s="1" customFormat="1">
      <c r="A57" s="49"/>
      <c r="B57" s="4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  <c r="AA57" s="20"/>
      <c r="AB57" s="20"/>
      <c r="AC57" s="20"/>
      <c r="AD57" s="20"/>
      <c r="AE57" s="20"/>
      <c r="AF57" s="20"/>
      <c r="AG57" s="20"/>
      <c r="AL57" s="27"/>
      <c r="AM57" s="27"/>
      <c r="AN57" s="27"/>
      <c r="AO57" s="27"/>
      <c r="AP57" s="27"/>
      <c r="AQ57" s="27"/>
      <c r="AR57" s="27"/>
      <c r="AS57" s="27"/>
      <c r="AT57" s="4"/>
      <c r="AU57" s="4"/>
      <c r="AX57" s="4"/>
      <c r="AY57" s="4"/>
      <c r="AZ57" s="39"/>
      <c r="BA57" s="39"/>
      <c r="BB57" s="19"/>
      <c r="BC57" s="19"/>
      <c r="BD57" s="19"/>
      <c r="BE57" s="19"/>
      <c r="BF57" s="98"/>
      <c r="BG57" s="98"/>
      <c r="BH57" s="98"/>
      <c r="BI57" s="53"/>
      <c r="BJ57" s="20"/>
      <c r="BK57" s="19"/>
      <c r="BL57" s="19"/>
      <c r="BM57" s="19"/>
      <c r="BN57" s="19"/>
      <c r="BO57" s="19"/>
      <c r="BP57" s="19"/>
      <c r="BQ57" s="19"/>
      <c r="BR57" s="1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19"/>
      <c r="CG57" s="19"/>
      <c r="CH57" s="19"/>
      <c r="CI57" s="19"/>
      <c r="CJ57" s="19"/>
      <c r="CK57" s="19"/>
      <c r="CL57" s="19"/>
      <c r="CM57" s="19"/>
      <c r="CN57" s="19"/>
    </row>
    <row r="58" spans="1:92" s="1" customFormat="1">
      <c r="A58" s="1" t="s">
        <v>115</v>
      </c>
      <c r="B58" s="2" t="s">
        <v>116</v>
      </c>
      <c r="C58" s="1" t="s">
        <v>157</v>
      </c>
      <c r="D58" s="19">
        <v>341112</v>
      </c>
      <c r="E58" s="19">
        <v>40469</v>
      </c>
      <c r="F58" s="19">
        <v>37083</v>
      </c>
      <c r="G58" s="19">
        <v>16458</v>
      </c>
      <c r="H58" s="19">
        <v>25005</v>
      </c>
      <c r="I58" s="19">
        <v>3386</v>
      </c>
      <c r="J58" s="19">
        <v>300643</v>
      </c>
      <c r="K58" s="19">
        <v>252839</v>
      </c>
      <c r="L58" s="19">
        <v>206834</v>
      </c>
      <c r="M58" s="19">
        <v>55649</v>
      </c>
      <c r="N58" s="19">
        <v>47804</v>
      </c>
      <c r="O58" s="19">
        <v>77398</v>
      </c>
      <c r="P58" s="19">
        <v>28703</v>
      </c>
      <c r="Q58" s="19">
        <v>28574</v>
      </c>
      <c r="R58" s="19">
        <v>15479</v>
      </c>
      <c r="S58" s="19">
        <v>28036</v>
      </c>
      <c r="T58" s="19">
        <v>129</v>
      </c>
      <c r="U58" s="19">
        <v>48695</v>
      </c>
      <c r="V58" s="19">
        <v>48283</v>
      </c>
      <c r="W58" s="19">
        <v>28686</v>
      </c>
      <c r="X58" s="19">
        <v>46300</v>
      </c>
      <c r="Y58" s="19">
        <v>412</v>
      </c>
      <c r="Z58" s="20">
        <f t="shared" ref="Z58:Z70" si="0">I58/E58*100</f>
        <v>8.3668981195482974</v>
      </c>
      <c r="AA58" s="20">
        <f t="shared" ref="AA58:AA70" si="1">N58/J58*100</f>
        <v>15.900586409795006</v>
      </c>
      <c r="AB58" s="20">
        <f t="shared" ref="AB58:AB70" si="2">T58/P58*100</f>
        <v>0.44943037313172834</v>
      </c>
      <c r="AC58" s="20">
        <f t="shared" ref="AC58:AC70" si="3">Y58/U58*100</f>
        <v>0.8460827600369647</v>
      </c>
      <c r="AD58" s="20">
        <f t="shared" ref="AD58:AD70" si="4">G58/E58*100</f>
        <v>40.668165756504983</v>
      </c>
      <c r="AE58" s="20">
        <f t="shared" ref="AE58:AE70" si="5">L58/J58*100</f>
        <v>68.797211310424657</v>
      </c>
      <c r="AF58" s="20">
        <f t="shared" ref="AF58:AF70" si="6">R58/P58*100</f>
        <v>53.928160819426537</v>
      </c>
      <c r="AG58" s="20">
        <f t="shared" ref="AG58:AG70" si="7">W58/U58*100</f>
        <v>58.90953896703973</v>
      </c>
      <c r="AH58" s="100" t="s">
        <v>164</v>
      </c>
      <c r="AI58" s="100" t="s">
        <v>164</v>
      </c>
      <c r="AJ58" s="100" t="s">
        <v>164</v>
      </c>
      <c r="AK58" s="100" t="s">
        <v>164</v>
      </c>
      <c r="AL58" s="100" t="s">
        <v>164</v>
      </c>
      <c r="AM58" s="100" t="s">
        <v>164</v>
      </c>
      <c r="AN58" s="100" t="s">
        <v>164</v>
      </c>
      <c r="AO58" s="100" t="s">
        <v>164</v>
      </c>
      <c r="AP58" s="100" t="s">
        <v>164</v>
      </c>
      <c r="AQ58" s="100" t="s">
        <v>164</v>
      </c>
      <c r="AR58" s="100" t="s">
        <v>164</v>
      </c>
      <c r="AS58" s="100" t="s">
        <v>164</v>
      </c>
      <c r="AT58" s="355">
        <v>22</v>
      </c>
      <c r="AU58" s="355">
        <v>36</v>
      </c>
      <c r="AV58" s="4" t="s">
        <v>164</v>
      </c>
      <c r="AW58" s="4" t="s">
        <v>164</v>
      </c>
      <c r="AX58" s="98">
        <v>43</v>
      </c>
      <c r="AY58" s="101">
        <v>30</v>
      </c>
      <c r="AZ58" s="102">
        <v>0.20027650579819609</v>
      </c>
      <c r="BA58" s="103">
        <v>0.67</v>
      </c>
      <c r="BB58" s="19">
        <v>5.2</v>
      </c>
      <c r="BC58" s="19">
        <v>1.8</v>
      </c>
      <c r="BD58" s="19">
        <v>70.8</v>
      </c>
      <c r="BE58" s="19">
        <v>80.400000000000006</v>
      </c>
      <c r="BF58" s="356">
        <v>561375</v>
      </c>
      <c r="BG58" s="356">
        <v>41350</v>
      </c>
      <c r="BH58" s="356">
        <v>7686</v>
      </c>
      <c r="BI58" s="53">
        <f t="shared" ref="BI58:BI70" si="8">(BG58/BF58)*10000</f>
        <v>736.58427967045202</v>
      </c>
      <c r="BJ58" s="20">
        <f t="shared" ref="BJ58:BJ70" si="9">(BH58/BF58)*10000</f>
        <v>136.91382765531063</v>
      </c>
      <c r="BK58" s="19">
        <v>17.399999999999999</v>
      </c>
      <c r="BL58" s="19">
        <v>9</v>
      </c>
      <c r="BM58" s="19">
        <v>28.8</v>
      </c>
      <c r="BN58" s="19">
        <v>21.5</v>
      </c>
      <c r="BO58" s="19">
        <v>32</v>
      </c>
      <c r="BP58" s="19">
        <v>32.6</v>
      </c>
      <c r="BQ58" s="19">
        <v>21.8</v>
      </c>
      <c r="BR58" s="19">
        <v>37</v>
      </c>
      <c r="BS58" s="97" t="s">
        <v>164</v>
      </c>
      <c r="BT58" s="97" t="s">
        <v>164</v>
      </c>
      <c r="BU58" s="104">
        <v>71</v>
      </c>
      <c r="BV58" s="104">
        <v>70</v>
      </c>
      <c r="BW58" s="104">
        <v>71</v>
      </c>
      <c r="BX58" s="104">
        <v>70</v>
      </c>
      <c r="BY58" s="105">
        <v>233</v>
      </c>
      <c r="BZ58" s="105">
        <v>227</v>
      </c>
      <c r="CA58" s="105">
        <v>227</v>
      </c>
      <c r="CB58" s="25">
        <v>100</v>
      </c>
      <c r="CC58" s="105">
        <v>1</v>
      </c>
      <c r="CD58" s="105">
        <v>1</v>
      </c>
      <c r="CE58" s="106">
        <f t="shared" ref="CE58:CE64" si="10">CD58/CC58*100</f>
        <v>100</v>
      </c>
      <c r="CF58" s="1" t="s">
        <v>164</v>
      </c>
      <c r="CG58" s="1" t="s">
        <v>164</v>
      </c>
      <c r="CH58" s="1" t="s">
        <v>164</v>
      </c>
      <c r="CI58" s="1" t="s">
        <v>164</v>
      </c>
      <c r="CJ58" s="1" t="s">
        <v>164</v>
      </c>
      <c r="CK58" s="1" t="s">
        <v>164</v>
      </c>
      <c r="CL58" s="1" t="s">
        <v>164</v>
      </c>
      <c r="CM58" s="1" t="s">
        <v>164</v>
      </c>
      <c r="CN58" s="1" t="s">
        <v>164</v>
      </c>
    </row>
    <row r="59" spans="1:92" s="1" customFormat="1">
      <c r="A59" s="1" t="s">
        <v>55</v>
      </c>
      <c r="B59" s="2" t="s">
        <v>56</v>
      </c>
      <c r="C59" s="1" t="s">
        <v>158</v>
      </c>
      <c r="D59" s="19">
        <v>182392</v>
      </c>
      <c r="E59" s="19">
        <v>17825</v>
      </c>
      <c r="F59" s="19">
        <v>15041</v>
      </c>
      <c r="G59" s="19">
        <v>9275</v>
      </c>
      <c r="H59" s="19">
        <v>8691</v>
      </c>
      <c r="I59" s="19">
        <v>2784</v>
      </c>
      <c r="J59" s="19">
        <v>164567</v>
      </c>
      <c r="K59" s="19">
        <v>137651</v>
      </c>
      <c r="L59" s="19">
        <v>126306</v>
      </c>
      <c r="M59" s="19">
        <v>18480</v>
      </c>
      <c r="N59" s="19">
        <v>26916</v>
      </c>
      <c r="O59" s="19">
        <v>27452</v>
      </c>
      <c r="P59" s="19">
        <v>10347</v>
      </c>
      <c r="Q59" s="19">
        <v>10205</v>
      </c>
      <c r="R59" s="19">
        <v>5540</v>
      </c>
      <c r="S59" s="19">
        <v>9976</v>
      </c>
      <c r="T59" s="19">
        <v>142</v>
      </c>
      <c r="U59" s="19">
        <v>17105</v>
      </c>
      <c r="V59" s="19">
        <v>16840</v>
      </c>
      <c r="W59" s="19">
        <v>12192</v>
      </c>
      <c r="X59" s="19">
        <v>15659</v>
      </c>
      <c r="Y59" s="19">
        <v>265</v>
      </c>
      <c r="Z59" s="20">
        <f t="shared" si="0"/>
        <v>15.618513323983169</v>
      </c>
      <c r="AA59" s="20">
        <f t="shared" si="1"/>
        <v>16.355648459290137</v>
      </c>
      <c r="AB59" s="20">
        <f t="shared" si="2"/>
        <v>1.372378467188557</v>
      </c>
      <c r="AC59" s="20">
        <f t="shared" si="3"/>
        <v>1.5492546039169834</v>
      </c>
      <c r="AD59" s="20">
        <f t="shared" si="4"/>
        <v>52.033660589060304</v>
      </c>
      <c r="AE59" s="20">
        <f t="shared" si="5"/>
        <v>76.750502834711696</v>
      </c>
      <c r="AF59" s="20">
        <f t="shared" si="6"/>
        <v>53.542089494539482</v>
      </c>
      <c r="AG59" s="20">
        <f t="shared" si="7"/>
        <v>71.277404267757959</v>
      </c>
      <c r="AH59" s="100" t="s">
        <v>164</v>
      </c>
      <c r="AI59" s="100" t="s">
        <v>164</v>
      </c>
      <c r="AJ59" s="100" t="s">
        <v>164</v>
      </c>
      <c r="AK59" s="100" t="s">
        <v>164</v>
      </c>
      <c r="AL59" s="100" t="s">
        <v>164</v>
      </c>
      <c r="AM59" s="100" t="s">
        <v>164</v>
      </c>
      <c r="AN59" s="100" t="s">
        <v>164</v>
      </c>
      <c r="AO59" s="100" t="s">
        <v>164</v>
      </c>
      <c r="AP59" s="100" t="s">
        <v>164</v>
      </c>
      <c r="AQ59" s="100" t="s">
        <v>164</v>
      </c>
      <c r="AR59" s="100" t="s">
        <v>164</v>
      </c>
      <c r="AS59" s="100" t="s">
        <v>164</v>
      </c>
      <c r="AT59" s="1">
        <v>13</v>
      </c>
      <c r="AU59" s="1">
        <v>24</v>
      </c>
      <c r="AV59" s="4" t="s">
        <v>164</v>
      </c>
      <c r="AW59" s="4" t="s">
        <v>164</v>
      </c>
      <c r="AX59" s="98">
        <v>32</v>
      </c>
      <c r="AY59" s="101">
        <v>21</v>
      </c>
      <c r="AZ59" s="102">
        <v>0.32336608915238862</v>
      </c>
      <c r="BA59" s="103">
        <v>0.67</v>
      </c>
      <c r="BB59" s="19">
        <v>3.4</v>
      </c>
      <c r="BC59" s="19">
        <v>1.7</v>
      </c>
      <c r="BD59" s="19">
        <v>74.900000000000006</v>
      </c>
      <c r="BE59" s="19">
        <v>76.099999999999994</v>
      </c>
      <c r="BF59" s="2">
        <v>296188</v>
      </c>
      <c r="BG59" s="2">
        <v>16041</v>
      </c>
      <c r="BH59" s="2">
        <v>3564</v>
      </c>
      <c r="BI59" s="53">
        <f t="shared" si="8"/>
        <v>541.58169811065943</v>
      </c>
      <c r="BJ59" s="20">
        <f t="shared" si="9"/>
        <v>120.32898024227856</v>
      </c>
      <c r="BK59" s="19">
        <v>16</v>
      </c>
      <c r="BL59" s="19">
        <v>5.0999999999999996</v>
      </c>
      <c r="BM59" s="19">
        <v>28.4</v>
      </c>
      <c r="BN59" s="19">
        <v>23</v>
      </c>
      <c r="BO59" s="19">
        <v>34</v>
      </c>
      <c r="BP59" s="19">
        <v>34.9</v>
      </c>
      <c r="BQ59" s="19">
        <v>21.6</v>
      </c>
      <c r="BR59" s="19">
        <v>37.1</v>
      </c>
      <c r="BS59" s="97" t="s">
        <v>164</v>
      </c>
      <c r="BT59" s="97" t="s">
        <v>164</v>
      </c>
      <c r="BU59" s="104">
        <v>50</v>
      </c>
      <c r="BV59" s="104">
        <v>44</v>
      </c>
      <c r="BW59" s="104">
        <v>50</v>
      </c>
      <c r="BX59" s="104">
        <v>44</v>
      </c>
      <c r="BY59" s="105">
        <v>106</v>
      </c>
      <c r="BZ59" s="105">
        <v>101</v>
      </c>
      <c r="CA59" s="105">
        <v>101</v>
      </c>
      <c r="CB59" s="25">
        <v>100</v>
      </c>
      <c r="CC59" s="107">
        <v>3</v>
      </c>
      <c r="CD59" s="107">
        <v>3</v>
      </c>
      <c r="CE59" s="106">
        <f t="shared" si="10"/>
        <v>100</v>
      </c>
      <c r="CF59" s="1" t="s">
        <v>164</v>
      </c>
      <c r="CG59" s="1" t="s">
        <v>164</v>
      </c>
      <c r="CH59" s="1" t="s">
        <v>164</v>
      </c>
      <c r="CI59" s="1" t="s">
        <v>164</v>
      </c>
      <c r="CJ59" s="1" t="s">
        <v>164</v>
      </c>
      <c r="CK59" s="1" t="s">
        <v>164</v>
      </c>
      <c r="CL59" s="1" t="s">
        <v>164</v>
      </c>
      <c r="CM59" s="1" t="s">
        <v>164</v>
      </c>
      <c r="CN59" s="1" t="s">
        <v>164</v>
      </c>
    </row>
    <row r="60" spans="1:92" s="1" customFormat="1">
      <c r="A60" s="1" t="s">
        <v>119</v>
      </c>
      <c r="B60" s="2" t="s">
        <v>120</v>
      </c>
      <c r="C60" s="1" t="s">
        <v>159</v>
      </c>
      <c r="D60" s="19">
        <v>55992</v>
      </c>
      <c r="E60" s="19">
        <v>5019</v>
      </c>
      <c r="F60" s="19">
        <v>4415</v>
      </c>
      <c r="G60" s="19">
        <v>2032</v>
      </c>
      <c r="H60" s="19">
        <v>2817</v>
      </c>
      <c r="I60" s="19">
        <v>604</v>
      </c>
      <c r="J60" s="19">
        <v>50973</v>
      </c>
      <c r="K60" s="19">
        <v>42247</v>
      </c>
      <c r="L60" s="19">
        <v>39109</v>
      </c>
      <c r="M60" s="19">
        <v>4017</v>
      </c>
      <c r="N60" s="19">
        <v>8726</v>
      </c>
      <c r="O60" s="19">
        <v>14586</v>
      </c>
      <c r="P60" s="19">
        <v>5087</v>
      </c>
      <c r="Q60" s="19">
        <v>5034</v>
      </c>
      <c r="R60" s="19">
        <v>2917</v>
      </c>
      <c r="S60" s="19">
        <v>4968</v>
      </c>
      <c r="T60" s="19">
        <v>53</v>
      </c>
      <c r="U60" s="19">
        <v>9499</v>
      </c>
      <c r="V60" s="19">
        <v>9475</v>
      </c>
      <c r="W60" s="19">
        <v>5229</v>
      </c>
      <c r="X60" s="19">
        <v>9252</v>
      </c>
      <c r="Y60" s="19">
        <v>24</v>
      </c>
      <c r="Z60" s="20">
        <f t="shared" si="0"/>
        <v>12.034269774855549</v>
      </c>
      <c r="AA60" s="20">
        <f t="shared" si="1"/>
        <v>17.118866851078021</v>
      </c>
      <c r="AB60" s="20">
        <f t="shared" si="2"/>
        <v>1.0418714369962649</v>
      </c>
      <c r="AC60" s="20">
        <f t="shared" si="3"/>
        <v>0.25265817454468892</v>
      </c>
      <c r="AD60" s="20">
        <f t="shared" si="4"/>
        <v>40.486152620043839</v>
      </c>
      <c r="AE60" s="20">
        <f t="shared" si="5"/>
        <v>76.724932807564798</v>
      </c>
      <c r="AF60" s="20">
        <f t="shared" si="6"/>
        <v>57.342244938077449</v>
      </c>
      <c r="AG60" s="20">
        <f t="shared" si="7"/>
        <v>55.047899778924091</v>
      </c>
      <c r="AH60" s="100" t="s">
        <v>164</v>
      </c>
      <c r="AI60" s="100" t="s">
        <v>164</v>
      </c>
      <c r="AJ60" s="100" t="s">
        <v>164</v>
      </c>
      <c r="AK60" s="100" t="s">
        <v>164</v>
      </c>
      <c r="AL60" s="100" t="s">
        <v>164</v>
      </c>
      <c r="AM60" s="100" t="s">
        <v>164</v>
      </c>
      <c r="AN60" s="100" t="s">
        <v>164</v>
      </c>
      <c r="AO60" s="100" t="s">
        <v>164</v>
      </c>
      <c r="AP60" s="100" t="s">
        <v>164</v>
      </c>
      <c r="AQ60" s="100" t="s">
        <v>164</v>
      </c>
      <c r="AR60" s="100" t="s">
        <v>164</v>
      </c>
      <c r="AS60" s="100" t="s">
        <v>164</v>
      </c>
      <c r="AT60" s="1" t="s">
        <v>164</v>
      </c>
      <c r="AU60" s="1">
        <v>25</v>
      </c>
      <c r="AV60" s="4" t="s">
        <v>164</v>
      </c>
      <c r="AW60" s="4" t="s">
        <v>164</v>
      </c>
      <c r="AX60" s="98">
        <v>36</v>
      </c>
      <c r="AY60" s="101">
        <v>26</v>
      </c>
      <c r="AZ60" s="102">
        <v>0.21680028316509284</v>
      </c>
      <c r="BA60" s="103">
        <v>0.69</v>
      </c>
      <c r="BB60" s="19">
        <v>2.9</v>
      </c>
      <c r="BC60" s="19">
        <v>1.3</v>
      </c>
      <c r="BD60" s="19">
        <v>63</v>
      </c>
      <c r="BE60" s="19">
        <v>76.599999999999994</v>
      </c>
      <c r="BF60" s="356">
        <v>90103</v>
      </c>
      <c r="BG60" s="356">
        <v>4248</v>
      </c>
      <c r="BH60" s="356">
        <v>551</v>
      </c>
      <c r="BI60" s="20">
        <f t="shared" si="8"/>
        <v>471.46043971898825</v>
      </c>
      <c r="BJ60" s="20">
        <f t="shared" si="9"/>
        <v>61.15223688445446</v>
      </c>
      <c r="BK60" s="19">
        <v>14.3</v>
      </c>
      <c r="BL60" s="19">
        <v>5.3</v>
      </c>
      <c r="BM60" s="19">
        <v>27</v>
      </c>
      <c r="BN60" s="19">
        <v>16.2</v>
      </c>
      <c r="BO60" s="19">
        <v>28.7</v>
      </c>
      <c r="BP60" s="19">
        <v>26.3</v>
      </c>
      <c r="BQ60" s="19">
        <v>30</v>
      </c>
      <c r="BR60" s="19">
        <v>52.2</v>
      </c>
      <c r="BS60" s="97" t="s">
        <v>164</v>
      </c>
      <c r="BT60" s="97" t="s">
        <v>164</v>
      </c>
      <c r="BU60" s="104">
        <v>12</v>
      </c>
      <c r="BV60" s="104">
        <v>13</v>
      </c>
      <c r="BW60" s="104">
        <v>12</v>
      </c>
      <c r="BX60" s="104">
        <v>13</v>
      </c>
      <c r="BY60" s="105">
        <v>23</v>
      </c>
      <c r="BZ60" s="105">
        <v>23</v>
      </c>
      <c r="CA60" s="105">
        <v>23</v>
      </c>
      <c r="CB60" s="25">
        <v>100</v>
      </c>
      <c r="CC60" s="107">
        <v>1</v>
      </c>
      <c r="CD60" s="107">
        <v>1</v>
      </c>
      <c r="CE60" s="106">
        <f t="shared" si="10"/>
        <v>100</v>
      </c>
      <c r="CF60" s="1" t="s">
        <v>164</v>
      </c>
      <c r="CG60" s="1" t="s">
        <v>164</v>
      </c>
      <c r="CH60" s="1" t="s">
        <v>164</v>
      </c>
      <c r="CI60" s="1" t="s">
        <v>164</v>
      </c>
      <c r="CJ60" s="1" t="s">
        <v>164</v>
      </c>
      <c r="CK60" s="1" t="s">
        <v>164</v>
      </c>
      <c r="CL60" s="1" t="s">
        <v>164</v>
      </c>
      <c r="CM60" s="1" t="s">
        <v>164</v>
      </c>
      <c r="CN60" s="1" t="s">
        <v>164</v>
      </c>
    </row>
    <row r="61" spans="1:92" s="1" customFormat="1">
      <c r="A61" s="1" t="s">
        <v>139</v>
      </c>
      <c r="B61" s="2" t="s">
        <v>140</v>
      </c>
      <c r="C61" s="1" t="s">
        <v>160</v>
      </c>
      <c r="D61" s="19">
        <v>632010</v>
      </c>
      <c r="E61" s="19">
        <v>46160</v>
      </c>
      <c r="F61" s="19">
        <v>38994</v>
      </c>
      <c r="G61" s="19">
        <v>24999</v>
      </c>
      <c r="H61" s="19">
        <v>18121</v>
      </c>
      <c r="I61" s="19">
        <v>7166</v>
      </c>
      <c r="J61" s="19">
        <v>585850</v>
      </c>
      <c r="K61" s="19">
        <v>473690</v>
      </c>
      <c r="L61" s="19">
        <v>448854</v>
      </c>
      <c r="M61" s="19">
        <v>33909</v>
      </c>
      <c r="N61" s="19">
        <v>112160</v>
      </c>
      <c r="O61" s="19">
        <v>74972</v>
      </c>
      <c r="P61" s="19">
        <v>24682</v>
      </c>
      <c r="Q61" s="19">
        <v>24438</v>
      </c>
      <c r="R61" s="19">
        <v>14628</v>
      </c>
      <c r="S61" s="19">
        <v>23888</v>
      </c>
      <c r="T61" s="19">
        <v>244</v>
      </c>
      <c r="U61" s="19">
        <v>50290</v>
      </c>
      <c r="V61" s="19">
        <v>49292</v>
      </c>
      <c r="W61" s="19">
        <v>33671</v>
      </c>
      <c r="X61" s="19">
        <v>46216</v>
      </c>
      <c r="Y61" s="19">
        <v>998</v>
      </c>
      <c r="Z61" s="20">
        <f t="shared" si="0"/>
        <v>15.524263431542462</v>
      </c>
      <c r="AA61" s="20">
        <f t="shared" si="1"/>
        <v>19.144832294956046</v>
      </c>
      <c r="AB61" s="20">
        <f t="shared" si="2"/>
        <v>0.9885746697998542</v>
      </c>
      <c r="AC61" s="20">
        <f t="shared" si="3"/>
        <v>1.9844899582421953</v>
      </c>
      <c r="AD61" s="20">
        <f t="shared" si="4"/>
        <v>54.157279029462735</v>
      </c>
      <c r="AE61" s="20">
        <f t="shared" si="5"/>
        <v>76.615857301357011</v>
      </c>
      <c r="AF61" s="20">
        <f t="shared" si="6"/>
        <v>59.265861761607653</v>
      </c>
      <c r="AG61" s="20">
        <f t="shared" si="7"/>
        <v>66.953668721415795</v>
      </c>
      <c r="AH61" s="100" t="s">
        <v>164</v>
      </c>
      <c r="AI61" s="100" t="s">
        <v>164</v>
      </c>
      <c r="AJ61" s="100" t="s">
        <v>164</v>
      </c>
      <c r="AK61" s="100" t="s">
        <v>164</v>
      </c>
      <c r="AL61" s="100" t="s">
        <v>164</v>
      </c>
      <c r="AM61" s="100" t="s">
        <v>164</v>
      </c>
      <c r="AN61" s="100" t="s">
        <v>164</v>
      </c>
      <c r="AO61" s="100" t="s">
        <v>164</v>
      </c>
      <c r="AP61" s="100" t="s">
        <v>164</v>
      </c>
      <c r="AQ61" s="100" t="s">
        <v>164</v>
      </c>
      <c r="AR61" s="100" t="s">
        <v>164</v>
      </c>
      <c r="AS61" s="100" t="s">
        <v>164</v>
      </c>
      <c r="AT61" s="1">
        <v>47</v>
      </c>
      <c r="AU61" s="1">
        <v>28</v>
      </c>
      <c r="AV61" s="4" t="s">
        <v>164</v>
      </c>
      <c r="AW61" s="4" t="s">
        <v>164</v>
      </c>
      <c r="AX61" s="98">
        <v>40</v>
      </c>
      <c r="AY61" s="101">
        <v>34</v>
      </c>
      <c r="AZ61" s="102">
        <v>0.28342235638352109</v>
      </c>
      <c r="BA61" s="103">
        <v>0.377</v>
      </c>
      <c r="BB61" s="19">
        <v>7.5</v>
      </c>
      <c r="BC61" s="19">
        <v>3.7</v>
      </c>
      <c r="BD61" s="19">
        <v>66.3</v>
      </c>
      <c r="BE61" s="19">
        <v>74.2</v>
      </c>
      <c r="BF61" s="356">
        <v>971949</v>
      </c>
      <c r="BG61" s="356">
        <v>31001</v>
      </c>
      <c r="BH61" s="356">
        <v>4032</v>
      </c>
      <c r="BI61" s="20">
        <f t="shared" si="8"/>
        <v>318.95706461964568</v>
      </c>
      <c r="BJ61" s="20">
        <f t="shared" si="9"/>
        <v>41.483658093171549</v>
      </c>
      <c r="BK61" s="19">
        <v>19.8</v>
      </c>
      <c r="BL61" s="19">
        <v>10.3</v>
      </c>
      <c r="BM61" s="19">
        <v>24.8</v>
      </c>
      <c r="BN61" s="19">
        <v>15.1</v>
      </c>
      <c r="BO61" s="19">
        <v>26.7</v>
      </c>
      <c r="BP61" s="19">
        <v>22.9</v>
      </c>
      <c r="BQ61" s="19">
        <v>28.7</v>
      </c>
      <c r="BR61" s="19">
        <v>51.7</v>
      </c>
      <c r="BS61" s="104">
        <v>3</v>
      </c>
      <c r="BT61" s="104">
        <v>3</v>
      </c>
      <c r="BU61" s="104">
        <v>51</v>
      </c>
      <c r="BV61" s="104">
        <v>46</v>
      </c>
      <c r="BW61" s="104">
        <v>51</v>
      </c>
      <c r="BX61" s="104">
        <v>46</v>
      </c>
      <c r="BY61" s="105">
        <v>828</v>
      </c>
      <c r="BZ61" s="105">
        <v>827</v>
      </c>
      <c r="CA61" s="105">
        <v>519</v>
      </c>
      <c r="CB61" s="25">
        <v>62.756952841596124</v>
      </c>
      <c r="CC61" s="107">
        <v>47</v>
      </c>
      <c r="CD61" s="107">
        <v>47</v>
      </c>
      <c r="CE61" s="106">
        <f t="shared" si="10"/>
        <v>100</v>
      </c>
      <c r="CF61" s="1" t="s">
        <v>164</v>
      </c>
      <c r="CG61" s="1" t="s">
        <v>164</v>
      </c>
      <c r="CH61" s="1" t="s">
        <v>164</v>
      </c>
      <c r="CI61" s="1" t="s">
        <v>164</v>
      </c>
      <c r="CJ61" s="1" t="s">
        <v>164</v>
      </c>
      <c r="CK61" s="1" t="s">
        <v>164</v>
      </c>
      <c r="CL61" s="1" t="s">
        <v>164</v>
      </c>
      <c r="CM61" s="1" t="s">
        <v>164</v>
      </c>
      <c r="CN61" s="1" t="s">
        <v>164</v>
      </c>
    </row>
    <row r="62" spans="1:92" s="1" customFormat="1">
      <c r="A62" s="1" t="s">
        <v>93</v>
      </c>
      <c r="B62" s="2" t="s">
        <v>94</v>
      </c>
      <c r="C62" s="1" t="s">
        <v>161</v>
      </c>
      <c r="D62" s="19">
        <v>396555</v>
      </c>
      <c r="E62" s="19">
        <v>54049</v>
      </c>
      <c r="F62" s="19">
        <v>50052</v>
      </c>
      <c r="G62" s="19">
        <v>17896</v>
      </c>
      <c r="H62" s="19">
        <v>38103</v>
      </c>
      <c r="I62" s="19">
        <v>3997</v>
      </c>
      <c r="J62" s="19">
        <v>342506</v>
      </c>
      <c r="K62" s="19">
        <v>304139</v>
      </c>
      <c r="L62" s="19">
        <v>234938</v>
      </c>
      <c r="M62" s="19">
        <v>81658</v>
      </c>
      <c r="N62" s="19">
        <v>38367</v>
      </c>
      <c r="O62" s="19">
        <v>76536</v>
      </c>
      <c r="P62" s="19">
        <v>30920</v>
      </c>
      <c r="Q62" s="19">
        <v>30790</v>
      </c>
      <c r="R62" s="19">
        <v>14664</v>
      </c>
      <c r="S62" s="19">
        <v>30336</v>
      </c>
      <c r="T62" s="19">
        <v>130</v>
      </c>
      <c r="U62" s="19">
        <v>45616</v>
      </c>
      <c r="V62" s="19">
        <v>45039</v>
      </c>
      <c r="W62" s="19">
        <v>27361</v>
      </c>
      <c r="X62" s="19">
        <v>42997</v>
      </c>
      <c r="Y62" s="19">
        <v>577</v>
      </c>
      <c r="Z62" s="20">
        <f t="shared" si="0"/>
        <v>7.3951414457251756</v>
      </c>
      <c r="AA62" s="20">
        <f t="shared" si="1"/>
        <v>11.201847558874881</v>
      </c>
      <c r="AB62" s="20">
        <f t="shared" si="2"/>
        <v>0.42043984476067264</v>
      </c>
      <c r="AC62" s="20">
        <f t="shared" si="3"/>
        <v>1.2649070501578394</v>
      </c>
      <c r="AD62" s="20">
        <f t="shared" si="4"/>
        <v>33.11069585006198</v>
      </c>
      <c r="AE62" s="20">
        <f t="shared" si="5"/>
        <v>68.593834852528133</v>
      </c>
      <c r="AF62" s="20">
        <f t="shared" si="6"/>
        <v>47.425614489003884</v>
      </c>
      <c r="AG62" s="20">
        <f t="shared" si="7"/>
        <v>59.981146965976848</v>
      </c>
      <c r="AH62" s="100" t="s">
        <v>164</v>
      </c>
      <c r="AI62" s="100" t="s">
        <v>164</v>
      </c>
      <c r="AJ62" s="100" t="s">
        <v>164</v>
      </c>
      <c r="AK62" s="100" t="s">
        <v>164</v>
      </c>
      <c r="AL62" s="100" t="s">
        <v>164</v>
      </c>
      <c r="AM62" s="100" t="s">
        <v>164</v>
      </c>
      <c r="AN62" s="100" t="s">
        <v>164</v>
      </c>
      <c r="AO62" s="100" t="s">
        <v>164</v>
      </c>
      <c r="AP62" s="100" t="s">
        <v>164</v>
      </c>
      <c r="AQ62" s="100" t="s">
        <v>164</v>
      </c>
      <c r="AR62" s="100" t="s">
        <v>164</v>
      </c>
      <c r="AS62" s="100" t="s">
        <v>164</v>
      </c>
      <c r="AT62" s="1">
        <v>26</v>
      </c>
      <c r="AU62" s="1">
        <v>32</v>
      </c>
      <c r="AV62" s="4" t="s">
        <v>164</v>
      </c>
      <c r="AW62" s="4" t="s">
        <v>164</v>
      </c>
      <c r="AX62" s="98">
        <v>69</v>
      </c>
      <c r="AY62" s="101">
        <v>57</v>
      </c>
      <c r="AZ62" s="102">
        <v>3.3209536089777759E-2</v>
      </c>
      <c r="BA62" s="103">
        <v>0.16</v>
      </c>
      <c r="BB62" s="19">
        <v>22.4</v>
      </c>
      <c r="BC62" s="19">
        <v>18</v>
      </c>
      <c r="BD62" s="19">
        <v>52.3</v>
      </c>
      <c r="BE62" s="19">
        <v>60.5</v>
      </c>
      <c r="BF62" s="356">
        <v>613217</v>
      </c>
      <c r="BG62" s="356">
        <v>30220</v>
      </c>
      <c r="BH62" s="356">
        <v>12430</v>
      </c>
      <c r="BI62" s="20">
        <f t="shared" si="8"/>
        <v>492.81086466943998</v>
      </c>
      <c r="BJ62" s="20">
        <f t="shared" si="9"/>
        <v>202.7014906631747</v>
      </c>
      <c r="BK62" s="19">
        <v>29.9</v>
      </c>
      <c r="BL62" s="19">
        <v>12.1</v>
      </c>
      <c r="BM62" s="19">
        <v>35.299999999999997</v>
      </c>
      <c r="BN62" s="19">
        <v>28.2</v>
      </c>
      <c r="BO62" s="19">
        <v>22.8</v>
      </c>
      <c r="BP62" s="19">
        <v>24.4</v>
      </c>
      <c r="BQ62" s="19">
        <v>12.1</v>
      </c>
      <c r="BR62" s="19">
        <v>35.4</v>
      </c>
      <c r="BS62" s="104">
        <v>10</v>
      </c>
      <c r="BT62" s="104">
        <v>10</v>
      </c>
      <c r="BU62" s="104">
        <v>88</v>
      </c>
      <c r="BV62" s="104">
        <v>87</v>
      </c>
      <c r="BW62" s="104">
        <v>88</v>
      </c>
      <c r="BX62" s="104">
        <v>87</v>
      </c>
      <c r="BY62" s="105">
        <v>3816</v>
      </c>
      <c r="BZ62" s="105">
        <v>3614</v>
      </c>
      <c r="CA62" s="105">
        <v>3566</v>
      </c>
      <c r="CB62" s="25">
        <v>98.671831765356941</v>
      </c>
      <c r="CC62" s="107">
        <v>89</v>
      </c>
      <c r="CD62" s="107">
        <v>71</v>
      </c>
      <c r="CE62" s="106">
        <f t="shared" si="10"/>
        <v>79.775280898876403</v>
      </c>
      <c r="CF62" s="1" t="s">
        <v>164</v>
      </c>
      <c r="CG62" s="1" t="s">
        <v>164</v>
      </c>
      <c r="CH62" s="1" t="s">
        <v>164</v>
      </c>
      <c r="CI62" s="1" t="s">
        <v>164</v>
      </c>
      <c r="CJ62" s="1" t="s">
        <v>164</v>
      </c>
      <c r="CK62" s="1" t="s">
        <v>164</v>
      </c>
      <c r="CL62" s="1" t="s">
        <v>164</v>
      </c>
      <c r="CM62" s="1" t="s">
        <v>164</v>
      </c>
      <c r="CN62" s="1" t="s">
        <v>164</v>
      </c>
    </row>
    <row r="63" spans="1:92" s="1" customFormat="1">
      <c r="A63" s="1" t="s">
        <v>89</v>
      </c>
      <c r="B63" s="2" t="s">
        <v>90</v>
      </c>
      <c r="C63" s="1" t="s">
        <v>162</v>
      </c>
      <c r="D63" s="19">
        <v>144063</v>
      </c>
      <c r="E63" s="19">
        <v>19164</v>
      </c>
      <c r="F63" s="19">
        <v>15985</v>
      </c>
      <c r="G63" s="19">
        <v>7948</v>
      </c>
      <c r="H63" s="19">
        <v>9407</v>
      </c>
      <c r="I63" s="19">
        <v>3179</v>
      </c>
      <c r="J63" s="19">
        <v>124899</v>
      </c>
      <c r="K63" s="19">
        <v>100983</v>
      </c>
      <c r="L63" s="19">
        <v>88952</v>
      </c>
      <c r="M63" s="19">
        <v>14583</v>
      </c>
      <c r="N63" s="19">
        <v>23916</v>
      </c>
      <c r="O63" s="19">
        <v>28736</v>
      </c>
      <c r="P63" s="19">
        <v>12625</v>
      </c>
      <c r="Q63" s="19">
        <v>12583</v>
      </c>
      <c r="R63" s="19">
        <v>5897</v>
      </c>
      <c r="S63" s="19">
        <v>12250</v>
      </c>
      <c r="T63" s="19">
        <v>42</v>
      </c>
      <c r="U63" s="19">
        <v>16111</v>
      </c>
      <c r="V63" s="19">
        <v>16001</v>
      </c>
      <c r="W63" s="19">
        <v>10140</v>
      </c>
      <c r="X63" s="19">
        <v>15017</v>
      </c>
      <c r="Y63" s="19">
        <v>110</v>
      </c>
      <c r="Z63" s="20">
        <f t="shared" si="0"/>
        <v>16.588394907117511</v>
      </c>
      <c r="AA63" s="20">
        <f t="shared" si="1"/>
        <v>19.148271803617323</v>
      </c>
      <c r="AB63" s="20">
        <f t="shared" si="2"/>
        <v>0.33267326732673269</v>
      </c>
      <c r="AC63" s="20">
        <f t="shared" si="3"/>
        <v>0.68276332940227169</v>
      </c>
      <c r="AD63" s="20">
        <f t="shared" si="4"/>
        <v>41.473596326445417</v>
      </c>
      <c r="AE63" s="20">
        <f t="shared" si="5"/>
        <v>71.219145069215926</v>
      </c>
      <c r="AF63" s="20">
        <f t="shared" si="6"/>
        <v>46.708910891089111</v>
      </c>
      <c r="AG63" s="20">
        <f t="shared" si="7"/>
        <v>62.938365092173058</v>
      </c>
      <c r="AH63" s="100" t="s">
        <v>164</v>
      </c>
      <c r="AI63" s="100" t="s">
        <v>164</v>
      </c>
      <c r="AJ63" s="100" t="s">
        <v>164</v>
      </c>
      <c r="AK63" s="100" t="s">
        <v>164</v>
      </c>
      <c r="AL63" s="100" t="s">
        <v>164</v>
      </c>
      <c r="AM63" s="100" t="s">
        <v>164</v>
      </c>
      <c r="AN63" s="100" t="s">
        <v>164</v>
      </c>
      <c r="AO63" s="100" t="s">
        <v>164</v>
      </c>
      <c r="AP63" s="100" t="s">
        <v>164</v>
      </c>
      <c r="AQ63" s="100" t="s">
        <v>164</v>
      </c>
      <c r="AR63" s="100" t="s">
        <v>164</v>
      </c>
      <c r="AS63" s="100" t="s">
        <v>164</v>
      </c>
      <c r="AT63" s="1">
        <v>20</v>
      </c>
      <c r="AU63" s="1">
        <v>22</v>
      </c>
      <c r="AV63" s="4" t="s">
        <v>164</v>
      </c>
      <c r="AW63" s="4" t="s">
        <v>164</v>
      </c>
      <c r="AX63" s="98">
        <v>41</v>
      </c>
      <c r="AY63" s="101" t="s">
        <v>164</v>
      </c>
      <c r="AZ63" s="102">
        <v>0.26679269158836805</v>
      </c>
      <c r="BA63" s="103">
        <v>0.38</v>
      </c>
      <c r="BB63" s="19">
        <v>5.6</v>
      </c>
      <c r="BC63" s="19">
        <v>2.6</v>
      </c>
      <c r="BD63" s="19">
        <v>74.400000000000006</v>
      </c>
      <c r="BE63" s="19">
        <v>79.900000000000006</v>
      </c>
      <c r="BF63" s="108">
        <v>227403</v>
      </c>
      <c r="BG63" s="108">
        <v>12721</v>
      </c>
      <c r="BH63" s="108">
        <v>2335</v>
      </c>
      <c r="BI63" s="20">
        <f t="shared" si="8"/>
        <v>559.40334999978006</v>
      </c>
      <c r="BJ63" s="20">
        <f t="shared" si="9"/>
        <v>102.68114316873567</v>
      </c>
      <c r="BK63" s="19">
        <v>23.9</v>
      </c>
      <c r="BL63" s="19">
        <v>8.6</v>
      </c>
      <c r="BM63" s="19">
        <v>33.4</v>
      </c>
      <c r="BN63" s="19">
        <v>26</v>
      </c>
      <c r="BO63" s="19">
        <v>25.2</v>
      </c>
      <c r="BP63" s="19">
        <v>28.6</v>
      </c>
      <c r="BQ63" s="19">
        <v>17.5</v>
      </c>
      <c r="BR63" s="19">
        <v>36.700000000000003</v>
      </c>
      <c r="BS63" s="97" t="s">
        <v>164</v>
      </c>
      <c r="BT63" s="104" t="s">
        <v>164</v>
      </c>
      <c r="BU63" s="104" t="s">
        <v>164</v>
      </c>
      <c r="BV63" s="104" t="s">
        <v>164</v>
      </c>
      <c r="BW63" s="104" t="s">
        <v>164</v>
      </c>
      <c r="BX63" s="104" t="s">
        <v>164</v>
      </c>
      <c r="BY63" s="105">
        <v>93</v>
      </c>
      <c r="BZ63" s="105">
        <v>93</v>
      </c>
      <c r="CA63" s="105">
        <v>93</v>
      </c>
      <c r="CB63" s="25">
        <v>100</v>
      </c>
      <c r="CC63" s="105">
        <v>1</v>
      </c>
      <c r="CD63" s="105">
        <v>1</v>
      </c>
      <c r="CE63" s="106">
        <f t="shared" si="10"/>
        <v>100</v>
      </c>
      <c r="CF63" s="1" t="s">
        <v>164</v>
      </c>
      <c r="CG63" s="1" t="s">
        <v>164</v>
      </c>
      <c r="CH63" s="1" t="s">
        <v>164</v>
      </c>
      <c r="CI63" s="1" t="s">
        <v>164</v>
      </c>
      <c r="CJ63" s="1" t="s">
        <v>164</v>
      </c>
      <c r="CK63" s="1" t="s">
        <v>164</v>
      </c>
      <c r="CL63" s="1" t="s">
        <v>164</v>
      </c>
      <c r="CM63" s="1" t="s">
        <v>164</v>
      </c>
      <c r="CN63" s="1" t="s">
        <v>164</v>
      </c>
    </row>
    <row r="64" spans="1:92" s="1" customFormat="1">
      <c r="A64" s="1" t="s">
        <v>53</v>
      </c>
      <c r="B64" s="2" t="s">
        <v>54</v>
      </c>
      <c r="C64" s="1" t="s">
        <v>163</v>
      </c>
      <c r="D64" s="19">
        <v>135311</v>
      </c>
      <c r="E64" s="19">
        <v>22609</v>
      </c>
      <c r="F64" s="19">
        <v>19143</v>
      </c>
      <c r="G64" s="19">
        <v>7813</v>
      </c>
      <c r="H64" s="19">
        <v>14357</v>
      </c>
      <c r="I64" s="19">
        <v>3466</v>
      </c>
      <c r="J64" s="19">
        <v>112702</v>
      </c>
      <c r="K64" s="19">
        <v>89610</v>
      </c>
      <c r="L64" s="19">
        <v>77100</v>
      </c>
      <c r="M64" s="19">
        <v>17041</v>
      </c>
      <c r="N64" s="19">
        <v>23092</v>
      </c>
      <c r="O64" s="19">
        <v>28134</v>
      </c>
      <c r="P64" s="19">
        <v>12193</v>
      </c>
      <c r="Q64" s="19">
        <v>12193</v>
      </c>
      <c r="R64" s="19">
        <v>6091</v>
      </c>
      <c r="S64" s="19">
        <v>11988</v>
      </c>
      <c r="T64" s="19">
        <v>0</v>
      </c>
      <c r="U64" s="19">
        <v>15941</v>
      </c>
      <c r="V64" s="19">
        <v>15853</v>
      </c>
      <c r="W64" s="19">
        <v>8945</v>
      </c>
      <c r="X64" s="19">
        <v>15383</v>
      </c>
      <c r="Y64" s="19">
        <v>88</v>
      </c>
      <c r="Z64" s="20">
        <f t="shared" si="0"/>
        <v>15.330178247600513</v>
      </c>
      <c r="AA64" s="20">
        <f t="shared" si="1"/>
        <v>20.489432308211033</v>
      </c>
      <c r="AB64" s="20">
        <f t="shared" si="2"/>
        <v>0</v>
      </c>
      <c r="AC64" s="20">
        <f t="shared" si="3"/>
        <v>0.5520356313907534</v>
      </c>
      <c r="AD64" s="20">
        <f t="shared" si="4"/>
        <v>34.557034809146799</v>
      </c>
      <c r="AE64" s="20">
        <f t="shared" si="5"/>
        <v>68.410498482724364</v>
      </c>
      <c r="AF64" s="20">
        <f t="shared" si="6"/>
        <v>49.954892151234311</v>
      </c>
      <c r="AG64" s="20">
        <f t="shared" si="7"/>
        <v>56.113167304435109</v>
      </c>
      <c r="AH64" s="100" t="s">
        <v>164</v>
      </c>
      <c r="AI64" s="100" t="s">
        <v>164</v>
      </c>
      <c r="AJ64" s="100" t="s">
        <v>164</v>
      </c>
      <c r="AK64" s="100" t="s">
        <v>164</v>
      </c>
      <c r="AL64" s="100" t="s">
        <v>164</v>
      </c>
      <c r="AM64" s="100" t="s">
        <v>164</v>
      </c>
      <c r="AN64" s="100" t="s">
        <v>164</v>
      </c>
      <c r="AO64" s="100" t="s">
        <v>164</v>
      </c>
      <c r="AP64" s="100" t="s">
        <v>164</v>
      </c>
      <c r="AQ64" s="100" t="s">
        <v>164</v>
      </c>
      <c r="AR64" s="100" t="s">
        <v>164</v>
      </c>
      <c r="AS64" s="100" t="s">
        <v>164</v>
      </c>
      <c r="AT64" s="1">
        <v>13</v>
      </c>
      <c r="AU64" s="1">
        <v>19</v>
      </c>
      <c r="AV64" s="4" t="s">
        <v>164</v>
      </c>
      <c r="AW64" s="4" t="s">
        <v>164</v>
      </c>
      <c r="AX64" s="98">
        <v>35</v>
      </c>
      <c r="AY64" s="101">
        <v>25</v>
      </c>
      <c r="AZ64" s="102">
        <v>0.38458350121471946</v>
      </c>
      <c r="BA64" s="103">
        <v>0.64</v>
      </c>
      <c r="BB64" s="19">
        <v>7.6</v>
      </c>
      <c r="BC64" s="19">
        <v>2</v>
      </c>
      <c r="BD64" s="19">
        <v>68.8</v>
      </c>
      <c r="BE64" s="19">
        <v>81.2</v>
      </c>
      <c r="BF64" s="108" t="s">
        <v>164</v>
      </c>
      <c r="BG64" s="108" t="s">
        <v>164</v>
      </c>
      <c r="BH64" s="108" t="s">
        <v>164</v>
      </c>
      <c r="BI64" s="20" t="s">
        <v>164</v>
      </c>
      <c r="BJ64" s="20" t="s">
        <v>164</v>
      </c>
      <c r="BK64" s="19">
        <v>23.2</v>
      </c>
      <c r="BL64" s="19">
        <v>11</v>
      </c>
      <c r="BM64" s="19">
        <v>32</v>
      </c>
      <c r="BN64" s="19">
        <v>27.2</v>
      </c>
      <c r="BO64" s="19">
        <v>32.1</v>
      </c>
      <c r="BP64" s="19">
        <v>31.8</v>
      </c>
      <c r="BQ64" s="19">
        <v>12.7</v>
      </c>
      <c r="BR64" s="19">
        <v>30</v>
      </c>
      <c r="BS64" s="97" t="s">
        <v>164</v>
      </c>
      <c r="BT64" s="104" t="s">
        <v>164</v>
      </c>
      <c r="BU64" s="104">
        <v>61</v>
      </c>
      <c r="BV64" s="104">
        <v>57.999999999999993</v>
      </c>
      <c r="BW64" s="104">
        <v>61</v>
      </c>
      <c r="BX64" s="104">
        <v>57.999999999999993</v>
      </c>
      <c r="BY64" s="105">
        <v>137</v>
      </c>
      <c r="BZ64" s="105">
        <v>114</v>
      </c>
      <c r="CA64" s="105">
        <v>104</v>
      </c>
      <c r="CB64" s="25">
        <v>91.228070175438589</v>
      </c>
      <c r="CC64" s="107">
        <v>1</v>
      </c>
      <c r="CD64" s="107">
        <v>1</v>
      </c>
      <c r="CE64" s="106">
        <f t="shared" si="10"/>
        <v>100</v>
      </c>
      <c r="CF64" s="1" t="s">
        <v>164</v>
      </c>
      <c r="CG64" s="1" t="s">
        <v>164</v>
      </c>
      <c r="CH64" s="1" t="s">
        <v>164</v>
      </c>
      <c r="CI64" s="1" t="s">
        <v>164</v>
      </c>
      <c r="CJ64" s="1" t="s">
        <v>164</v>
      </c>
      <c r="CK64" s="1" t="s">
        <v>164</v>
      </c>
      <c r="CL64" s="1" t="s">
        <v>164</v>
      </c>
      <c r="CM64" s="1" t="s">
        <v>164</v>
      </c>
      <c r="CN64" s="1" t="s">
        <v>164</v>
      </c>
    </row>
    <row r="65" spans="1:92" s="1" customFormat="1">
      <c r="A65" s="1" t="s">
        <v>77</v>
      </c>
      <c r="B65" s="2" t="s">
        <v>78</v>
      </c>
      <c r="C65" s="1" t="s">
        <v>165</v>
      </c>
      <c r="D65" s="19">
        <v>138491</v>
      </c>
      <c r="E65" s="19">
        <v>13221</v>
      </c>
      <c r="F65" s="19">
        <v>11131</v>
      </c>
      <c r="G65" s="19">
        <v>6635</v>
      </c>
      <c r="H65" s="19">
        <v>6549</v>
      </c>
      <c r="I65" s="19">
        <v>2090</v>
      </c>
      <c r="J65" s="19">
        <v>125270</v>
      </c>
      <c r="K65" s="19">
        <v>108136</v>
      </c>
      <c r="L65" s="19">
        <v>103035</v>
      </c>
      <c r="M65" s="19">
        <v>8222</v>
      </c>
      <c r="N65" s="19">
        <v>17134</v>
      </c>
      <c r="O65" s="19">
        <v>28255</v>
      </c>
      <c r="P65" s="19">
        <v>9130</v>
      </c>
      <c r="Q65" s="19">
        <v>9130</v>
      </c>
      <c r="R65" s="19">
        <v>6116</v>
      </c>
      <c r="S65" s="19">
        <v>9060</v>
      </c>
      <c r="T65" s="19">
        <v>0</v>
      </c>
      <c r="U65" s="19">
        <v>19125</v>
      </c>
      <c r="V65" s="19">
        <v>18889</v>
      </c>
      <c r="W65" s="19">
        <v>12844</v>
      </c>
      <c r="X65" s="19">
        <v>18060</v>
      </c>
      <c r="Y65" s="19">
        <v>236</v>
      </c>
      <c r="Z65" s="20">
        <f t="shared" si="0"/>
        <v>15.808183949776868</v>
      </c>
      <c r="AA65" s="20">
        <f t="shared" si="1"/>
        <v>13.677656262473059</v>
      </c>
      <c r="AB65" s="20">
        <f t="shared" si="2"/>
        <v>0</v>
      </c>
      <c r="AC65" s="20">
        <f t="shared" si="3"/>
        <v>1.2339869281045752</v>
      </c>
      <c r="AD65" s="20">
        <f t="shared" si="4"/>
        <v>50.185311247258149</v>
      </c>
      <c r="AE65" s="20">
        <f t="shared" si="5"/>
        <v>82.250339267182881</v>
      </c>
      <c r="AF65" s="20">
        <f t="shared" si="6"/>
        <v>66.987951807228924</v>
      </c>
      <c r="AG65" s="20">
        <f t="shared" si="7"/>
        <v>67.158169934640526</v>
      </c>
      <c r="AH65" s="100" t="s">
        <v>164</v>
      </c>
      <c r="AI65" s="100" t="s">
        <v>164</v>
      </c>
      <c r="AJ65" s="100" t="s">
        <v>164</v>
      </c>
      <c r="AK65" s="100" t="s">
        <v>164</v>
      </c>
      <c r="AL65" s="100" t="s">
        <v>164</v>
      </c>
      <c r="AM65" s="100" t="s">
        <v>164</v>
      </c>
      <c r="AN65" s="100" t="s">
        <v>164</v>
      </c>
      <c r="AO65" s="100" t="s">
        <v>164</v>
      </c>
      <c r="AP65" s="100" t="s">
        <v>164</v>
      </c>
      <c r="AQ65" s="100" t="s">
        <v>164</v>
      </c>
      <c r="AR65" s="100" t="s">
        <v>164</v>
      </c>
      <c r="AS65" s="100" t="s">
        <v>164</v>
      </c>
      <c r="AT65" s="1">
        <v>75</v>
      </c>
      <c r="AU65" s="1">
        <v>37</v>
      </c>
      <c r="AV65" s="4" t="s">
        <v>164</v>
      </c>
      <c r="AW65" s="4" t="s">
        <v>164</v>
      </c>
      <c r="AX65" s="98">
        <v>40</v>
      </c>
      <c r="AY65" s="101">
        <v>23</v>
      </c>
      <c r="AZ65" s="102">
        <v>0.16723633820603515</v>
      </c>
      <c r="BA65" s="103">
        <v>0.73</v>
      </c>
      <c r="BB65" s="19">
        <v>3.5</v>
      </c>
      <c r="BC65" s="19">
        <v>0.6</v>
      </c>
      <c r="BD65" s="19">
        <v>72.8</v>
      </c>
      <c r="BE65" s="19">
        <v>81.099999999999994</v>
      </c>
      <c r="BF65" s="356">
        <v>225677</v>
      </c>
      <c r="BG65" s="356">
        <v>5517</v>
      </c>
      <c r="BH65" s="356">
        <v>630</v>
      </c>
      <c r="BI65" s="20">
        <f t="shared" si="8"/>
        <v>244.46443368176639</v>
      </c>
      <c r="BJ65" s="20">
        <f t="shared" si="9"/>
        <v>27.916003846204973</v>
      </c>
      <c r="BK65" s="19">
        <v>13.2</v>
      </c>
      <c r="BL65" s="19">
        <v>4.2</v>
      </c>
      <c r="BM65" s="19">
        <v>27.7</v>
      </c>
      <c r="BN65" s="19">
        <v>19.399999999999999</v>
      </c>
      <c r="BO65" s="19">
        <v>34.1</v>
      </c>
      <c r="BP65" s="19">
        <v>32.6</v>
      </c>
      <c r="BQ65" s="19">
        <v>25</v>
      </c>
      <c r="BR65" s="19">
        <v>43.9</v>
      </c>
      <c r="BS65" s="97" t="s">
        <v>164</v>
      </c>
      <c r="BT65" s="104" t="s">
        <v>164</v>
      </c>
      <c r="BU65" s="104" t="s">
        <v>164</v>
      </c>
      <c r="BV65" s="104" t="s">
        <v>164</v>
      </c>
      <c r="BW65" s="104" t="s">
        <v>164</v>
      </c>
      <c r="BX65" s="104" t="s">
        <v>164</v>
      </c>
      <c r="BY65" s="105">
        <v>74</v>
      </c>
      <c r="BZ65" s="105">
        <v>74</v>
      </c>
      <c r="CA65" s="105">
        <v>74</v>
      </c>
      <c r="CB65" s="25">
        <v>100</v>
      </c>
      <c r="CC65" s="107">
        <v>0</v>
      </c>
      <c r="CD65" s="107">
        <v>0</v>
      </c>
      <c r="CE65" s="106" t="s">
        <v>164</v>
      </c>
      <c r="CF65" s="1" t="s">
        <v>164</v>
      </c>
      <c r="CG65" s="1" t="s">
        <v>164</v>
      </c>
      <c r="CH65" s="1" t="s">
        <v>164</v>
      </c>
      <c r="CI65" s="1" t="s">
        <v>164</v>
      </c>
      <c r="CJ65" s="1" t="s">
        <v>164</v>
      </c>
      <c r="CK65" s="1" t="s">
        <v>164</v>
      </c>
      <c r="CL65" s="1" t="s">
        <v>164</v>
      </c>
      <c r="CM65" s="1" t="s">
        <v>164</v>
      </c>
      <c r="CN65" s="1" t="s">
        <v>164</v>
      </c>
    </row>
    <row r="66" spans="1:92" s="1" customFormat="1">
      <c r="A66" s="1" t="s">
        <v>79</v>
      </c>
      <c r="B66" s="2" t="s">
        <v>80</v>
      </c>
      <c r="C66" s="1" t="s">
        <v>166</v>
      </c>
      <c r="D66" s="19">
        <v>1766891</v>
      </c>
      <c r="E66" s="19">
        <v>149171</v>
      </c>
      <c r="F66" s="19">
        <v>129260</v>
      </c>
      <c r="G66" s="19">
        <v>52154</v>
      </c>
      <c r="H66" s="19">
        <v>86831</v>
      </c>
      <c r="I66" s="19">
        <v>19911</v>
      </c>
      <c r="J66" s="19">
        <v>1617720</v>
      </c>
      <c r="K66" s="19">
        <v>1322123</v>
      </c>
      <c r="L66" s="19">
        <v>1085704</v>
      </c>
      <c r="M66" s="19">
        <v>260977</v>
      </c>
      <c r="N66" s="19">
        <v>295597</v>
      </c>
      <c r="O66" s="19">
        <v>308467</v>
      </c>
      <c r="P66" s="19">
        <v>116527</v>
      </c>
      <c r="Q66" s="19">
        <v>114912</v>
      </c>
      <c r="R66" s="19">
        <v>46813</v>
      </c>
      <c r="S66" s="19">
        <v>112728</v>
      </c>
      <c r="T66" s="19">
        <v>1615</v>
      </c>
      <c r="U66" s="19">
        <v>191940</v>
      </c>
      <c r="V66" s="19">
        <v>187386</v>
      </c>
      <c r="W66" s="19">
        <v>96128</v>
      </c>
      <c r="X66" s="19">
        <v>175449</v>
      </c>
      <c r="Y66" s="19">
        <v>4554</v>
      </c>
      <c r="Z66" s="20">
        <f t="shared" si="0"/>
        <v>13.347768668172769</v>
      </c>
      <c r="AA66" s="20">
        <f t="shared" si="1"/>
        <v>18.272445169745076</v>
      </c>
      <c r="AB66" s="20">
        <f t="shared" si="2"/>
        <v>1.3859448883091474</v>
      </c>
      <c r="AC66" s="20">
        <f t="shared" si="3"/>
        <v>2.3726164426383245</v>
      </c>
      <c r="AD66" s="20">
        <f t="shared" si="4"/>
        <v>34.96255974686769</v>
      </c>
      <c r="AE66" s="20">
        <f t="shared" si="5"/>
        <v>67.113221076576906</v>
      </c>
      <c r="AF66" s="20">
        <f t="shared" si="6"/>
        <v>40.173522016356721</v>
      </c>
      <c r="AG66" s="20">
        <f t="shared" si="7"/>
        <v>50.082317390851308</v>
      </c>
      <c r="AH66" s="100" t="s">
        <v>164</v>
      </c>
      <c r="AI66" s="100" t="s">
        <v>164</v>
      </c>
      <c r="AJ66" s="100" t="s">
        <v>164</v>
      </c>
      <c r="AK66" s="100" t="s">
        <v>164</v>
      </c>
      <c r="AL66" s="100" t="s">
        <v>164</v>
      </c>
      <c r="AM66" s="100" t="s">
        <v>164</v>
      </c>
      <c r="AN66" s="100" t="s">
        <v>164</v>
      </c>
      <c r="AO66" s="100" t="s">
        <v>164</v>
      </c>
      <c r="AP66" s="100" t="s">
        <v>164</v>
      </c>
      <c r="AQ66" s="100" t="s">
        <v>164</v>
      </c>
      <c r="AR66" s="100" t="s">
        <v>164</v>
      </c>
      <c r="AS66" s="100" t="s">
        <v>164</v>
      </c>
      <c r="AT66" s="1">
        <v>22</v>
      </c>
      <c r="AU66" s="1">
        <v>21</v>
      </c>
      <c r="AV66" s="4" t="s">
        <v>164</v>
      </c>
      <c r="AW66" s="4" t="s">
        <v>164</v>
      </c>
      <c r="AX66" s="98">
        <v>78</v>
      </c>
      <c r="AY66" s="101">
        <v>65</v>
      </c>
      <c r="AZ66" s="102">
        <v>1.0065411425042733E-2</v>
      </c>
      <c r="BA66" s="103">
        <v>0.43</v>
      </c>
      <c r="BB66" s="19">
        <v>28.8</v>
      </c>
      <c r="BC66" s="19">
        <v>28.2</v>
      </c>
      <c r="BD66" s="19">
        <v>45</v>
      </c>
      <c r="BE66" s="19">
        <v>49.3</v>
      </c>
      <c r="BF66" s="356">
        <v>2706171</v>
      </c>
      <c r="BG66" s="356">
        <v>88324</v>
      </c>
      <c r="BH66" s="356">
        <v>29737</v>
      </c>
      <c r="BI66" s="20">
        <f t="shared" si="8"/>
        <v>326.37996638054284</v>
      </c>
      <c r="BJ66" s="20">
        <f t="shared" si="9"/>
        <v>109.88588673812556</v>
      </c>
      <c r="BK66" s="19">
        <v>30.3</v>
      </c>
      <c r="BL66" s="19">
        <v>13.7</v>
      </c>
      <c r="BM66" s="19">
        <v>28.6</v>
      </c>
      <c r="BN66" s="19">
        <v>21.8</v>
      </c>
      <c r="BO66" s="19">
        <v>24.8</v>
      </c>
      <c r="BP66" s="19">
        <v>23.2</v>
      </c>
      <c r="BQ66" s="19">
        <v>16.3</v>
      </c>
      <c r="BR66" s="19">
        <v>41.3</v>
      </c>
      <c r="BS66" s="104">
        <v>31</v>
      </c>
      <c r="BT66" s="104">
        <v>34</v>
      </c>
      <c r="BU66" s="104">
        <v>94</v>
      </c>
      <c r="BV66" s="104">
        <v>93</v>
      </c>
      <c r="BW66" s="104">
        <v>94</v>
      </c>
      <c r="BX66" s="104">
        <v>93</v>
      </c>
      <c r="BY66" s="105">
        <v>3398</v>
      </c>
      <c r="BZ66" s="105">
        <v>3209</v>
      </c>
      <c r="CA66" s="105">
        <v>3209</v>
      </c>
      <c r="CB66" s="25">
        <v>100</v>
      </c>
      <c r="CC66" s="107">
        <v>145</v>
      </c>
      <c r="CD66" s="107">
        <v>97</v>
      </c>
      <c r="CE66" s="106">
        <f t="shared" ref="CE66:CE74" si="11">CD66/CC66*100</f>
        <v>66.896551724137936</v>
      </c>
      <c r="CF66" s="1" t="s">
        <v>164</v>
      </c>
      <c r="CG66" s="1" t="s">
        <v>164</v>
      </c>
      <c r="CH66" s="1" t="s">
        <v>164</v>
      </c>
      <c r="CI66" s="1" t="s">
        <v>164</v>
      </c>
      <c r="CJ66" s="1" t="s">
        <v>164</v>
      </c>
      <c r="CK66" s="1" t="s">
        <v>164</v>
      </c>
      <c r="CL66" s="1" t="s">
        <v>164</v>
      </c>
      <c r="CM66" s="1" t="s">
        <v>164</v>
      </c>
      <c r="CN66" s="1" t="s">
        <v>164</v>
      </c>
    </row>
    <row r="67" spans="1:92" s="1" customFormat="1">
      <c r="A67" s="1" t="s">
        <v>133</v>
      </c>
      <c r="B67" s="2" t="s">
        <v>134</v>
      </c>
      <c r="C67" s="1" t="s">
        <v>167</v>
      </c>
      <c r="D67" s="19">
        <v>74620</v>
      </c>
      <c r="E67" s="19">
        <v>7733</v>
      </c>
      <c r="F67" s="19">
        <v>6482</v>
      </c>
      <c r="G67" s="19">
        <v>3564</v>
      </c>
      <c r="H67" s="19">
        <v>3871</v>
      </c>
      <c r="I67" s="19">
        <v>1251</v>
      </c>
      <c r="J67" s="19">
        <v>66887</v>
      </c>
      <c r="K67" s="19">
        <v>57031</v>
      </c>
      <c r="L67" s="19">
        <v>52163</v>
      </c>
      <c r="M67" s="19">
        <v>6750</v>
      </c>
      <c r="N67" s="19">
        <v>9856</v>
      </c>
      <c r="O67" s="19">
        <v>12054</v>
      </c>
      <c r="P67" s="19">
        <v>4415</v>
      </c>
      <c r="Q67" s="19">
        <v>4367</v>
      </c>
      <c r="R67" s="19">
        <v>2444</v>
      </c>
      <c r="S67" s="19">
        <v>4330</v>
      </c>
      <c r="T67" s="19">
        <v>48</v>
      </c>
      <c r="U67" s="19">
        <v>7639</v>
      </c>
      <c r="V67" s="19">
        <v>7608</v>
      </c>
      <c r="W67" s="19">
        <v>5385</v>
      </c>
      <c r="X67" s="19">
        <v>7421</v>
      </c>
      <c r="Y67" s="19">
        <v>31</v>
      </c>
      <c r="Z67" s="20">
        <f t="shared" si="0"/>
        <v>16.177421440579334</v>
      </c>
      <c r="AA67" s="20">
        <f t="shared" si="1"/>
        <v>14.735299834048471</v>
      </c>
      <c r="AB67" s="20">
        <f t="shared" si="2"/>
        <v>1.0872027180067949</v>
      </c>
      <c r="AC67" s="20">
        <f t="shared" si="3"/>
        <v>0.40581227909412232</v>
      </c>
      <c r="AD67" s="20">
        <f t="shared" si="4"/>
        <v>46.088193456614505</v>
      </c>
      <c r="AE67" s="20">
        <f t="shared" si="5"/>
        <v>77.986753778761198</v>
      </c>
      <c r="AF67" s="20">
        <f t="shared" si="6"/>
        <v>55.35673839184598</v>
      </c>
      <c r="AG67" s="20">
        <f t="shared" si="7"/>
        <v>70.493520094253171</v>
      </c>
      <c r="AH67" s="100" t="s">
        <v>164</v>
      </c>
      <c r="AI67" s="100" t="s">
        <v>164</v>
      </c>
      <c r="AJ67" s="100" t="s">
        <v>164</v>
      </c>
      <c r="AK67" s="100" t="s">
        <v>164</v>
      </c>
      <c r="AL67" s="100" t="s">
        <v>164</v>
      </c>
      <c r="AM67" s="100" t="s">
        <v>164</v>
      </c>
      <c r="AN67" s="100" t="s">
        <v>164</v>
      </c>
      <c r="AO67" s="100" t="s">
        <v>164</v>
      </c>
      <c r="AP67" s="100" t="s">
        <v>164</v>
      </c>
      <c r="AQ67" s="100" t="s">
        <v>164</v>
      </c>
      <c r="AR67" s="100" t="s">
        <v>164</v>
      </c>
      <c r="AS67" s="100" t="s">
        <v>164</v>
      </c>
      <c r="AT67" s="1">
        <v>17</v>
      </c>
      <c r="AU67" s="1">
        <v>13</v>
      </c>
      <c r="AV67" s="4" t="s">
        <v>164</v>
      </c>
      <c r="AW67" s="4" t="s">
        <v>164</v>
      </c>
      <c r="AX67" s="98">
        <v>38</v>
      </c>
      <c r="AY67" s="101">
        <v>0</v>
      </c>
      <c r="AZ67" s="102">
        <v>0.21576680806718354</v>
      </c>
      <c r="BA67" s="103">
        <v>0.03</v>
      </c>
      <c r="BB67" s="19">
        <v>8.3000000000000007</v>
      </c>
      <c r="BC67" s="19">
        <v>1.6</v>
      </c>
      <c r="BD67" s="19">
        <v>67.900000000000006</v>
      </c>
      <c r="BE67" s="19">
        <v>79.400000000000006</v>
      </c>
      <c r="BF67" s="108">
        <v>134957</v>
      </c>
      <c r="BG67" s="108">
        <v>7134</v>
      </c>
      <c r="BH67" s="108">
        <v>991</v>
      </c>
      <c r="BI67" s="20">
        <f t="shared" si="8"/>
        <v>528.61281741591768</v>
      </c>
      <c r="BJ67" s="20">
        <f t="shared" si="9"/>
        <v>73.430796475914548</v>
      </c>
      <c r="BK67" s="19">
        <v>23</v>
      </c>
      <c r="BL67" s="19">
        <v>7.7</v>
      </c>
      <c r="BM67" s="19">
        <v>29.1</v>
      </c>
      <c r="BN67" s="19">
        <v>16.3</v>
      </c>
      <c r="BO67" s="19">
        <v>28.2</v>
      </c>
      <c r="BP67" s="19">
        <v>25.6</v>
      </c>
      <c r="BQ67" s="19">
        <v>19.7</v>
      </c>
      <c r="BR67" s="19">
        <v>50.4</v>
      </c>
      <c r="BS67" s="97" t="s">
        <v>164</v>
      </c>
      <c r="BT67" s="104" t="s">
        <v>164</v>
      </c>
      <c r="BU67" s="104">
        <v>28.999999999999996</v>
      </c>
      <c r="BV67" s="104">
        <v>20</v>
      </c>
      <c r="BW67" s="104">
        <v>28.999999999999996</v>
      </c>
      <c r="BX67" s="104">
        <v>20</v>
      </c>
      <c r="BY67" s="105">
        <v>62</v>
      </c>
      <c r="BZ67" s="105">
        <v>62</v>
      </c>
      <c r="CA67" s="105">
        <v>62</v>
      </c>
      <c r="CB67" s="25">
        <v>100</v>
      </c>
      <c r="CC67" s="105">
        <v>1</v>
      </c>
      <c r="CD67" s="105">
        <v>1</v>
      </c>
      <c r="CE67" s="106">
        <f t="shared" si="11"/>
        <v>100</v>
      </c>
      <c r="CF67" s="1" t="s">
        <v>164</v>
      </c>
      <c r="CG67" s="1" t="s">
        <v>164</v>
      </c>
      <c r="CH67" s="1" t="s">
        <v>164</v>
      </c>
      <c r="CI67" s="1" t="s">
        <v>164</v>
      </c>
      <c r="CJ67" s="1" t="s">
        <v>164</v>
      </c>
      <c r="CK67" s="1" t="s">
        <v>164</v>
      </c>
      <c r="CL67" s="1" t="s">
        <v>164</v>
      </c>
      <c r="CM67" s="1" t="s">
        <v>164</v>
      </c>
      <c r="CN67" s="1" t="s">
        <v>164</v>
      </c>
    </row>
    <row r="68" spans="1:92" s="1" customFormat="1">
      <c r="A68" s="1" t="s">
        <v>123</v>
      </c>
      <c r="B68" s="2" t="s">
        <v>124</v>
      </c>
      <c r="C68" s="1" t="s">
        <v>168</v>
      </c>
      <c r="D68" s="19">
        <v>560746</v>
      </c>
      <c r="E68" s="19">
        <v>61132</v>
      </c>
      <c r="F68" s="19">
        <v>53391</v>
      </c>
      <c r="G68" s="19">
        <v>22777</v>
      </c>
      <c r="H68" s="19">
        <v>34873</v>
      </c>
      <c r="I68" s="19">
        <v>7741</v>
      </c>
      <c r="J68" s="19">
        <v>499614</v>
      </c>
      <c r="K68" s="19">
        <v>430923</v>
      </c>
      <c r="L68" s="19">
        <v>368417</v>
      </c>
      <c r="M68" s="19">
        <v>71908</v>
      </c>
      <c r="N68" s="19">
        <v>68691</v>
      </c>
      <c r="O68" s="19">
        <v>80504</v>
      </c>
      <c r="P68" s="19">
        <v>29710</v>
      </c>
      <c r="Q68" s="19">
        <v>29459</v>
      </c>
      <c r="R68" s="19">
        <v>15829</v>
      </c>
      <c r="S68" s="19">
        <v>28976</v>
      </c>
      <c r="T68" s="19">
        <v>251</v>
      </c>
      <c r="U68" s="19">
        <v>50794</v>
      </c>
      <c r="V68" s="19">
        <v>49857</v>
      </c>
      <c r="W68" s="19">
        <v>30970</v>
      </c>
      <c r="X68" s="19">
        <v>47304</v>
      </c>
      <c r="Y68" s="19">
        <v>937</v>
      </c>
      <c r="Z68" s="20">
        <f t="shared" si="0"/>
        <v>12.66276254662043</v>
      </c>
      <c r="AA68" s="20">
        <f t="shared" si="1"/>
        <v>13.748814084473212</v>
      </c>
      <c r="AB68" s="20">
        <f t="shared" si="2"/>
        <v>0.84483338943116792</v>
      </c>
      <c r="AC68" s="20">
        <f t="shared" si="3"/>
        <v>1.8447060676457849</v>
      </c>
      <c r="AD68" s="20">
        <f t="shared" si="4"/>
        <v>37.258718837924491</v>
      </c>
      <c r="AE68" s="20">
        <f t="shared" si="5"/>
        <v>73.74032753285536</v>
      </c>
      <c r="AF68" s="20">
        <f t="shared" si="6"/>
        <v>53.278357455402222</v>
      </c>
      <c r="AG68" s="20">
        <f t="shared" si="7"/>
        <v>60.97176831909281</v>
      </c>
      <c r="AH68" s="100" t="s">
        <v>164</v>
      </c>
      <c r="AI68" s="100" t="s">
        <v>164</v>
      </c>
      <c r="AJ68" s="100" t="s">
        <v>164</v>
      </c>
      <c r="AK68" s="100" t="s">
        <v>164</v>
      </c>
      <c r="AL68" s="100" t="s">
        <v>164</v>
      </c>
      <c r="AM68" s="100" t="s">
        <v>164</v>
      </c>
      <c r="AN68" s="100" t="s">
        <v>164</v>
      </c>
      <c r="AO68" s="100" t="s">
        <v>164</v>
      </c>
      <c r="AP68" s="100" t="s">
        <v>164</v>
      </c>
      <c r="AQ68" s="100" t="s">
        <v>164</v>
      </c>
      <c r="AR68" s="100" t="s">
        <v>164</v>
      </c>
      <c r="AS68" s="100" t="s">
        <v>164</v>
      </c>
      <c r="AT68" s="1">
        <v>11</v>
      </c>
      <c r="AU68" s="1">
        <v>24</v>
      </c>
      <c r="AV68" s="4" t="s">
        <v>164</v>
      </c>
      <c r="AW68" s="4" t="s">
        <v>164</v>
      </c>
      <c r="AX68" s="98">
        <v>41</v>
      </c>
      <c r="AY68" s="101">
        <v>33</v>
      </c>
      <c r="AZ68" s="102">
        <v>0.22062672421641996</v>
      </c>
      <c r="BA68" s="103">
        <v>0.43</v>
      </c>
      <c r="BB68" s="19">
        <v>6.1</v>
      </c>
      <c r="BC68" s="19">
        <v>3</v>
      </c>
      <c r="BD68" s="19">
        <v>69.599999999999994</v>
      </c>
      <c r="BE68" s="19">
        <v>80.7</v>
      </c>
      <c r="BF68" s="108">
        <v>872205</v>
      </c>
      <c r="BG68" s="108">
        <v>34408</v>
      </c>
      <c r="BH68" s="108">
        <v>4478</v>
      </c>
      <c r="BI68" s="20">
        <f t="shared" si="8"/>
        <v>394.49441358396251</v>
      </c>
      <c r="BJ68" s="20">
        <f t="shared" si="9"/>
        <v>51.34114113081214</v>
      </c>
      <c r="BK68" s="19">
        <v>22</v>
      </c>
      <c r="BL68" s="19">
        <v>8.6999999999999993</v>
      </c>
      <c r="BM68" s="19">
        <v>35.5</v>
      </c>
      <c r="BN68" s="19">
        <v>23.8</v>
      </c>
      <c r="BO68" s="19">
        <v>27</v>
      </c>
      <c r="BP68" s="19">
        <v>28.6</v>
      </c>
      <c r="BQ68" s="19">
        <v>15.5</v>
      </c>
      <c r="BR68" s="19">
        <v>38.9</v>
      </c>
      <c r="BS68" s="97" t="s">
        <v>164</v>
      </c>
      <c r="BT68" s="104" t="s">
        <v>164</v>
      </c>
      <c r="BU68" s="104">
        <v>55.000000000000007</v>
      </c>
      <c r="BV68" s="104">
        <v>53</v>
      </c>
      <c r="BW68" s="104">
        <v>55.000000000000007</v>
      </c>
      <c r="BX68" s="104">
        <v>53</v>
      </c>
      <c r="BY68" s="105">
        <v>408</v>
      </c>
      <c r="BZ68" s="105">
        <v>408</v>
      </c>
      <c r="CA68" s="105">
        <v>408</v>
      </c>
      <c r="CB68" s="25">
        <v>100</v>
      </c>
      <c r="CC68" s="107">
        <v>5</v>
      </c>
      <c r="CD68" s="107">
        <v>5</v>
      </c>
      <c r="CE68" s="106">
        <f t="shared" si="11"/>
        <v>100</v>
      </c>
      <c r="CF68" s="1" t="s">
        <v>164</v>
      </c>
      <c r="CG68" s="1" t="s">
        <v>164</v>
      </c>
      <c r="CH68" s="1" t="s">
        <v>164</v>
      </c>
      <c r="CI68" s="1" t="s">
        <v>164</v>
      </c>
      <c r="CJ68" s="1" t="s">
        <v>164</v>
      </c>
      <c r="CK68" s="1" t="s">
        <v>164</v>
      </c>
      <c r="CL68" s="1" t="s">
        <v>164</v>
      </c>
      <c r="CM68" s="1" t="s">
        <v>164</v>
      </c>
      <c r="CN68" s="1" t="s">
        <v>164</v>
      </c>
    </row>
    <row r="69" spans="1:92" s="1" customFormat="1">
      <c r="A69" s="1" t="s">
        <v>63</v>
      </c>
      <c r="B69" s="2" t="s">
        <v>64</v>
      </c>
      <c r="C69" s="1" t="s">
        <v>169</v>
      </c>
      <c r="D69" s="19">
        <v>452847</v>
      </c>
      <c r="E69" s="19">
        <v>34596</v>
      </c>
      <c r="F69" s="19">
        <v>31222</v>
      </c>
      <c r="G69" s="19">
        <v>14734</v>
      </c>
      <c r="H69" s="19">
        <v>19361</v>
      </c>
      <c r="I69" s="19">
        <v>3374</v>
      </c>
      <c r="J69" s="19">
        <v>418251</v>
      </c>
      <c r="K69" s="19">
        <v>353348</v>
      </c>
      <c r="L69" s="19">
        <v>301804</v>
      </c>
      <c r="M69" s="19">
        <v>59534</v>
      </c>
      <c r="N69" s="19">
        <v>64903</v>
      </c>
      <c r="O69" s="19">
        <v>74349</v>
      </c>
      <c r="P69" s="19">
        <v>25663</v>
      </c>
      <c r="Q69" s="19">
        <v>25387</v>
      </c>
      <c r="R69" s="19">
        <v>13322</v>
      </c>
      <c r="S69" s="19">
        <v>24926</v>
      </c>
      <c r="T69" s="19">
        <v>276</v>
      </c>
      <c r="U69" s="19">
        <v>48686</v>
      </c>
      <c r="V69" s="19">
        <v>48141</v>
      </c>
      <c r="W69" s="19">
        <v>27675</v>
      </c>
      <c r="X69" s="19">
        <v>45789</v>
      </c>
      <c r="Y69" s="19">
        <v>545</v>
      </c>
      <c r="Z69" s="20">
        <f t="shared" si="0"/>
        <v>9.7525725517400854</v>
      </c>
      <c r="AA69" s="20">
        <f t="shared" si="1"/>
        <v>15.517715438815449</v>
      </c>
      <c r="AB69" s="20">
        <f t="shared" si="2"/>
        <v>1.0754783150839731</v>
      </c>
      <c r="AC69" s="20">
        <f t="shared" si="3"/>
        <v>1.1194183132728095</v>
      </c>
      <c r="AD69" s="20">
        <f t="shared" si="4"/>
        <v>42.588738582495083</v>
      </c>
      <c r="AE69" s="20">
        <f t="shared" si="5"/>
        <v>72.158584199440043</v>
      </c>
      <c r="AF69" s="20">
        <f t="shared" si="6"/>
        <v>51.911312005611187</v>
      </c>
      <c r="AG69" s="20">
        <f t="shared" si="7"/>
        <v>56.843856550137616</v>
      </c>
      <c r="AH69" s="100" t="s">
        <v>164</v>
      </c>
      <c r="AI69" s="100" t="s">
        <v>164</v>
      </c>
      <c r="AJ69" s="100" t="s">
        <v>164</v>
      </c>
      <c r="AK69" s="100" t="s">
        <v>164</v>
      </c>
      <c r="AL69" s="100" t="s">
        <v>164</v>
      </c>
      <c r="AM69" s="100" t="s">
        <v>164</v>
      </c>
      <c r="AN69" s="100" t="s">
        <v>164</v>
      </c>
      <c r="AO69" s="100" t="s">
        <v>164</v>
      </c>
      <c r="AP69" s="100" t="s">
        <v>164</v>
      </c>
      <c r="AQ69" s="100" t="s">
        <v>164</v>
      </c>
      <c r="AR69" s="100" t="s">
        <v>164</v>
      </c>
      <c r="AS69" s="100" t="s">
        <v>164</v>
      </c>
      <c r="AT69" s="1">
        <v>22</v>
      </c>
      <c r="AU69" s="1">
        <v>25</v>
      </c>
      <c r="AV69" s="4" t="s">
        <v>164</v>
      </c>
      <c r="AW69" s="4" t="s">
        <v>164</v>
      </c>
      <c r="AX69" s="98">
        <v>61</v>
      </c>
      <c r="AY69" s="101">
        <v>47</v>
      </c>
      <c r="AZ69" s="102">
        <v>0.16437014896735802</v>
      </c>
      <c r="BA69" s="103">
        <v>0.76</v>
      </c>
      <c r="BB69" s="19">
        <v>12.1</v>
      </c>
      <c r="BC69" s="19">
        <v>6.6</v>
      </c>
      <c r="BD69" s="19">
        <v>59.7</v>
      </c>
      <c r="BE69" s="19">
        <v>70.3</v>
      </c>
      <c r="BF69" s="108">
        <v>706616</v>
      </c>
      <c r="BG69" s="108">
        <v>25912</v>
      </c>
      <c r="BH69" s="108">
        <v>4774</v>
      </c>
      <c r="BI69" s="20">
        <f t="shared" si="8"/>
        <v>366.70553737815163</v>
      </c>
      <c r="BJ69" s="20">
        <f t="shared" si="9"/>
        <v>67.561447801917879</v>
      </c>
      <c r="BK69" s="19">
        <v>21.4</v>
      </c>
      <c r="BL69" s="19">
        <v>12.1</v>
      </c>
      <c r="BM69" s="19">
        <v>25.4</v>
      </c>
      <c r="BN69" s="19">
        <v>16.100000000000001</v>
      </c>
      <c r="BO69" s="19">
        <v>26.8</v>
      </c>
      <c r="BP69" s="19">
        <v>22.1</v>
      </c>
      <c r="BQ69" s="19">
        <v>26.4</v>
      </c>
      <c r="BR69" s="19">
        <v>49.7</v>
      </c>
      <c r="BS69" s="104">
        <v>11</v>
      </c>
      <c r="BT69" s="104">
        <v>10</v>
      </c>
      <c r="BU69" s="104">
        <v>77</v>
      </c>
      <c r="BV69" s="104">
        <v>74</v>
      </c>
      <c r="BW69" s="104">
        <v>78</v>
      </c>
      <c r="BX69" s="104">
        <v>74</v>
      </c>
      <c r="BY69" s="107">
        <v>1589</v>
      </c>
      <c r="BZ69" s="107">
        <v>1589</v>
      </c>
      <c r="CA69" s="107">
        <v>1589</v>
      </c>
      <c r="CB69" s="25">
        <v>100</v>
      </c>
      <c r="CC69" s="107">
        <v>52</v>
      </c>
      <c r="CD69" s="107">
        <v>52</v>
      </c>
      <c r="CE69" s="106">
        <f t="shared" si="11"/>
        <v>100</v>
      </c>
      <c r="CF69" s="1" t="s">
        <v>164</v>
      </c>
      <c r="CG69" s="1" t="s">
        <v>164</v>
      </c>
      <c r="CH69" s="1" t="s">
        <v>164</v>
      </c>
      <c r="CI69" s="1" t="s">
        <v>164</v>
      </c>
      <c r="CJ69" s="1" t="s">
        <v>164</v>
      </c>
      <c r="CK69" s="1" t="s">
        <v>164</v>
      </c>
      <c r="CL69" s="1" t="s">
        <v>164</v>
      </c>
      <c r="CM69" s="1" t="s">
        <v>164</v>
      </c>
      <c r="CN69" s="1" t="s">
        <v>164</v>
      </c>
    </row>
    <row r="70" spans="1:92" s="1" customFormat="1">
      <c r="A70" s="1" t="s">
        <v>97</v>
      </c>
      <c r="B70" s="2" t="s">
        <v>98</v>
      </c>
      <c r="C70" s="1" t="s">
        <v>170</v>
      </c>
      <c r="D70" s="19">
        <v>406826</v>
      </c>
      <c r="E70" s="19">
        <v>83675</v>
      </c>
      <c r="F70" s="19">
        <v>76165</v>
      </c>
      <c r="G70" s="19">
        <v>19936</v>
      </c>
      <c r="H70" s="19">
        <v>63821</v>
      </c>
      <c r="I70" s="19">
        <v>7510</v>
      </c>
      <c r="J70" s="19">
        <v>323151</v>
      </c>
      <c r="K70" s="19">
        <v>256660</v>
      </c>
      <c r="L70" s="19">
        <v>153443</v>
      </c>
      <c r="M70" s="19">
        <v>113005</v>
      </c>
      <c r="N70" s="19">
        <v>66491</v>
      </c>
      <c r="O70" s="19">
        <v>86798</v>
      </c>
      <c r="P70" s="19">
        <v>39757</v>
      </c>
      <c r="Q70" s="19">
        <v>39542</v>
      </c>
      <c r="R70" s="19">
        <v>21044</v>
      </c>
      <c r="S70" s="19">
        <v>38871</v>
      </c>
      <c r="T70" s="19">
        <v>215</v>
      </c>
      <c r="U70" s="19">
        <v>47041</v>
      </c>
      <c r="V70" s="19">
        <v>46578</v>
      </c>
      <c r="W70" s="19">
        <v>31095</v>
      </c>
      <c r="X70" s="19">
        <v>45104</v>
      </c>
      <c r="Y70" s="19">
        <v>463</v>
      </c>
      <c r="Z70" s="20">
        <f t="shared" si="0"/>
        <v>8.9752016731401252</v>
      </c>
      <c r="AA70" s="20">
        <f t="shared" si="1"/>
        <v>20.575829875197662</v>
      </c>
      <c r="AB70" s="20">
        <f t="shared" si="2"/>
        <v>0.54078527051839931</v>
      </c>
      <c r="AC70" s="20">
        <f t="shared" si="3"/>
        <v>0.9842477838481325</v>
      </c>
      <c r="AD70" s="20">
        <f t="shared" si="4"/>
        <v>23.825515386913654</v>
      </c>
      <c r="AE70" s="20">
        <f t="shared" si="5"/>
        <v>47.483374645289658</v>
      </c>
      <c r="AF70" s="20">
        <f t="shared" si="6"/>
        <v>52.931559222275325</v>
      </c>
      <c r="AG70" s="20">
        <f t="shared" si="7"/>
        <v>66.10191109882868</v>
      </c>
      <c r="AH70" s="100" t="s">
        <v>164</v>
      </c>
      <c r="AI70" s="100" t="s">
        <v>164</v>
      </c>
      <c r="AJ70" s="100" t="s">
        <v>164</v>
      </c>
      <c r="AK70" s="100" t="s">
        <v>164</v>
      </c>
      <c r="AL70" s="100" t="s">
        <v>164</v>
      </c>
      <c r="AM70" s="100" t="s">
        <v>164</v>
      </c>
      <c r="AN70" s="100" t="s">
        <v>164</v>
      </c>
      <c r="AO70" s="100" t="s">
        <v>164</v>
      </c>
      <c r="AP70" s="100" t="s">
        <v>164</v>
      </c>
      <c r="AQ70" s="100" t="s">
        <v>164</v>
      </c>
      <c r="AR70" s="100" t="s">
        <v>164</v>
      </c>
      <c r="AS70" s="100" t="s">
        <v>164</v>
      </c>
      <c r="AT70" s="1">
        <v>27</v>
      </c>
      <c r="AU70" s="1">
        <v>23</v>
      </c>
      <c r="AV70" s="4" t="s">
        <v>164</v>
      </c>
      <c r="AW70" s="4" t="s">
        <v>164</v>
      </c>
      <c r="AX70" s="98">
        <v>55</v>
      </c>
      <c r="AY70" s="101">
        <v>39</v>
      </c>
      <c r="AZ70" s="102">
        <v>3.9773978254562428E-2</v>
      </c>
      <c r="BA70" s="103">
        <v>0.34</v>
      </c>
      <c r="BB70" s="19">
        <v>12.3</v>
      </c>
      <c r="BC70" s="19">
        <v>7.2</v>
      </c>
      <c r="BD70" s="19">
        <v>59.7</v>
      </c>
      <c r="BE70" s="19">
        <v>70.2</v>
      </c>
      <c r="BF70" s="108">
        <v>670792</v>
      </c>
      <c r="BG70" s="108">
        <v>30458</v>
      </c>
      <c r="BH70" s="108">
        <v>13796</v>
      </c>
      <c r="BI70" s="20">
        <f t="shared" si="8"/>
        <v>454.0602750181875</v>
      </c>
      <c r="BJ70" s="20">
        <f t="shared" si="9"/>
        <v>205.66733055850398</v>
      </c>
      <c r="BK70" s="19">
        <v>29.8</v>
      </c>
      <c r="BL70" s="19">
        <v>16.5</v>
      </c>
      <c r="BM70" s="19">
        <v>33.200000000000003</v>
      </c>
      <c r="BN70" s="19">
        <v>32.4</v>
      </c>
      <c r="BO70" s="19">
        <v>29.4</v>
      </c>
      <c r="BP70" s="19">
        <v>34.299999999999997</v>
      </c>
      <c r="BQ70" s="19">
        <v>7.5</v>
      </c>
      <c r="BR70" s="19">
        <v>16.899999999999999</v>
      </c>
      <c r="BS70" s="97" t="s">
        <v>164</v>
      </c>
      <c r="BT70" s="104" t="s">
        <v>164</v>
      </c>
      <c r="BU70" s="104">
        <v>82</v>
      </c>
      <c r="BV70" s="104">
        <v>81</v>
      </c>
      <c r="BW70" s="104">
        <v>82</v>
      </c>
      <c r="BX70" s="104">
        <v>81</v>
      </c>
      <c r="BY70" s="107">
        <f>BY67+BY59</f>
        <v>168</v>
      </c>
      <c r="BZ70" s="107">
        <f>BZ67+BZ59</f>
        <v>163</v>
      </c>
      <c r="CA70" s="107">
        <f>CA67+CA59</f>
        <v>163</v>
      </c>
      <c r="CB70" s="25">
        <v>100</v>
      </c>
      <c r="CC70" s="107">
        <f>CC69+CC68</f>
        <v>57</v>
      </c>
      <c r="CD70" s="107">
        <f>CD69+CD68</f>
        <v>57</v>
      </c>
      <c r="CE70" s="106">
        <f t="shared" si="11"/>
        <v>100</v>
      </c>
      <c r="CF70" s="1" t="s">
        <v>164</v>
      </c>
      <c r="CG70" s="1" t="s">
        <v>164</v>
      </c>
      <c r="CH70" s="1" t="s">
        <v>164</v>
      </c>
      <c r="CI70" s="1" t="s">
        <v>164</v>
      </c>
      <c r="CJ70" s="1" t="s">
        <v>164</v>
      </c>
      <c r="CK70" s="1" t="s">
        <v>164</v>
      </c>
      <c r="CL70" s="1" t="s">
        <v>164</v>
      </c>
      <c r="CM70" s="1" t="s">
        <v>164</v>
      </c>
      <c r="CN70" s="1" t="s">
        <v>164</v>
      </c>
    </row>
    <row r="71" spans="1:92" s="1" customFormat="1">
      <c r="A71" s="1" t="s">
        <v>61</v>
      </c>
      <c r="B71" s="2" t="s">
        <v>62</v>
      </c>
      <c r="C71" s="1" t="s">
        <v>171</v>
      </c>
      <c r="D71" s="19">
        <v>303280</v>
      </c>
      <c r="E71" s="19">
        <v>40467</v>
      </c>
      <c r="F71" s="19">
        <v>35019</v>
      </c>
      <c r="G71" s="19">
        <v>13200</v>
      </c>
      <c r="H71" s="19">
        <v>25478</v>
      </c>
      <c r="I71" s="19">
        <v>5448</v>
      </c>
      <c r="J71" s="19">
        <v>262813</v>
      </c>
      <c r="K71" s="19">
        <v>216790</v>
      </c>
      <c r="L71" s="19">
        <v>150218</v>
      </c>
      <c r="M71" s="19">
        <v>75101</v>
      </c>
      <c r="N71" s="19">
        <v>46023</v>
      </c>
      <c r="O71" s="19">
        <v>52774</v>
      </c>
      <c r="P71" s="19">
        <v>23783</v>
      </c>
      <c r="Q71" s="19">
        <v>23547</v>
      </c>
      <c r="R71" s="19">
        <v>10349</v>
      </c>
      <c r="S71" s="19">
        <v>23190</v>
      </c>
      <c r="T71" s="19">
        <v>236</v>
      </c>
      <c r="U71" s="19">
        <v>28991</v>
      </c>
      <c r="V71" s="19">
        <v>28505</v>
      </c>
      <c r="W71" s="19">
        <v>16784</v>
      </c>
      <c r="X71" s="19">
        <v>27151</v>
      </c>
      <c r="Y71" s="19">
        <v>486</v>
      </c>
      <c r="Z71" s="20">
        <f t="shared" ref="Z71:Z82" si="12">I71/E71*100</f>
        <v>13.462821558306768</v>
      </c>
      <c r="AA71" s="20">
        <f t="shared" ref="AA71:AA82" si="13">N71/J71*100</f>
        <v>17.511690821991301</v>
      </c>
      <c r="AB71" s="20">
        <f t="shared" ref="AB71:AB82" si="14">T71/P71*100</f>
        <v>0.99230542824706724</v>
      </c>
      <c r="AC71" s="20">
        <f t="shared" ref="AC71:AC82" si="15">Y71/U71*100</f>
        <v>1.6763823255493087</v>
      </c>
      <c r="AD71" s="20">
        <f t="shared" ref="AD71:AD82" si="16">G71/E71*100</f>
        <v>32.619171176514193</v>
      </c>
      <c r="AE71" s="20">
        <f t="shared" ref="AE71:AE82" si="17">L71/J71*100</f>
        <v>57.157750948392959</v>
      </c>
      <c r="AF71" s="20">
        <f t="shared" ref="AF71:AF82" si="18">R71/P71*100</f>
        <v>43.514274902241098</v>
      </c>
      <c r="AG71" s="20">
        <f t="shared" ref="AG71:AG82" si="19">W71/U71*100</f>
        <v>57.893829119381877</v>
      </c>
      <c r="AH71" s="100" t="s">
        <v>164</v>
      </c>
      <c r="AI71" s="100" t="s">
        <v>164</v>
      </c>
      <c r="AJ71" s="100" t="s">
        <v>164</v>
      </c>
      <c r="AK71" s="100" t="s">
        <v>164</v>
      </c>
      <c r="AL71" s="100" t="s">
        <v>164</v>
      </c>
      <c r="AM71" s="100" t="s">
        <v>164</v>
      </c>
      <c r="AN71" s="100" t="s">
        <v>164</v>
      </c>
      <c r="AO71" s="100" t="s">
        <v>164</v>
      </c>
      <c r="AP71" s="100" t="s">
        <v>164</v>
      </c>
      <c r="AQ71" s="100" t="s">
        <v>164</v>
      </c>
      <c r="AR71" s="100" t="s">
        <v>164</v>
      </c>
      <c r="AS71" s="100" t="s">
        <v>164</v>
      </c>
      <c r="AT71" s="1">
        <v>11</v>
      </c>
      <c r="AU71" s="1">
        <v>17</v>
      </c>
      <c r="AV71" s="4" t="s">
        <v>164</v>
      </c>
      <c r="AW71" s="4" t="s">
        <v>164</v>
      </c>
      <c r="AX71" s="98">
        <v>46</v>
      </c>
      <c r="AY71" s="101">
        <v>32</v>
      </c>
      <c r="AZ71" s="102">
        <v>0.15060144414194812</v>
      </c>
      <c r="BA71" s="103">
        <v>0.76</v>
      </c>
      <c r="BB71" s="19">
        <v>3.2</v>
      </c>
      <c r="BC71" s="19">
        <v>1.8</v>
      </c>
      <c r="BD71" s="19">
        <v>71.7</v>
      </c>
      <c r="BE71" s="19">
        <v>77.8</v>
      </c>
      <c r="BF71" s="108">
        <v>526371</v>
      </c>
      <c r="BG71" s="108">
        <v>20220</v>
      </c>
      <c r="BH71" s="108">
        <v>2974</v>
      </c>
      <c r="BI71" s="20">
        <f t="shared" ref="BI71:BI83" si="20">(BG71/BF71)*10000</f>
        <v>384.13970374507716</v>
      </c>
      <c r="BJ71" s="20">
        <f t="shared" ref="BJ71:BJ83" si="21">(BH71/BF71)*10000</f>
        <v>56.500073142327373</v>
      </c>
      <c r="BK71" s="19">
        <v>34.5</v>
      </c>
      <c r="BL71" s="19">
        <v>21.1</v>
      </c>
      <c r="BM71" s="19">
        <v>23.8</v>
      </c>
      <c r="BN71" s="19">
        <v>22</v>
      </c>
      <c r="BO71" s="19">
        <v>30.2</v>
      </c>
      <c r="BP71" s="19">
        <v>33.5</v>
      </c>
      <c r="BQ71" s="19">
        <v>11.5</v>
      </c>
      <c r="BR71" s="19">
        <v>23.4</v>
      </c>
      <c r="BS71" s="97" t="s">
        <v>164</v>
      </c>
      <c r="BT71" s="104" t="s">
        <v>164</v>
      </c>
      <c r="BU71" s="104">
        <v>60</v>
      </c>
      <c r="BV71" s="104">
        <v>57.999999999999993</v>
      </c>
      <c r="BW71" s="104">
        <v>60</v>
      </c>
      <c r="BX71" s="104">
        <v>57.999999999999993</v>
      </c>
      <c r="BY71" s="105">
        <v>163</v>
      </c>
      <c r="BZ71" s="105">
        <v>161</v>
      </c>
      <c r="CA71" s="105">
        <v>152</v>
      </c>
      <c r="CB71" s="25">
        <v>94.409937888198755</v>
      </c>
      <c r="CC71" s="107">
        <v>1</v>
      </c>
      <c r="CD71" s="107">
        <v>1</v>
      </c>
      <c r="CE71" s="106">
        <f t="shared" si="11"/>
        <v>100</v>
      </c>
      <c r="CF71" s="1" t="s">
        <v>164</v>
      </c>
      <c r="CG71" s="1" t="s">
        <v>164</v>
      </c>
      <c r="CH71" s="1" t="s">
        <v>164</v>
      </c>
      <c r="CI71" s="1" t="s">
        <v>164</v>
      </c>
      <c r="CJ71" s="1" t="s">
        <v>164</v>
      </c>
      <c r="CK71" s="1" t="s">
        <v>164</v>
      </c>
      <c r="CL71" s="1" t="s">
        <v>164</v>
      </c>
      <c r="CM71" s="1" t="s">
        <v>164</v>
      </c>
      <c r="CN71" s="1" t="s">
        <v>164</v>
      </c>
    </row>
    <row r="72" spans="1:92" s="1" customFormat="1">
      <c r="A72" s="1" t="s">
        <v>119</v>
      </c>
      <c r="B72" s="2" t="s">
        <v>120</v>
      </c>
      <c r="C72" s="1" t="s">
        <v>172</v>
      </c>
      <c r="D72" s="19">
        <v>43188</v>
      </c>
      <c r="E72" s="19">
        <v>5767</v>
      </c>
      <c r="F72" s="19">
        <v>5042</v>
      </c>
      <c r="G72" s="19">
        <v>2263</v>
      </c>
      <c r="H72" s="19">
        <v>3434</v>
      </c>
      <c r="I72" s="19">
        <v>725</v>
      </c>
      <c r="J72" s="19">
        <v>37421</v>
      </c>
      <c r="K72" s="19">
        <v>30330</v>
      </c>
      <c r="L72" s="19">
        <v>26259</v>
      </c>
      <c r="M72" s="19">
        <v>5019</v>
      </c>
      <c r="N72" s="19">
        <v>7091</v>
      </c>
      <c r="O72" s="19">
        <v>10619</v>
      </c>
      <c r="P72" s="19">
        <v>4090</v>
      </c>
      <c r="Q72" s="19">
        <v>4059</v>
      </c>
      <c r="R72" s="19">
        <v>2028</v>
      </c>
      <c r="S72" s="19">
        <v>4026</v>
      </c>
      <c r="T72" s="19">
        <v>31</v>
      </c>
      <c r="U72" s="19">
        <v>6529</v>
      </c>
      <c r="V72" s="19">
        <v>6488</v>
      </c>
      <c r="W72" s="19">
        <v>3952</v>
      </c>
      <c r="X72" s="19">
        <v>6286</v>
      </c>
      <c r="Y72" s="19">
        <v>41</v>
      </c>
      <c r="Z72" s="20">
        <f t="shared" si="12"/>
        <v>12.571527657360845</v>
      </c>
      <c r="AA72" s="20">
        <f t="shared" si="13"/>
        <v>18.949253093182971</v>
      </c>
      <c r="AB72" s="20">
        <f t="shared" si="14"/>
        <v>0.75794621026894871</v>
      </c>
      <c r="AC72" s="20">
        <f t="shared" si="15"/>
        <v>0.62796752948384138</v>
      </c>
      <c r="AD72" s="20">
        <f t="shared" si="16"/>
        <v>39.24050632911392</v>
      </c>
      <c r="AE72" s="20">
        <f t="shared" si="17"/>
        <v>70.171828652360972</v>
      </c>
      <c r="AF72" s="20">
        <f t="shared" si="18"/>
        <v>49.584352078239604</v>
      </c>
      <c r="AG72" s="20">
        <f t="shared" si="19"/>
        <v>60.52994332975954</v>
      </c>
      <c r="AH72" s="100" t="s">
        <v>164</v>
      </c>
      <c r="AI72" s="100" t="s">
        <v>164</v>
      </c>
      <c r="AJ72" s="100" t="s">
        <v>164</v>
      </c>
      <c r="AK72" s="100" t="s">
        <v>164</v>
      </c>
      <c r="AL72" s="100" t="s">
        <v>164</v>
      </c>
      <c r="AM72" s="100" t="s">
        <v>164</v>
      </c>
      <c r="AN72" s="100" t="s">
        <v>164</v>
      </c>
      <c r="AO72" s="100" t="s">
        <v>164</v>
      </c>
      <c r="AP72" s="100" t="s">
        <v>164</v>
      </c>
      <c r="AQ72" s="100" t="s">
        <v>164</v>
      </c>
      <c r="AR72" s="100" t="s">
        <v>164</v>
      </c>
      <c r="AS72" s="100" t="s">
        <v>164</v>
      </c>
      <c r="AT72" s="1" t="s">
        <v>164</v>
      </c>
      <c r="AU72" s="1">
        <v>19</v>
      </c>
      <c r="AV72" s="4" t="s">
        <v>164</v>
      </c>
      <c r="AW72" s="4" t="s">
        <v>164</v>
      </c>
      <c r="AX72" s="98">
        <v>23</v>
      </c>
      <c r="AY72" s="101" t="s">
        <v>164</v>
      </c>
      <c r="AZ72" s="102">
        <v>0.22252089829240132</v>
      </c>
      <c r="BA72" s="103">
        <v>0</v>
      </c>
      <c r="BB72" s="19">
        <v>1.5</v>
      </c>
      <c r="BC72" s="19">
        <v>0.7</v>
      </c>
      <c r="BD72" s="19">
        <v>72.400000000000006</v>
      </c>
      <c r="BE72" s="19">
        <v>83.7</v>
      </c>
      <c r="BF72" s="108" t="s">
        <v>164</v>
      </c>
      <c r="BG72" s="108" t="s">
        <v>164</v>
      </c>
      <c r="BH72" s="108" t="s">
        <v>164</v>
      </c>
      <c r="BI72" s="20" t="s">
        <v>164</v>
      </c>
      <c r="BJ72" s="20" t="s">
        <v>164</v>
      </c>
      <c r="BK72" s="19">
        <v>25.1</v>
      </c>
      <c r="BL72" s="19">
        <v>12.4</v>
      </c>
      <c r="BM72" s="19">
        <v>33.1</v>
      </c>
      <c r="BN72" s="19">
        <v>25.8</v>
      </c>
      <c r="BO72" s="19">
        <v>28.8</v>
      </c>
      <c r="BP72" s="19">
        <v>34.799999999999997</v>
      </c>
      <c r="BQ72" s="19">
        <v>13</v>
      </c>
      <c r="BR72" s="19">
        <v>27</v>
      </c>
      <c r="BS72" s="97" t="s">
        <v>164</v>
      </c>
      <c r="BT72" s="104" t="s">
        <v>164</v>
      </c>
      <c r="BU72" s="104" t="s">
        <v>164</v>
      </c>
      <c r="BV72" s="104" t="s">
        <v>164</v>
      </c>
      <c r="BW72" s="104" t="s">
        <v>164</v>
      </c>
      <c r="BX72" s="104" t="s">
        <v>164</v>
      </c>
      <c r="BY72" s="105">
        <v>12</v>
      </c>
      <c r="BZ72" s="105">
        <v>11</v>
      </c>
      <c r="CA72" s="105">
        <v>11</v>
      </c>
      <c r="CB72" s="25">
        <v>100</v>
      </c>
      <c r="CC72" s="107">
        <v>1</v>
      </c>
      <c r="CD72" s="107">
        <v>1</v>
      </c>
      <c r="CE72" s="106">
        <f t="shared" si="11"/>
        <v>100</v>
      </c>
      <c r="CF72" s="1" t="s">
        <v>164</v>
      </c>
      <c r="CG72" s="1" t="s">
        <v>164</v>
      </c>
      <c r="CH72" s="1" t="s">
        <v>164</v>
      </c>
      <c r="CI72" s="1" t="s">
        <v>164</v>
      </c>
      <c r="CJ72" s="1" t="s">
        <v>164</v>
      </c>
      <c r="CK72" s="1" t="s">
        <v>164</v>
      </c>
      <c r="CL72" s="1" t="s">
        <v>164</v>
      </c>
      <c r="CM72" s="1" t="s">
        <v>164</v>
      </c>
      <c r="CN72" s="1" t="s">
        <v>164</v>
      </c>
    </row>
    <row r="73" spans="1:92" s="1" customFormat="1">
      <c r="A73" s="1" t="s">
        <v>119</v>
      </c>
      <c r="B73" s="2" t="s">
        <v>120</v>
      </c>
      <c r="C73" s="1" t="s">
        <v>173</v>
      </c>
      <c r="D73" s="19">
        <v>177956</v>
      </c>
      <c r="E73" s="19">
        <v>13914</v>
      </c>
      <c r="F73" s="19">
        <v>12307</v>
      </c>
      <c r="G73" s="19">
        <v>6560</v>
      </c>
      <c r="H73" s="19">
        <v>7844</v>
      </c>
      <c r="I73" s="19">
        <v>1607</v>
      </c>
      <c r="J73" s="19">
        <v>164042</v>
      </c>
      <c r="K73" s="19">
        <v>134822</v>
      </c>
      <c r="L73" s="19">
        <v>122155</v>
      </c>
      <c r="M73" s="19">
        <v>17062</v>
      </c>
      <c r="N73" s="19">
        <v>29220</v>
      </c>
      <c r="O73" s="19">
        <v>36460</v>
      </c>
      <c r="P73" s="19">
        <v>11717</v>
      </c>
      <c r="Q73" s="19">
        <v>11661</v>
      </c>
      <c r="R73" s="19">
        <v>6714</v>
      </c>
      <c r="S73" s="19">
        <v>11604</v>
      </c>
      <c r="T73" s="19">
        <v>56</v>
      </c>
      <c r="U73" s="19">
        <v>24743</v>
      </c>
      <c r="V73" s="19">
        <v>24513</v>
      </c>
      <c r="W73" s="19">
        <v>14296</v>
      </c>
      <c r="X73" s="19">
        <v>23494</v>
      </c>
      <c r="Y73" s="19">
        <v>230</v>
      </c>
      <c r="Z73" s="20">
        <f t="shared" si="12"/>
        <v>11.549518470605145</v>
      </c>
      <c r="AA73" s="20">
        <f t="shared" si="13"/>
        <v>17.812511429999635</v>
      </c>
      <c r="AB73" s="20">
        <f t="shared" si="14"/>
        <v>0.47793803874711954</v>
      </c>
      <c r="AC73" s="20">
        <f t="shared" si="15"/>
        <v>0.92955583397324493</v>
      </c>
      <c r="AD73" s="20">
        <f t="shared" si="16"/>
        <v>47.146758660342101</v>
      </c>
      <c r="AE73" s="20">
        <f t="shared" si="17"/>
        <v>74.46568561709806</v>
      </c>
      <c r="AF73" s="20">
        <f t="shared" si="18"/>
        <v>57.301357002645723</v>
      </c>
      <c r="AG73" s="20">
        <f t="shared" si="19"/>
        <v>57.777957402093513</v>
      </c>
      <c r="AH73" s="100" t="s">
        <v>164</v>
      </c>
      <c r="AI73" s="100" t="s">
        <v>164</v>
      </c>
      <c r="AJ73" s="100" t="s">
        <v>164</v>
      </c>
      <c r="AK73" s="100" t="s">
        <v>164</v>
      </c>
      <c r="AL73" s="100" t="s">
        <v>164</v>
      </c>
      <c r="AM73" s="100" t="s">
        <v>164</v>
      </c>
      <c r="AN73" s="100" t="s">
        <v>164</v>
      </c>
      <c r="AO73" s="100" t="s">
        <v>164</v>
      </c>
      <c r="AP73" s="100" t="s">
        <v>164</v>
      </c>
      <c r="AQ73" s="100" t="s">
        <v>164</v>
      </c>
      <c r="AR73" s="100" t="s">
        <v>164</v>
      </c>
      <c r="AS73" s="100" t="s">
        <v>164</v>
      </c>
      <c r="AT73" s="1">
        <v>12</v>
      </c>
      <c r="AU73" s="1">
        <v>24</v>
      </c>
      <c r="AV73" s="4" t="s">
        <v>164</v>
      </c>
      <c r="AW73" s="4" t="s">
        <v>164</v>
      </c>
      <c r="AX73" s="98">
        <v>29</v>
      </c>
      <c r="AY73" s="101" t="s">
        <v>164</v>
      </c>
      <c r="AZ73" s="102">
        <v>0.22869332336440865</v>
      </c>
      <c r="BA73" s="103">
        <v>0.76</v>
      </c>
      <c r="BB73" s="19">
        <v>3.8</v>
      </c>
      <c r="BC73" s="19">
        <v>1.4</v>
      </c>
      <c r="BD73" s="19">
        <v>73</v>
      </c>
      <c r="BE73" s="19">
        <v>82.5</v>
      </c>
      <c r="BF73" s="108">
        <v>290051</v>
      </c>
      <c r="BG73" s="108">
        <v>10332</v>
      </c>
      <c r="BH73" s="108">
        <v>710</v>
      </c>
      <c r="BI73" s="20">
        <f>(BG73/BF73)*10000</f>
        <v>356.21321767551223</v>
      </c>
      <c r="BJ73" s="20">
        <f>(BH73/BF73)*10000</f>
        <v>24.478453789161218</v>
      </c>
      <c r="BK73" s="19">
        <v>18.899999999999999</v>
      </c>
      <c r="BL73" s="19">
        <v>8.6</v>
      </c>
      <c r="BM73" s="19">
        <v>29.2</v>
      </c>
      <c r="BN73" s="19">
        <v>20.8</v>
      </c>
      <c r="BO73" s="19">
        <v>28.1</v>
      </c>
      <c r="BP73" s="19">
        <v>30.7</v>
      </c>
      <c r="BQ73" s="19">
        <v>23.8</v>
      </c>
      <c r="BR73" s="19">
        <v>39.9</v>
      </c>
      <c r="BS73" s="97" t="s">
        <v>164</v>
      </c>
      <c r="BT73" s="104" t="s">
        <v>164</v>
      </c>
      <c r="BU73" s="104" t="s">
        <v>164</v>
      </c>
      <c r="BV73" s="104" t="s">
        <v>164</v>
      </c>
      <c r="BW73" s="104" t="s">
        <v>164</v>
      </c>
      <c r="BX73" s="104" t="s">
        <v>164</v>
      </c>
      <c r="BY73" s="105">
        <v>102</v>
      </c>
      <c r="BZ73" s="105">
        <v>102</v>
      </c>
      <c r="CA73" s="105">
        <v>102</v>
      </c>
      <c r="CB73" s="25">
        <v>100</v>
      </c>
      <c r="CC73" s="107">
        <v>1</v>
      </c>
      <c r="CD73" s="107">
        <v>1</v>
      </c>
      <c r="CE73" s="106">
        <f t="shared" si="11"/>
        <v>100</v>
      </c>
      <c r="CF73" s="1" t="s">
        <v>164</v>
      </c>
      <c r="CG73" s="1" t="s">
        <v>164</v>
      </c>
      <c r="CH73" s="1" t="s">
        <v>164</v>
      </c>
      <c r="CI73" s="1" t="s">
        <v>164</v>
      </c>
      <c r="CJ73" s="1" t="s">
        <v>164</v>
      </c>
      <c r="CK73" s="1" t="s">
        <v>164</v>
      </c>
      <c r="CL73" s="1" t="s">
        <v>164</v>
      </c>
      <c r="CM73" s="1" t="s">
        <v>164</v>
      </c>
      <c r="CN73" s="1" t="s">
        <v>164</v>
      </c>
    </row>
    <row r="74" spans="1:92" s="1" customFormat="1">
      <c r="A74" s="1" t="s">
        <v>139</v>
      </c>
      <c r="B74" s="2" t="s">
        <v>140</v>
      </c>
      <c r="C74" s="1" t="s">
        <v>174</v>
      </c>
      <c r="D74" s="19">
        <v>1431474</v>
      </c>
      <c r="E74" s="19">
        <v>113244</v>
      </c>
      <c r="F74" s="19">
        <v>88449</v>
      </c>
      <c r="G74" s="19">
        <v>41138</v>
      </c>
      <c r="H74" s="19">
        <v>55879</v>
      </c>
      <c r="I74" s="19">
        <v>24795</v>
      </c>
      <c r="J74" s="19">
        <v>1318230</v>
      </c>
      <c r="K74" s="19">
        <v>884173</v>
      </c>
      <c r="L74" s="19">
        <v>782796</v>
      </c>
      <c r="M74" s="19">
        <v>119349</v>
      </c>
      <c r="N74" s="19">
        <v>434057</v>
      </c>
      <c r="O74" s="19">
        <v>224574</v>
      </c>
      <c r="P74" s="19">
        <v>82738</v>
      </c>
      <c r="Q74" s="19">
        <v>80850</v>
      </c>
      <c r="R74" s="19">
        <v>33274</v>
      </c>
      <c r="S74" s="19">
        <v>79319</v>
      </c>
      <c r="T74" s="19">
        <v>1888</v>
      </c>
      <c r="U74" s="19">
        <v>141836</v>
      </c>
      <c r="V74" s="19">
        <v>136037</v>
      </c>
      <c r="W74" s="19">
        <v>70803</v>
      </c>
      <c r="X74" s="19">
        <v>127818</v>
      </c>
      <c r="Y74" s="19">
        <v>5799</v>
      </c>
      <c r="Z74" s="20">
        <f t="shared" si="12"/>
        <v>21.895199745681889</v>
      </c>
      <c r="AA74" s="20">
        <f t="shared" si="13"/>
        <v>32.927258520895442</v>
      </c>
      <c r="AB74" s="20">
        <f t="shared" si="14"/>
        <v>2.2819019072252167</v>
      </c>
      <c r="AC74" s="20">
        <f t="shared" si="15"/>
        <v>4.0885247750923597</v>
      </c>
      <c r="AD74" s="20">
        <f t="shared" si="16"/>
        <v>36.326869414715127</v>
      </c>
      <c r="AE74" s="20">
        <f t="shared" si="17"/>
        <v>59.382353610523197</v>
      </c>
      <c r="AF74" s="20">
        <f t="shared" si="18"/>
        <v>40.216103845874926</v>
      </c>
      <c r="AG74" s="20">
        <f t="shared" si="19"/>
        <v>49.918920443328915</v>
      </c>
      <c r="AH74" s="100" t="s">
        <v>164</v>
      </c>
      <c r="AI74" s="100" t="s">
        <v>164</v>
      </c>
      <c r="AJ74" s="100" t="s">
        <v>164</v>
      </c>
      <c r="AK74" s="100" t="s">
        <v>164</v>
      </c>
      <c r="AL74" s="100" t="s">
        <v>164</v>
      </c>
      <c r="AM74" s="100" t="s">
        <v>164</v>
      </c>
      <c r="AN74" s="100" t="s">
        <v>164</v>
      </c>
      <c r="AO74" s="100" t="s">
        <v>164</v>
      </c>
      <c r="AP74" s="100" t="s">
        <v>164</v>
      </c>
      <c r="AQ74" s="100" t="s">
        <v>164</v>
      </c>
      <c r="AR74" s="100" t="s">
        <v>164</v>
      </c>
      <c r="AS74" s="100" t="s">
        <v>164</v>
      </c>
      <c r="AT74" s="4">
        <v>22</v>
      </c>
      <c r="AU74" s="4">
        <v>27</v>
      </c>
      <c r="AV74" s="4" t="s">
        <v>164</v>
      </c>
      <c r="AW74" s="4" t="s">
        <v>164</v>
      </c>
      <c r="AX74" s="98">
        <v>49</v>
      </c>
      <c r="AY74" s="101">
        <v>37</v>
      </c>
      <c r="AZ74" s="102">
        <v>0.15097337740693745</v>
      </c>
      <c r="BA74" s="103">
        <v>0.22</v>
      </c>
      <c r="BB74" s="19">
        <v>7.4</v>
      </c>
      <c r="BC74" s="19">
        <v>3.8</v>
      </c>
      <c r="BD74" s="19">
        <v>67.400000000000006</v>
      </c>
      <c r="BE74" s="19">
        <v>77</v>
      </c>
      <c r="BF74" s="108">
        <v>2338235</v>
      </c>
      <c r="BG74" s="108">
        <v>96532</v>
      </c>
      <c r="BH74" s="108">
        <v>25609</v>
      </c>
      <c r="BI74" s="20">
        <f t="shared" si="20"/>
        <v>412.84130979135966</v>
      </c>
      <c r="BJ74" s="20">
        <f t="shared" si="21"/>
        <v>109.52278107204793</v>
      </c>
      <c r="BK74" s="19">
        <v>29.1</v>
      </c>
      <c r="BL74" s="19">
        <v>21.1</v>
      </c>
      <c r="BM74" s="19">
        <v>28.1</v>
      </c>
      <c r="BN74" s="19">
        <v>21.8</v>
      </c>
      <c r="BO74" s="19">
        <v>24.5</v>
      </c>
      <c r="BP74" s="19">
        <v>23.2</v>
      </c>
      <c r="BQ74" s="19">
        <v>18.3</v>
      </c>
      <c r="BR74" s="19">
        <v>33.9</v>
      </c>
      <c r="BS74" s="104">
        <v>5</v>
      </c>
      <c r="BT74" s="104">
        <v>4</v>
      </c>
      <c r="BU74" s="104">
        <v>52</v>
      </c>
      <c r="BV74" s="104">
        <v>49</v>
      </c>
      <c r="BW74" s="104">
        <v>52</v>
      </c>
      <c r="BX74" s="104">
        <v>49</v>
      </c>
      <c r="BY74" s="105">
        <v>3159</v>
      </c>
      <c r="BZ74" s="105">
        <v>3076</v>
      </c>
      <c r="CA74" s="105">
        <v>1797</v>
      </c>
      <c r="CB74" s="25">
        <v>58.420026007802342</v>
      </c>
      <c r="CC74" s="105">
        <v>158</v>
      </c>
      <c r="CD74" s="105">
        <v>158</v>
      </c>
      <c r="CE74" s="106">
        <f t="shared" si="11"/>
        <v>100</v>
      </c>
      <c r="CF74" s="1" t="s">
        <v>164</v>
      </c>
      <c r="CG74" s="1" t="s">
        <v>164</v>
      </c>
      <c r="CH74" s="1" t="s">
        <v>164</v>
      </c>
      <c r="CI74" s="1" t="s">
        <v>164</v>
      </c>
      <c r="CJ74" s="1" t="s">
        <v>164</v>
      </c>
      <c r="CK74" s="1" t="s">
        <v>164</v>
      </c>
      <c r="CL74" s="1" t="s">
        <v>164</v>
      </c>
      <c r="CM74" s="1" t="s">
        <v>164</v>
      </c>
      <c r="CN74" s="1" t="s">
        <v>164</v>
      </c>
    </row>
    <row r="75" spans="1:92" s="1" customFormat="1">
      <c r="A75" s="1" t="s">
        <v>81</v>
      </c>
      <c r="B75" s="2" t="s">
        <v>82</v>
      </c>
      <c r="C75" s="1" t="s">
        <v>175</v>
      </c>
      <c r="D75" s="19">
        <v>528009</v>
      </c>
      <c r="E75" s="19">
        <v>65978</v>
      </c>
      <c r="F75" s="19">
        <v>56829</v>
      </c>
      <c r="G75" s="19">
        <v>25969</v>
      </c>
      <c r="H75" s="19">
        <v>37044</v>
      </c>
      <c r="I75" s="19">
        <v>9149</v>
      </c>
      <c r="J75" s="19">
        <v>462031</v>
      </c>
      <c r="K75" s="19">
        <v>379025</v>
      </c>
      <c r="L75" s="19">
        <v>324495</v>
      </c>
      <c r="M75" s="19">
        <v>64441</v>
      </c>
      <c r="N75" s="19">
        <v>83006</v>
      </c>
      <c r="O75" s="19">
        <v>94865</v>
      </c>
      <c r="P75" s="19">
        <v>37278</v>
      </c>
      <c r="Q75" s="19">
        <v>37147</v>
      </c>
      <c r="R75" s="19">
        <v>21028</v>
      </c>
      <c r="S75" s="19">
        <v>36830</v>
      </c>
      <c r="T75" s="19">
        <v>131</v>
      </c>
      <c r="U75" s="19">
        <v>57587</v>
      </c>
      <c r="V75" s="19">
        <v>56906</v>
      </c>
      <c r="W75" s="19">
        <v>35196</v>
      </c>
      <c r="X75" s="19">
        <v>54637</v>
      </c>
      <c r="Y75" s="19">
        <v>681</v>
      </c>
      <c r="Z75" s="20">
        <f t="shared" si="12"/>
        <v>13.866743459941192</v>
      </c>
      <c r="AA75" s="20">
        <f t="shared" si="13"/>
        <v>17.965461191997939</v>
      </c>
      <c r="AB75" s="20">
        <f t="shared" si="14"/>
        <v>0.35141370245184828</v>
      </c>
      <c r="AC75" s="20">
        <f t="shared" si="15"/>
        <v>1.1825585635646934</v>
      </c>
      <c r="AD75" s="20">
        <f t="shared" si="16"/>
        <v>39.360089726878655</v>
      </c>
      <c r="AE75" s="20">
        <f t="shared" si="17"/>
        <v>70.23230043005772</v>
      </c>
      <c r="AF75" s="20">
        <f t="shared" si="18"/>
        <v>56.408605611889051</v>
      </c>
      <c r="AG75" s="20">
        <f t="shared" si="19"/>
        <v>61.11796065084134</v>
      </c>
      <c r="AH75" s="100" t="s">
        <v>164</v>
      </c>
      <c r="AI75" s="100" t="s">
        <v>164</v>
      </c>
      <c r="AJ75" s="100" t="s">
        <v>164</v>
      </c>
      <c r="AK75" s="100" t="s">
        <v>164</v>
      </c>
      <c r="AL75" s="100" t="s">
        <v>164</v>
      </c>
      <c r="AM75" s="100" t="s">
        <v>164</v>
      </c>
      <c r="AN75" s="100" t="s">
        <v>164</v>
      </c>
      <c r="AO75" s="100" t="s">
        <v>164</v>
      </c>
      <c r="AP75" s="100" t="s">
        <v>164</v>
      </c>
      <c r="AQ75" s="100" t="s">
        <v>164</v>
      </c>
      <c r="AR75" s="100" t="s">
        <v>164</v>
      </c>
      <c r="AS75" s="100" t="s">
        <v>164</v>
      </c>
      <c r="AT75" s="1">
        <v>43</v>
      </c>
      <c r="AU75" s="1">
        <v>21</v>
      </c>
      <c r="AV75" s="4" t="s">
        <v>164</v>
      </c>
      <c r="AW75" s="4" t="s">
        <v>164</v>
      </c>
      <c r="AX75" s="98">
        <v>30</v>
      </c>
      <c r="AY75" s="101">
        <v>23</v>
      </c>
      <c r="AZ75" s="102">
        <v>0.28219096292968027</v>
      </c>
      <c r="BA75" s="103">
        <v>0.34</v>
      </c>
      <c r="BB75" s="19">
        <v>5</v>
      </c>
      <c r="BC75" s="19">
        <v>1.8</v>
      </c>
      <c r="BD75" s="19">
        <v>74.599999999999994</v>
      </c>
      <c r="BE75" s="19">
        <v>82.7</v>
      </c>
      <c r="BF75" s="357">
        <v>870788</v>
      </c>
      <c r="BG75" s="354">
        <v>38418</v>
      </c>
      <c r="BH75" s="354">
        <v>11616</v>
      </c>
      <c r="BI75" s="20">
        <f t="shared" si="20"/>
        <v>441.18660339830132</v>
      </c>
      <c r="BJ75" s="20">
        <f t="shared" si="21"/>
        <v>133.39641795706876</v>
      </c>
      <c r="BK75" s="19">
        <v>23.6</v>
      </c>
      <c r="BL75" s="19">
        <v>12.2</v>
      </c>
      <c r="BM75" s="19">
        <v>35</v>
      </c>
      <c r="BN75" s="19">
        <v>26.4</v>
      </c>
      <c r="BO75" s="19">
        <v>26.4</v>
      </c>
      <c r="BP75" s="19">
        <v>28.1</v>
      </c>
      <c r="BQ75" s="19">
        <v>15</v>
      </c>
      <c r="BR75" s="19">
        <v>33.299999999999997</v>
      </c>
      <c r="BS75" s="97" t="s">
        <v>164</v>
      </c>
      <c r="BT75" s="104" t="s">
        <v>164</v>
      </c>
      <c r="BU75" s="104">
        <v>47</v>
      </c>
      <c r="BV75" s="104">
        <v>41</v>
      </c>
      <c r="BW75" s="104">
        <v>47</v>
      </c>
      <c r="BX75" s="104">
        <v>41</v>
      </c>
      <c r="BY75" s="105">
        <v>233</v>
      </c>
      <c r="BZ75" s="105">
        <v>233</v>
      </c>
      <c r="CA75" s="105">
        <v>233</v>
      </c>
      <c r="CB75" s="25">
        <v>100</v>
      </c>
      <c r="CC75" s="107">
        <v>0</v>
      </c>
      <c r="CD75" s="107" t="s">
        <v>164</v>
      </c>
      <c r="CE75" s="106" t="s">
        <v>164</v>
      </c>
      <c r="CF75" s="1" t="s">
        <v>164</v>
      </c>
      <c r="CG75" s="1" t="s">
        <v>164</v>
      </c>
      <c r="CH75" s="1" t="s">
        <v>164</v>
      </c>
      <c r="CI75" s="1" t="s">
        <v>164</v>
      </c>
      <c r="CJ75" s="1" t="s">
        <v>164</v>
      </c>
      <c r="CK75" s="1" t="s">
        <v>164</v>
      </c>
      <c r="CL75" s="1" t="s">
        <v>164</v>
      </c>
      <c r="CM75" s="1" t="s">
        <v>164</v>
      </c>
      <c r="CN75" s="1" t="s">
        <v>164</v>
      </c>
    </row>
    <row r="76" spans="1:92" s="1" customFormat="1">
      <c r="A76" s="1" t="s">
        <v>97</v>
      </c>
      <c r="B76" s="2" t="s">
        <v>98</v>
      </c>
      <c r="C76" s="1" t="s">
        <v>176</v>
      </c>
      <c r="D76" s="19">
        <v>73829</v>
      </c>
      <c r="E76" s="19">
        <v>12171</v>
      </c>
      <c r="F76" s="19">
        <v>11183</v>
      </c>
      <c r="G76" s="19">
        <v>4020</v>
      </c>
      <c r="H76" s="19">
        <v>8211</v>
      </c>
      <c r="I76" s="19">
        <v>988</v>
      </c>
      <c r="J76" s="19">
        <v>61658</v>
      </c>
      <c r="K76" s="19">
        <v>53028</v>
      </c>
      <c r="L76" s="19">
        <v>40425</v>
      </c>
      <c r="M76" s="19">
        <v>14430</v>
      </c>
      <c r="N76" s="19">
        <v>8630</v>
      </c>
      <c r="O76" s="19">
        <v>12646</v>
      </c>
      <c r="P76" s="19">
        <v>4979</v>
      </c>
      <c r="Q76" s="19">
        <v>4967</v>
      </c>
      <c r="R76" s="19">
        <v>3466</v>
      </c>
      <c r="S76" s="19">
        <v>4887</v>
      </c>
      <c r="T76" s="19">
        <v>12</v>
      </c>
      <c r="U76" s="19">
        <v>7667</v>
      </c>
      <c r="V76" s="19">
        <v>7624</v>
      </c>
      <c r="W76" s="19">
        <v>5824</v>
      </c>
      <c r="X76" s="19">
        <v>7557</v>
      </c>
      <c r="Y76" s="19">
        <v>43</v>
      </c>
      <c r="Z76" s="20">
        <f t="shared" si="12"/>
        <v>8.1176567250020533</v>
      </c>
      <c r="AA76" s="20">
        <f t="shared" si="13"/>
        <v>13.996561678938663</v>
      </c>
      <c r="AB76" s="20">
        <f t="shared" si="14"/>
        <v>0.24101225145611568</v>
      </c>
      <c r="AC76" s="20">
        <f t="shared" si="15"/>
        <v>0.56084518064431987</v>
      </c>
      <c r="AD76" s="20">
        <f t="shared" si="16"/>
        <v>33.029332018733051</v>
      </c>
      <c r="AE76" s="20">
        <f t="shared" si="17"/>
        <v>65.563268351227748</v>
      </c>
      <c r="AF76" s="20">
        <f t="shared" si="18"/>
        <v>69.612371962241411</v>
      </c>
      <c r="AG76" s="20">
        <f t="shared" si="19"/>
        <v>75.961914699360904</v>
      </c>
      <c r="AH76" s="100" t="s">
        <v>164</v>
      </c>
      <c r="AI76" s="100" t="s">
        <v>164</v>
      </c>
      <c r="AJ76" s="100" t="s">
        <v>164</v>
      </c>
      <c r="AK76" s="100" t="s">
        <v>164</v>
      </c>
      <c r="AL76" s="100" t="s">
        <v>164</v>
      </c>
      <c r="AM76" s="100" t="s">
        <v>164</v>
      </c>
      <c r="AN76" s="100" t="s">
        <v>164</v>
      </c>
      <c r="AO76" s="100" t="s">
        <v>164</v>
      </c>
      <c r="AP76" s="100" t="s">
        <v>164</v>
      </c>
      <c r="AQ76" s="100" t="s">
        <v>164</v>
      </c>
      <c r="AR76" s="100" t="s">
        <v>164</v>
      </c>
      <c r="AS76" s="100" t="s">
        <v>164</v>
      </c>
      <c r="AT76" s="1">
        <v>13</v>
      </c>
      <c r="AU76" s="1">
        <v>25</v>
      </c>
      <c r="AV76" s="4" t="s">
        <v>164</v>
      </c>
      <c r="AW76" s="4" t="s">
        <v>164</v>
      </c>
      <c r="AX76" s="98">
        <v>45</v>
      </c>
      <c r="AY76" s="101">
        <v>34</v>
      </c>
      <c r="AZ76" s="102">
        <v>0.50014837190105743</v>
      </c>
      <c r="BA76" s="103">
        <v>0.74</v>
      </c>
      <c r="BB76" s="19">
        <v>8.4</v>
      </c>
      <c r="BC76" s="19">
        <v>4.4000000000000004</v>
      </c>
      <c r="BD76" s="19">
        <v>66.5</v>
      </c>
      <c r="BE76" s="19">
        <v>78.099999999999994</v>
      </c>
      <c r="BF76" s="1">
        <v>116302</v>
      </c>
      <c r="BG76" s="1">
        <v>3549</v>
      </c>
      <c r="BH76" s="1">
        <v>1321</v>
      </c>
      <c r="BI76" s="20">
        <f t="shared" si="20"/>
        <v>305.15382366597311</v>
      </c>
      <c r="BJ76" s="20">
        <f t="shared" si="21"/>
        <v>113.58360131382091</v>
      </c>
      <c r="BK76" s="19">
        <v>21.7</v>
      </c>
      <c r="BL76" s="19">
        <v>8.1999999999999993</v>
      </c>
      <c r="BM76" s="19">
        <v>32.5</v>
      </c>
      <c r="BN76" s="19">
        <v>24.2</v>
      </c>
      <c r="BO76" s="19">
        <v>34.200000000000003</v>
      </c>
      <c r="BP76" s="19">
        <v>37.799999999999997</v>
      </c>
      <c r="BQ76" s="19">
        <v>11.6</v>
      </c>
      <c r="BR76" s="19">
        <v>29.8</v>
      </c>
      <c r="BS76" s="104" t="s">
        <v>164</v>
      </c>
      <c r="BT76" s="104" t="s">
        <v>164</v>
      </c>
      <c r="BU76" s="104">
        <v>83</v>
      </c>
      <c r="BV76" s="104">
        <v>86</v>
      </c>
      <c r="BW76" s="104">
        <v>83</v>
      </c>
      <c r="BX76" s="104">
        <v>86</v>
      </c>
      <c r="BY76" s="105">
        <v>218</v>
      </c>
      <c r="BZ76" s="105">
        <v>218</v>
      </c>
      <c r="CA76" s="105">
        <v>159</v>
      </c>
      <c r="CB76" s="25">
        <v>72.935779816513758</v>
      </c>
      <c r="CC76" s="105">
        <v>2</v>
      </c>
      <c r="CD76" s="105">
        <v>2</v>
      </c>
      <c r="CE76" s="106">
        <f t="shared" ref="CE76:CE90" si="22">CD76/CC76*100</f>
        <v>100</v>
      </c>
      <c r="CF76" s="1" t="s">
        <v>164</v>
      </c>
      <c r="CG76" s="1" t="s">
        <v>164</v>
      </c>
      <c r="CH76" s="1" t="s">
        <v>164</v>
      </c>
      <c r="CI76" s="1" t="s">
        <v>164</v>
      </c>
      <c r="CJ76" s="1" t="s">
        <v>164</v>
      </c>
      <c r="CK76" s="1" t="s">
        <v>164</v>
      </c>
      <c r="CL76" s="1" t="s">
        <v>164</v>
      </c>
      <c r="CM76" s="1" t="s">
        <v>164</v>
      </c>
      <c r="CN76" s="1" t="s">
        <v>164</v>
      </c>
    </row>
    <row r="77" spans="1:92" s="1" customFormat="1">
      <c r="A77" s="1" t="s">
        <v>109</v>
      </c>
      <c r="B77" s="2" t="s">
        <v>110</v>
      </c>
      <c r="C77" s="1" t="s">
        <v>177</v>
      </c>
      <c r="D77" s="19">
        <v>369912</v>
      </c>
      <c r="E77" s="19">
        <v>42387</v>
      </c>
      <c r="F77" s="19">
        <v>36040</v>
      </c>
      <c r="G77" s="19">
        <v>18423</v>
      </c>
      <c r="H77" s="19">
        <v>21450</v>
      </c>
      <c r="I77" s="19">
        <v>6347</v>
      </c>
      <c r="J77" s="19">
        <v>327525</v>
      </c>
      <c r="K77" s="19">
        <v>254674</v>
      </c>
      <c r="L77" s="19">
        <v>222840</v>
      </c>
      <c r="M77" s="19">
        <v>39790</v>
      </c>
      <c r="N77" s="19">
        <v>72851</v>
      </c>
      <c r="O77" s="19">
        <v>86304</v>
      </c>
      <c r="P77" s="19">
        <v>31544</v>
      </c>
      <c r="Q77" s="19">
        <v>30848</v>
      </c>
      <c r="R77" s="19">
        <v>14675</v>
      </c>
      <c r="S77" s="19">
        <v>30076</v>
      </c>
      <c r="T77" s="19">
        <v>696</v>
      </c>
      <c r="U77" s="19">
        <v>54760</v>
      </c>
      <c r="V77" s="19">
        <v>53943</v>
      </c>
      <c r="W77" s="19">
        <v>30220</v>
      </c>
      <c r="X77" s="19">
        <v>51491</v>
      </c>
      <c r="Y77" s="19">
        <v>817</v>
      </c>
      <c r="Z77" s="20">
        <f t="shared" si="12"/>
        <v>14.973930686295326</v>
      </c>
      <c r="AA77" s="20">
        <f t="shared" si="13"/>
        <v>22.24288222273109</v>
      </c>
      <c r="AB77" s="20">
        <f t="shared" si="14"/>
        <v>2.2064417955871161</v>
      </c>
      <c r="AC77" s="20">
        <f t="shared" si="15"/>
        <v>1.4919649379108839</v>
      </c>
      <c r="AD77" s="20">
        <f t="shared" si="16"/>
        <v>43.463797862552198</v>
      </c>
      <c r="AE77" s="20">
        <f t="shared" si="17"/>
        <v>68.037554385161442</v>
      </c>
      <c r="AF77" s="20">
        <f t="shared" si="18"/>
        <v>46.522318031955365</v>
      </c>
      <c r="AG77" s="20">
        <f t="shared" si="19"/>
        <v>55.18626734842951</v>
      </c>
      <c r="AH77" s="100" t="s">
        <v>164</v>
      </c>
      <c r="AI77" s="100" t="s">
        <v>164</v>
      </c>
      <c r="AJ77" s="100" t="s">
        <v>164</v>
      </c>
      <c r="AK77" s="100" t="s">
        <v>164</v>
      </c>
      <c r="AL77" s="100" t="s">
        <v>164</v>
      </c>
      <c r="AM77" s="100" t="s">
        <v>164</v>
      </c>
      <c r="AN77" s="100" t="s">
        <v>164</v>
      </c>
      <c r="AO77" s="100" t="s">
        <v>164</v>
      </c>
      <c r="AP77" s="100" t="s">
        <v>164</v>
      </c>
      <c r="AQ77" s="100" t="s">
        <v>164</v>
      </c>
      <c r="AR77" s="100" t="s">
        <v>164</v>
      </c>
      <c r="AS77" s="100" t="s">
        <v>164</v>
      </c>
      <c r="AT77" s="1">
        <v>24</v>
      </c>
      <c r="AU77" s="1">
        <v>24</v>
      </c>
      <c r="AV77" s="4" t="s">
        <v>164</v>
      </c>
      <c r="AW77" s="4" t="s">
        <v>164</v>
      </c>
      <c r="AX77" s="98">
        <v>41</v>
      </c>
      <c r="AY77" s="4">
        <v>34</v>
      </c>
      <c r="AZ77" s="102">
        <v>0.12276812322555539</v>
      </c>
      <c r="BA77" s="103">
        <v>0.64</v>
      </c>
      <c r="BB77" s="19">
        <v>9.8000000000000007</v>
      </c>
      <c r="BC77" s="19">
        <v>3.8</v>
      </c>
      <c r="BD77" s="19">
        <v>67.7</v>
      </c>
      <c r="BE77" s="19">
        <v>78.3</v>
      </c>
      <c r="BF77" s="1">
        <v>1627244</v>
      </c>
      <c r="BG77" s="1">
        <v>47896</v>
      </c>
      <c r="BH77" s="1">
        <v>10071</v>
      </c>
      <c r="BI77" s="20">
        <f t="shared" si="20"/>
        <v>294.33815703115209</v>
      </c>
      <c r="BJ77" s="20">
        <f t="shared" si="21"/>
        <v>61.889919397459749</v>
      </c>
      <c r="BK77" s="19">
        <v>19.399999999999999</v>
      </c>
      <c r="BL77" s="19">
        <v>15.2</v>
      </c>
      <c r="BM77" s="19">
        <v>30.7</v>
      </c>
      <c r="BN77" s="19">
        <v>27.7</v>
      </c>
      <c r="BO77" s="19">
        <v>34.1</v>
      </c>
      <c r="BP77" s="19">
        <v>32.4</v>
      </c>
      <c r="BQ77" s="19">
        <v>15.8</v>
      </c>
      <c r="BR77" s="19">
        <v>24.7</v>
      </c>
      <c r="BS77" s="104" t="s">
        <v>164</v>
      </c>
      <c r="BT77" s="104" t="s">
        <v>164</v>
      </c>
      <c r="BU77" s="104">
        <v>49</v>
      </c>
      <c r="BV77" s="104">
        <v>45</v>
      </c>
      <c r="BW77" s="104">
        <v>49</v>
      </c>
      <c r="BX77" s="104">
        <v>45</v>
      </c>
      <c r="BY77" s="107" t="e">
        <f>#REF!+#REF!</f>
        <v>#REF!</v>
      </c>
      <c r="BZ77" s="107" t="e">
        <f>#REF!+#REF!</f>
        <v>#REF!</v>
      </c>
      <c r="CA77" s="107" t="e">
        <f>#REF!+#REF!</f>
        <v>#REF!</v>
      </c>
      <c r="CB77" s="25">
        <v>100</v>
      </c>
      <c r="CC77" s="107">
        <v>13</v>
      </c>
      <c r="CD77" s="107">
        <v>13</v>
      </c>
      <c r="CE77" s="106">
        <f t="shared" si="22"/>
        <v>100</v>
      </c>
      <c r="CF77" s="1" t="s">
        <v>164</v>
      </c>
      <c r="CG77" s="1" t="s">
        <v>164</v>
      </c>
      <c r="CH77" s="1" t="s">
        <v>164</v>
      </c>
      <c r="CI77" s="1" t="s">
        <v>164</v>
      </c>
      <c r="CJ77" s="1" t="s">
        <v>164</v>
      </c>
      <c r="CK77" s="1" t="s">
        <v>164</v>
      </c>
      <c r="CL77" s="1" t="s">
        <v>164</v>
      </c>
      <c r="CM77" s="1" t="s">
        <v>164</v>
      </c>
      <c r="CN77" s="1" t="s">
        <v>164</v>
      </c>
    </row>
    <row r="78" spans="1:92" s="1" customFormat="1">
      <c r="A78" s="1" t="s">
        <v>59</v>
      </c>
      <c r="B78" s="2" t="s">
        <v>60</v>
      </c>
      <c r="C78" s="1" t="s">
        <v>178</v>
      </c>
      <c r="D78" s="19">
        <v>121272</v>
      </c>
      <c r="E78" s="19">
        <v>13573</v>
      </c>
      <c r="F78" s="19">
        <v>11896</v>
      </c>
      <c r="G78" s="19">
        <v>5856</v>
      </c>
      <c r="H78" s="19">
        <v>7579</v>
      </c>
      <c r="I78" s="19">
        <v>1677</v>
      </c>
      <c r="J78" s="19">
        <v>107699</v>
      </c>
      <c r="K78" s="19">
        <v>90875</v>
      </c>
      <c r="L78" s="19">
        <v>80834</v>
      </c>
      <c r="M78" s="19">
        <v>12932</v>
      </c>
      <c r="N78" s="19">
        <v>16824</v>
      </c>
      <c r="O78" s="19">
        <v>25287</v>
      </c>
      <c r="P78" s="19">
        <v>8995</v>
      </c>
      <c r="Q78" s="19">
        <v>8932</v>
      </c>
      <c r="R78" s="19">
        <v>5123</v>
      </c>
      <c r="S78" s="19">
        <v>8766</v>
      </c>
      <c r="T78" s="19">
        <v>63</v>
      </c>
      <c r="U78" s="19">
        <v>16292</v>
      </c>
      <c r="V78" s="19">
        <v>16126</v>
      </c>
      <c r="W78" s="19">
        <v>10788</v>
      </c>
      <c r="X78" s="19">
        <v>15613</v>
      </c>
      <c r="Y78" s="19">
        <v>166</v>
      </c>
      <c r="Z78" s="20">
        <f t="shared" si="12"/>
        <v>12.355411478670892</v>
      </c>
      <c r="AA78" s="20">
        <f t="shared" si="13"/>
        <v>15.621314961141699</v>
      </c>
      <c r="AB78" s="20">
        <f t="shared" si="14"/>
        <v>0.70038910505836582</v>
      </c>
      <c r="AC78" s="20">
        <f t="shared" si="15"/>
        <v>1.0189049840412472</v>
      </c>
      <c r="AD78" s="20">
        <f t="shared" si="16"/>
        <v>43.144478007809624</v>
      </c>
      <c r="AE78" s="20">
        <f t="shared" si="17"/>
        <v>75.055478695252503</v>
      </c>
      <c r="AF78" s="20">
        <f t="shared" si="18"/>
        <v>56.9538632573652</v>
      </c>
      <c r="AG78" s="20">
        <f t="shared" si="19"/>
        <v>66.216547999017934</v>
      </c>
      <c r="AH78" s="100" t="s">
        <v>164</v>
      </c>
      <c r="AI78" s="100" t="s">
        <v>164</v>
      </c>
      <c r="AJ78" s="100" t="s">
        <v>164</v>
      </c>
      <c r="AK78" s="100" t="s">
        <v>164</v>
      </c>
      <c r="AL78" s="100" t="s">
        <v>164</v>
      </c>
      <c r="AM78" s="100" t="s">
        <v>164</v>
      </c>
      <c r="AN78" s="100" t="s">
        <v>164</v>
      </c>
      <c r="AO78" s="100" t="s">
        <v>164</v>
      </c>
      <c r="AP78" s="100" t="s">
        <v>164</v>
      </c>
      <c r="AQ78" s="100" t="s">
        <v>164</v>
      </c>
      <c r="AR78" s="100" t="s">
        <v>164</v>
      </c>
      <c r="AS78" s="100" t="s">
        <v>164</v>
      </c>
      <c r="AT78" s="1">
        <v>21</v>
      </c>
      <c r="AU78" s="1">
        <v>20</v>
      </c>
      <c r="AV78" s="4" t="s">
        <v>164</v>
      </c>
      <c r="AW78" s="4" t="s">
        <v>164</v>
      </c>
      <c r="AX78" s="98">
        <v>32</v>
      </c>
      <c r="AY78" s="4">
        <v>19</v>
      </c>
      <c r="AZ78" s="102">
        <v>0.29488554799604938</v>
      </c>
      <c r="BA78" s="103">
        <v>0.7</v>
      </c>
      <c r="BB78" s="19">
        <v>3.6</v>
      </c>
      <c r="BC78" s="19">
        <v>0.9</v>
      </c>
      <c r="BD78" s="19">
        <v>76.8</v>
      </c>
      <c r="BE78" s="19">
        <v>82.8</v>
      </c>
      <c r="BF78" s="1">
        <v>199314</v>
      </c>
      <c r="BG78" s="1">
        <v>13817</v>
      </c>
      <c r="BH78" s="1">
        <v>3256</v>
      </c>
      <c r="BI78" s="53">
        <f t="shared" si="20"/>
        <v>693.22777125540608</v>
      </c>
      <c r="BJ78" s="20">
        <f t="shared" si="21"/>
        <v>163.36032591789839</v>
      </c>
      <c r="BK78" s="19">
        <v>16.899999999999999</v>
      </c>
      <c r="BL78" s="19">
        <v>6.9</v>
      </c>
      <c r="BM78" s="19">
        <v>30.5</v>
      </c>
      <c r="BN78" s="19">
        <v>20.5</v>
      </c>
      <c r="BO78" s="19">
        <v>30.6</v>
      </c>
      <c r="BP78" s="19">
        <v>28.3</v>
      </c>
      <c r="BQ78" s="19">
        <v>22</v>
      </c>
      <c r="BR78" s="19">
        <v>44.2</v>
      </c>
      <c r="BS78" s="104" t="s">
        <v>164</v>
      </c>
      <c r="BT78" s="104" t="s">
        <v>164</v>
      </c>
      <c r="BU78" s="104">
        <v>48</v>
      </c>
      <c r="BV78" s="104">
        <v>41</v>
      </c>
      <c r="BW78" s="104">
        <v>48</v>
      </c>
      <c r="BX78" s="104">
        <v>41</v>
      </c>
      <c r="BY78" s="105">
        <v>88</v>
      </c>
      <c r="BZ78" s="105">
        <v>88</v>
      </c>
      <c r="CA78" s="105">
        <v>88</v>
      </c>
      <c r="CB78" s="25">
        <v>100</v>
      </c>
      <c r="CC78" s="107">
        <v>1</v>
      </c>
      <c r="CD78" s="107">
        <v>1</v>
      </c>
      <c r="CE78" s="106">
        <f t="shared" si="22"/>
        <v>100</v>
      </c>
      <c r="CF78" s="1" t="s">
        <v>164</v>
      </c>
      <c r="CG78" s="1" t="s">
        <v>164</v>
      </c>
      <c r="CH78" s="1" t="s">
        <v>164</v>
      </c>
      <c r="CI78" s="1" t="s">
        <v>164</v>
      </c>
      <c r="CJ78" s="1" t="s">
        <v>164</v>
      </c>
      <c r="CK78" s="1" t="s">
        <v>164</v>
      </c>
      <c r="CL78" s="1" t="s">
        <v>164</v>
      </c>
      <c r="CM78" s="1" t="s">
        <v>164</v>
      </c>
      <c r="CN78" s="1" t="s">
        <v>164</v>
      </c>
    </row>
    <row r="79" spans="1:92" s="1" customFormat="1">
      <c r="A79" s="1" t="s">
        <v>137</v>
      </c>
      <c r="B79" s="2" t="s">
        <v>138</v>
      </c>
      <c r="C79" s="1" t="s">
        <v>179</v>
      </c>
      <c r="D79" s="19">
        <v>395181</v>
      </c>
      <c r="E79" s="19">
        <v>50428</v>
      </c>
      <c r="F79" s="19">
        <v>41750</v>
      </c>
      <c r="G79" s="19">
        <v>18119</v>
      </c>
      <c r="H79" s="19">
        <v>29556</v>
      </c>
      <c r="I79" s="19">
        <v>8678</v>
      </c>
      <c r="J79" s="19">
        <v>344753</v>
      </c>
      <c r="K79" s="19">
        <v>267062</v>
      </c>
      <c r="L79" s="19">
        <v>220709</v>
      </c>
      <c r="M79" s="19">
        <v>55778</v>
      </c>
      <c r="N79" s="19">
        <v>77691</v>
      </c>
      <c r="O79" s="19">
        <v>75032</v>
      </c>
      <c r="P79" s="19">
        <v>29611</v>
      </c>
      <c r="Q79" s="19">
        <v>29525</v>
      </c>
      <c r="R79" s="19">
        <v>14753</v>
      </c>
      <c r="S79" s="19">
        <v>29014</v>
      </c>
      <c r="T79" s="19">
        <v>86</v>
      </c>
      <c r="U79" s="19">
        <v>45421</v>
      </c>
      <c r="V79" s="19">
        <v>45027</v>
      </c>
      <c r="W79" s="19">
        <v>27557</v>
      </c>
      <c r="X79" s="19">
        <v>42994</v>
      </c>
      <c r="Y79" s="19">
        <v>394</v>
      </c>
      <c r="Z79" s="20">
        <f t="shared" si="12"/>
        <v>17.208693582930117</v>
      </c>
      <c r="AA79" s="20">
        <f t="shared" si="13"/>
        <v>22.535264377684893</v>
      </c>
      <c r="AB79" s="20">
        <f t="shared" si="14"/>
        <v>0.29043260950322514</v>
      </c>
      <c r="AC79" s="20">
        <f t="shared" si="15"/>
        <v>0.86744017084608438</v>
      </c>
      <c r="AD79" s="20">
        <f t="shared" si="16"/>
        <v>35.930435472356628</v>
      </c>
      <c r="AE79" s="20">
        <f t="shared" si="17"/>
        <v>64.019457408637493</v>
      </c>
      <c r="AF79" s="20">
        <f t="shared" si="18"/>
        <v>49.82270102326838</v>
      </c>
      <c r="AG79" s="20">
        <f t="shared" si="19"/>
        <v>60.670174588846571</v>
      </c>
      <c r="AH79" s="100" t="s">
        <v>164</v>
      </c>
      <c r="AI79" s="100" t="s">
        <v>164</v>
      </c>
      <c r="AJ79" s="100" t="s">
        <v>164</v>
      </c>
      <c r="AK79" s="100" t="s">
        <v>164</v>
      </c>
      <c r="AL79" s="100" t="s">
        <v>164</v>
      </c>
      <c r="AM79" s="100" t="s">
        <v>164</v>
      </c>
      <c r="AN79" s="100" t="s">
        <v>164</v>
      </c>
      <c r="AO79" s="100" t="s">
        <v>164</v>
      </c>
      <c r="AP79" s="100" t="s">
        <v>164</v>
      </c>
      <c r="AQ79" s="100" t="s">
        <v>164</v>
      </c>
      <c r="AR79" s="100" t="s">
        <v>164</v>
      </c>
      <c r="AS79" s="100" t="s">
        <v>164</v>
      </c>
      <c r="AT79" s="1">
        <v>24</v>
      </c>
      <c r="AU79" s="1">
        <v>15</v>
      </c>
      <c r="AV79" s="4" t="s">
        <v>164</v>
      </c>
      <c r="AW79" s="4" t="s">
        <v>164</v>
      </c>
      <c r="AX79" s="98">
        <v>37</v>
      </c>
      <c r="AY79" s="4" t="s">
        <v>164</v>
      </c>
      <c r="AZ79" s="102">
        <v>0.23128388939322991</v>
      </c>
      <c r="BA79" s="103">
        <v>0.4</v>
      </c>
      <c r="BB79" s="19">
        <v>4.0999999999999996</v>
      </c>
      <c r="BC79" s="19">
        <v>1.8</v>
      </c>
      <c r="BD79" s="19">
        <v>74.5</v>
      </c>
      <c r="BE79" s="19">
        <v>81.5</v>
      </c>
      <c r="BF79" s="1">
        <v>652765</v>
      </c>
      <c r="BG79" s="1">
        <v>41110</v>
      </c>
      <c r="BH79" s="1">
        <v>13077</v>
      </c>
      <c r="BI79" s="20">
        <f t="shared" si="20"/>
        <v>629.78254042419553</v>
      </c>
      <c r="BJ79" s="20">
        <f t="shared" si="21"/>
        <v>200.33243203909524</v>
      </c>
      <c r="BK79" s="19">
        <v>25.7</v>
      </c>
      <c r="BL79" s="19">
        <v>12.7</v>
      </c>
      <c r="BM79" s="19">
        <v>34.200000000000003</v>
      </c>
      <c r="BN79" s="19">
        <v>28.5</v>
      </c>
      <c r="BO79" s="19">
        <v>26</v>
      </c>
      <c r="BP79" s="19">
        <v>30.3</v>
      </c>
      <c r="BQ79" s="19">
        <v>14.1</v>
      </c>
      <c r="BR79" s="19">
        <v>28.5</v>
      </c>
      <c r="BS79" s="104" t="s">
        <v>164</v>
      </c>
      <c r="BT79" s="104" t="s">
        <v>164</v>
      </c>
      <c r="BU79" s="104">
        <v>53</v>
      </c>
      <c r="BV79" s="104">
        <v>45</v>
      </c>
      <c r="BW79" s="104">
        <v>53</v>
      </c>
      <c r="BX79" s="104">
        <v>45</v>
      </c>
      <c r="BY79" s="105">
        <v>262</v>
      </c>
      <c r="BZ79" s="105">
        <v>201</v>
      </c>
      <c r="CA79" s="105">
        <v>201</v>
      </c>
      <c r="CB79" s="25">
        <v>100</v>
      </c>
      <c r="CC79" s="107">
        <v>11</v>
      </c>
      <c r="CD79" s="107">
        <v>11</v>
      </c>
      <c r="CE79" s="106">
        <f t="shared" si="22"/>
        <v>100</v>
      </c>
      <c r="CF79" s="1" t="s">
        <v>164</v>
      </c>
      <c r="CG79" s="1" t="s">
        <v>164</v>
      </c>
      <c r="CH79" s="1" t="s">
        <v>164</v>
      </c>
      <c r="CI79" s="1" t="s">
        <v>164</v>
      </c>
      <c r="CJ79" s="1" t="s">
        <v>164</v>
      </c>
      <c r="CK79" s="1" t="s">
        <v>164</v>
      </c>
      <c r="CL79" s="1" t="s">
        <v>164</v>
      </c>
      <c r="CM79" s="1" t="s">
        <v>164</v>
      </c>
      <c r="CN79" s="1" t="s">
        <v>164</v>
      </c>
    </row>
    <row r="80" spans="1:92" s="1" customFormat="1">
      <c r="A80" s="1" t="s">
        <v>180</v>
      </c>
      <c r="B80" s="2" t="s">
        <v>152</v>
      </c>
      <c r="C80" s="1" t="s">
        <v>181</v>
      </c>
      <c r="D80" s="19">
        <v>369468</v>
      </c>
      <c r="E80" s="19">
        <v>47209</v>
      </c>
      <c r="F80" s="19">
        <v>42459</v>
      </c>
      <c r="G80" s="19">
        <v>14447</v>
      </c>
      <c r="H80" s="19">
        <v>32297</v>
      </c>
      <c r="I80" s="19">
        <v>4750</v>
      </c>
      <c r="J80" s="19">
        <v>322259</v>
      </c>
      <c r="K80" s="19">
        <v>268824</v>
      </c>
      <c r="L80" s="19">
        <v>206938</v>
      </c>
      <c r="M80" s="19">
        <v>69598</v>
      </c>
      <c r="N80" s="19">
        <v>53435</v>
      </c>
      <c r="O80" s="19">
        <v>57984</v>
      </c>
      <c r="P80" s="19">
        <v>23271</v>
      </c>
      <c r="Q80" s="19">
        <v>23116</v>
      </c>
      <c r="R80" s="19">
        <v>10071</v>
      </c>
      <c r="S80" s="19">
        <v>23004</v>
      </c>
      <c r="T80" s="19">
        <v>155</v>
      </c>
      <c r="U80" s="19">
        <v>34713</v>
      </c>
      <c r="V80" s="19">
        <v>34366</v>
      </c>
      <c r="W80" s="19">
        <v>19389</v>
      </c>
      <c r="X80" s="19">
        <v>33207</v>
      </c>
      <c r="Y80" s="19">
        <v>347</v>
      </c>
      <c r="Z80" s="20">
        <f t="shared" si="12"/>
        <v>10.061640788832637</v>
      </c>
      <c r="AA80" s="20">
        <f t="shared" si="13"/>
        <v>16.581383297285722</v>
      </c>
      <c r="AB80" s="20">
        <f t="shared" si="14"/>
        <v>0.66606505951613604</v>
      </c>
      <c r="AC80" s="20">
        <f t="shared" si="15"/>
        <v>0.99962550053294152</v>
      </c>
      <c r="AD80" s="20">
        <f t="shared" si="16"/>
        <v>30.602215679213707</v>
      </c>
      <c r="AE80" s="20">
        <f t="shared" si="17"/>
        <v>64.214808585640739</v>
      </c>
      <c r="AF80" s="20">
        <f t="shared" si="18"/>
        <v>43.277040092819391</v>
      </c>
      <c r="AG80" s="20">
        <f t="shared" si="19"/>
        <v>55.855155129202316</v>
      </c>
      <c r="AH80" s="100" t="s">
        <v>164</v>
      </c>
      <c r="AI80" s="100" t="s">
        <v>164</v>
      </c>
      <c r="AJ80" s="100" t="s">
        <v>164</v>
      </c>
      <c r="AK80" s="100" t="s">
        <v>164</v>
      </c>
      <c r="AL80" s="100" t="s">
        <v>164</v>
      </c>
      <c r="AM80" s="100" t="s">
        <v>164</v>
      </c>
      <c r="AN80" s="100" t="s">
        <v>164</v>
      </c>
      <c r="AO80" s="100" t="s">
        <v>164</v>
      </c>
      <c r="AP80" s="100" t="s">
        <v>164</v>
      </c>
      <c r="AQ80" s="100" t="s">
        <v>164</v>
      </c>
      <c r="AR80" s="100" t="s">
        <v>164</v>
      </c>
      <c r="AS80" s="100" t="s">
        <v>164</v>
      </c>
      <c r="AT80" s="1">
        <v>35</v>
      </c>
      <c r="AU80" s="1">
        <v>24</v>
      </c>
      <c r="AV80" s="4" t="s">
        <v>164</v>
      </c>
      <c r="AW80" s="4" t="s">
        <v>164</v>
      </c>
      <c r="AX80" s="98">
        <v>62</v>
      </c>
      <c r="AY80" s="4">
        <v>48</v>
      </c>
      <c r="AZ80" s="102">
        <v>9.0592063423070107E-2</v>
      </c>
      <c r="BA80" s="103">
        <v>0.6</v>
      </c>
      <c r="BB80" s="19">
        <v>13.2</v>
      </c>
      <c r="BC80" s="19">
        <v>7.8</v>
      </c>
      <c r="BD80" s="19">
        <v>59.6</v>
      </c>
      <c r="BE80" s="19">
        <v>72.5</v>
      </c>
      <c r="BF80" s="1">
        <v>595168</v>
      </c>
      <c r="BG80" s="1">
        <v>22569</v>
      </c>
      <c r="BH80" s="1">
        <v>9507</v>
      </c>
      <c r="BI80" s="20">
        <f t="shared" si="20"/>
        <v>379.20385504597027</v>
      </c>
      <c r="BJ80" s="20">
        <f t="shared" si="21"/>
        <v>159.73641055970754</v>
      </c>
      <c r="BK80" s="19">
        <v>30.1</v>
      </c>
      <c r="BL80" s="19">
        <v>13.9</v>
      </c>
      <c r="BM80" s="19">
        <v>34</v>
      </c>
      <c r="BN80" s="19">
        <v>28.8</v>
      </c>
      <c r="BO80" s="19">
        <v>25.4</v>
      </c>
      <c r="BP80" s="19">
        <v>30.3</v>
      </c>
      <c r="BQ80" s="19">
        <v>10.5</v>
      </c>
      <c r="BR80" s="19">
        <v>26.9</v>
      </c>
      <c r="BS80" s="104" t="s">
        <v>164</v>
      </c>
      <c r="BT80" s="104" t="s">
        <v>164</v>
      </c>
      <c r="BU80" s="104">
        <v>90</v>
      </c>
      <c r="BV80" s="104">
        <v>88</v>
      </c>
      <c r="BW80" s="104">
        <v>90</v>
      </c>
      <c r="BX80" s="104">
        <v>88</v>
      </c>
      <c r="BY80" s="105">
        <v>553</v>
      </c>
      <c r="BZ80" s="105">
        <v>553</v>
      </c>
      <c r="CA80" s="105">
        <v>553</v>
      </c>
      <c r="CB80" s="25">
        <v>100</v>
      </c>
      <c r="CC80" s="107">
        <v>1</v>
      </c>
      <c r="CD80" s="107">
        <v>1</v>
      </c>
      <c r="CE80" s="106">
        <f t="shared" si="22"/>
        <v>100</v>
      </c>
      <c r="CF80" s="1" t="s">
        <v>164</v>
      </c>
      <c r="CG80" s="1" t="s">
        <v>164</v>
      </c>
      <c r="CH80" s="1" t="s">
        <v>164</v>
      </c>
      <c r="CI80" s="1" t="s">
        <v>164</v>
      </c>
      <c r="CJ80" s="1" t="s">
        <v>164</v>
      </c>
      <c r="CK80" s="1" t="s">
        <v>164</v>
      </c>
      <c r="CL80" s="1" t="s">
        <v>164</v>
      </c>
      <c r="CM80" s="1" t="s">
        <v>164</v>
      </c>
      <c r="CN80" s="1" t="s">
        <v>164</v>
      </c>
    </row>
    <row r="81" spans="1:92" s="1" customFormat="1">
      <c r="A81" s="1" t="s">
        <v>99</v>
      </c>
      <c r="B81" s="2" t="s">
        <v>100</v>
      </c>
      <c r="C81" s="1" t="s">
        <v>182</v>
      </c>
      <c r="D81" s="19">
        <v>282956</v>
      </c>
      <c r="E81" s="19">
        <v>29243</v>
      </c>
      <c r="F81" s="19">
        <v>26215</v>
      </c>
      <c r="G81" s="19">
        <v>10266</v>
      </c>
      <c r="H81" s="19">
        <v>17824</v>
      </c>
      <c r="I81" s="19">
        <v>3028</v>
      </c>
      <c r="J81" s="19">
        <v>253713</v>
      </c>
      <c r="K81" s="19">
        <v>226856</v>
      </c>
      <c r="L81" s="19">
        <v>191879</v>
      </c>
      <c r="M81" s="19">
        <v>40042</v>
      </c>
      <c r="N81" s="19">
        <v>26857</v>
      </c>
      <c r="O81" s="19">
        <v>35675</v>
      </c>
      <c r="P81" s="19">
        <v>12142</v>
      </c>
      <c r="Q81" s="19">
        <v>12020</v>
      </c>
      <c r="R81" s="19">
        <v>6255</v>
      </c>
      <c r="S81" s="19">
        <v>11821</v>
      </c>
      <c r="T81" s="19">
        <v>122</v>
      </c>
      <c r="U81" s="19">
        <v>23533</v>
      </c>
      <c r="V81" s="19">
        <v>23119</v>
      </c>
      <c r="W81" s="19">
        <v>16176</v>
      </c>
      <c r="X81" s="19">
        <v>21692</v>
      </c>
      <c r="Y81" s="19">
        <v>414</v>
      </c>
      <c r="Z81" s="20">
        <f t="shared" si="12"/>
        <v>10.354614779605376</v>
      </c>
      <c r="AA81" s="20">
        <f t="shared" si="13"/>
        <v>10.585582922435981</v>
      </c>
      <c r="AB81" s="20">
        <f t="shared" si="14"/>
        <v>1.0047768077746666</v>
      </c>
      <c r="AC81" s="20">
        <f t="shared" si="15"/>
        <v>1.7592317171631326</v>
      </c>
      <c r="AD81" s="20">
        <f t="shared" si="16"/>
        <v>35.105837294395243</v>
      </c>
      <c r="AE81" s="20">
        <f t="shared" si="17"/>
        <v>75.628367486096494</v>
      </c>
      <c r="AF81" s="20">
        <f t="shared" si="18"/>
        <v>51.515401087135558</v>
      </c>
      <c r="AG81" s="20">
        <f t="shared" si="19"/>
        <v>68.737517528576902</v>
      </c>
      <c r="AH81" s="100" t="s">
        <v>164</v>
      </c>
      <c r="AI81" s="100" t="s">
        <v>164</v>
      </c>
      <c r="AJ81" s="100" t="s">
        <v>164</v>
      </c>
      <c r="AK81" s="100" t="s">
        <v>164</v>
      </c>
      <c r="AL81" s="100" t="s">
        <v>164</v>
      </c>
      <c r="AM81" s="100" t="s">
        <v>164</v>
      </c>
      <c r="AN81" s="100" t="s">
        <v>164</v>
      </c>
      <c r="AO81" s="100" t="s">
        <v>164</v>
      </c>
      <c r="AP81" s="100" t="s">
        <v>164</v>
      </c>
      <c r="AQ81" s="100" t="s">
        <v>164</v>
      </c>
      <c r="AR81" s="100" t="s">
        <v>164</v>
      </c>
      <c r="AS81" s="100" t="s">
        <v>164</v>
      </c>
      <c r="AT81" s="1">
        <v>37</v>
      </c>
      <c r="AU81" s="1">
        <v>17</v>
      </c>
      <c r="AV81" s="4" t="s">
        <v>164</v>
      </c>
      <c r="AW81" s="4" t="s">
        <v>164</v>
      </c>
      <c r="AX81" s="98">
        <v>69</v>
      </c>
      <c r="AY81" s="4">
        <v>57</v>
      </c>
      <c r="AZ81" s="102">
        <v>0.12204117248028863</v>
      </c>
      <c r="BA81" s="103">
        <v>0</v>
      </c>
      <c r="BB81" s="19">
        <v>23.9</v>
      </c>
      <c r="BC81" s="19">
        <v>12.8</v>
      </c>
      <c r="BD81" s="19">
        <v>44.6</v>
      </c>
      <c r="BE81" s="19">
        <v>61.9</v>
      </c>
      <c r="BF81" s="1">
        <v>418971</v>
      </c>
      <c r="BG81" s="1">
        <v>19446</v>
      </c>
      <c r="BH81" s="1">
        <v>4614</v>
      </c>
      <c r="BI81" s="20">
        <f t="shared" si="20"/>
        <v>464.13713598315871</v>
      </c>
      <c r="BJ81" s="20">
        <f t="shared" si="21"/>
        <v>110.1269538941836</v>
      </c>
      <c r="BK81" s="19">
        <v>23.5</v>
      </c>
      <c r="BL81" s="19">
        <v>8.4</v>
      </c>
      <c r="BM81" s="19">
        <v>26.9</v>
      </c>
      <c r="BN81" s="19">
        <v>14.3</v>
      </c>
      <c r="BO81" s="19">
        <v>27.7</v>
      </c>
      <c r="BP81" s="19">
        <v>24</v>
      </c>
      <c r="BQ81" s="19">
        <v>21.8</v>
      </c>
      <c r="BR81" s="19">
        <v>53.2</v>
      </c>
      <c r="BS81" s="104">
        <v>12</v>
      </c>
      <c r="BT81" s="104">
        <v>13</v>
      </c>
      <c r="BU81" s="104">
        <v>91</v>
      </c>
      <c r="BV81" s="104">
        <v>90</v>
      </c>
      <c r="BW81" s="104">
        <v>91</v>
      </c>
      <c r="BX81" s="104">
        <v>90</v>
      </c>
      <c r="BY81" s="105">
        <v>992</v>
      </c>
      <c r="BZ81" s="105">
        <v>992</v>
      </c>
      <c r="CA81" s="105">
        <v>992</v>
      </c>
      <c r="CB81" s="25">
        <v>100</v>
      </c>
      <c r="CC81" s="105">
        <v>68</v>
      </c>
      <c r="CD81" s="105">
        <v>68</v>
      </c>
      <c r="CE81" s="106">
        <f t="shared" si="22"/>
        <v>100</v>
      </c>
      <c r="CF81" s="1" t="s">
        <v>164</v>
      </c>
      <c r="CG81" s="1" t="s">
        <v>164</v>
      </c>
      <c r="CH81" s="1" t="s">
        <v>164</v>
      </c>
      <c r="CI81" s="1" t="s">
        <v>164</v>
      </c>
      <c r="CJ81" s="1" t="s">
        <v>164</v>
      </c>
      <c r="CK81" s="1" t="s">
        <v>164</v>
      </c>
      <c r="CL81" s="1" t="s">
        <v>164</v>
      </c>
      <c r="CM81" s="1" t="s">
        <v>164</v>
      </c>
      <c r="CN81" s="1" t="s">
        <v>164</v>
      </c>
    </row>
    <row r="82" spans="1:92" s="1" customFormat="1">
      <c r="A82" s="1" t="s">
        <v>105</v>
      </c>
      <c r="B82" s="2" t="s">
        <v>106</v>
      </c>
      <c r="C82" s="1" t="s">
        <v>183</v>
      </c>
      <c r="D82" s="19">
        <v>47889</v>
      </c>
      <c r="E82" s="19">
        <v>5178</v>
      </c>
      <c r="F82" s="19">
        <v>4487</v>
      </c>
      <c r="G82" s="19">
        <v>2448</v>
      </c>
      <c r="H82" s="19">
        <v>2500</v>
      </c>
      <c r="I82" s="19">
        <v>691</v>
      </c>
      <c r="J82" s="19">
        <v>42711</v>
      </c>
      <c r="K82" s="19">
        <v>37468</v>
      </c>
      <c r="L82" s="19">
        <v>34585</v>
      </c>
      <c r="M82" s="19">
        <v>4286</v>
      </c>
      <c r="N82" s="19">
        <v>5243</v>
      </c>
      <c r="O82" s="19">
        <v>8576</v>
      </c>
      <c r="P82" s="19">
        <v>3226</v>
      </c>
      <c r="Q82" s="19">
        <v>3226</v>
      </c>
      <c r="R82" s="19">
        <v>1810</v>
      </c>
      <c r="S82" s="19">
        <v>3226</v>
      </c>
      <c r="T82" s="19">
        <v>0</v>
      </c>
      <c r="U82" s="19">
        <v>5350</v>
      </c>
      <c r="V82" s="19">
        <v>5328</v>
      </c>
      <c r="W82" s="19">
        <v>3636</v>
      </c>
      <c r="X82" s="19">
        <v>5125</v>
      </c>
      <c r="Y82" s="19">
        <v>22</v>
      </c>
      <c r="Z82" s="20">
        <f t="shared" si="12"/>
        <v>13.344920818848976</v>
      </c>
      <c r="AA82" s="20">
        <f t="shared" si="13"/>
        <v>12.275526211046335</v>
      </c>
      <c r="AB82" s="20">
        <f t="shared" si="14"/>
        <v>0</v>
      </c>
      <c r="AC82" s="20">
        <f t="shared" si="15"/>
        <v>0.41121495327102803</v>
      </c>
      <c r="AD82" s="20">
        <f t="shared" si="16"/>
        <v>47.276940903823871</v>
      </c>
      <c r="AE82" s="20">
        <f t="shared" si="17"/>
        <v>80.974456229074477</v>
      </c>
      <c r="AF82" s="20">
        <f t="shared" si="18"/>
        <v>56.10663360198388</v>
      </c>
      <c r="AG82" s="20">
        <f t="shared" si="19"/>
        <v>67.962616822429908</v>
      </c>
      <c r="AH82" s="100" t="s">
        <v>164</v>
      </c>
      <c r="AI82" s="100" t="s">
        <v>164</v>
      </c>
      <c r="AJ82" s="100" t="s">
        <v>164</v>
      </c>
      <c r="AK82" s="100" t="s">
        <v>164</v>
      </c>
      <c r="AL82" s="100" t="s">
        <v>164</v>
      </c>
      <c r="AM82" s="100" t="s">
        <v>164</v>
      </c>
      <c r="AN82" s="100" t="s">
        <v>164</v>
      </c>
      <c r="AO82" s="100" t="s">
        <v>164</v>
      </c>
      <c r="AP82" s="100" t="s">
        <v>164</v>
      </c>
      <c r="AQ82" s="100" t="s">
        <v>164</v>
      </c>
      <c r="AR82" s="100" t="s">
        <v>164</v>
      </c>
      <c r="AS82" s="100" t="s">
        <v>164</v>
      </c>
      <c r="AT82" s="1">
        <v>15</v>
      </c>
      <c r="AU82" s="1">
        <v>44</v>
      </c>
      <c r="AV82" s="4" t="s">
        <v>164</v>
      </c>
      <c r="AW82" s="4" t="s">
        <v>164</v>
      </c>
      <c r="AX82" s="98">
        <v>46</v>
      </c>
      <c r="AY82" s="101">
        <v>34</v>
      </c>
      <c r="AZ82" s="102">
        <v>0.16064654082773713</v>
      </c>
      <c r="BA82" s="103">
        <v>1</v>
      </c>
      <c r="BB82" s="19">
        <v>5.9</v>
      </c>
      <c r="BC82" s="19">
        <v>2.5</v>
      </c>
      <c r="BD82" s="19">
        <v>58.4</v>
      </c>
      <c r="BE82" s="19">
        <v>72.2</v>
      </c>
      <c r="BF82" s="1">
        <v>73304</v>
      </c>
      <c r="BG82" s="1">
        <v>3342</v>
      </c>
      <c r="BH82" s="1">
        <v>352</v>
      </c>
      <c r="BI82" s="20">
        <f t="shared" si="20"/>
        <v>455.90963658190549</v>
      </c>
      <c r="BJ82" s="20">
        <f t="shared" si="21"/>
        <v>48.019207683073226</v>
      </c>
      <c r="BK82" s="19">
        <v>10.7</v>
      </c>
      <c r="BL82" s="19">
        <v>2.9</v>
      </c>
      <c r="BM82" s="19">
        <v>27.8</v>
      </c>
      <c r="BN82" s="19">
        <v>15.6</v>
      </c>
      <c r="BO82" s="19">
        <v>33.1</v>
      </c>
      <c r="BP82" s="19">
        <v>29.9</v>
      </c>
      <c r="BQ82" s="19">
        <v>28.4</v>
      </c>
      <c r="BR82" s="19">
        <v>51.6</v>
      </c>
      <c r="BS82" s="104" t="s">
        <v>164</v>
      </c>
      <c r="BT82" s="104" t="s">
        <v>164</v>
      </c>
      <c r="BU82" s="104">
        <v>83</v>
      </c>
      <c r="BV82" s="104">
        <v>77</v>
      </c>
      <c r="BW82" s="104">
        <v>83</v>
      </c>
      <c r="BX82" s="104">
        <v>77</v>
      </c>
      <c r="BY82" s="105">
        <v>31</v>
      </c>
      <c r="BZ82" s="105">
        <v>31</v>
      </c>
      <c r="CA82" s="105">
        <v>31</v>
      </c>
      <c r="CB82" s="25">
        <v>100</v>
      </c>
      <c r="CC82" s="107">
        <v>1</v>
      </c>
      <c r="CD82" s="107">
        <v>1</v>
      </c>
      <c r="CE82" s="106">
        <f t="shared" si="22"/>
        <v>100</v>
      </c>
      <c r="CF82" s="1" t="s">
        <v>164</v>
      </c>
      <c r="CG82" s="1" t="s">
        <v>164</v>
      </c>
      <c r="CH82" s="1" t="s">
        <v>164</v>
      </c>
      <c r="CI82" s="1" t="s">
        <v>164</v>
      </c>
      <c r="CJ82" s="1" t="s">
        <v>164</v>
      </c>
      <c r="CK82" s="1" t="s">
        <v>164</v>
      </c>
      <c r="CL82" s="1" t="s">
        <v>164</v>
      </c>
      <c r="CM82" s="1" t="s">
        <v>164</v>
      </c>
      <c r="CN82" s="1" t="s">
        <v>164</v>
      </c>
    </row>
    <row r="83" spans="1:92" s="1" customFormat="1">
      <c r="A83" s="1" t="s">
        <v>53</v>
      </c>
      <c r="B83" s="2" t="s">
        <v>54</v>
      </c>
      <c r="C83" s="1" t="s">
        <v>184</v>
      </c>
      <c r="D83" s="19">
        <v>119182</v>
      </c>
      <c r="E83" s="19">
        <v>17881</v>
      </c>
      <c r="F83" s="19">
        <v>15058</v>
      </c>
      <c r="G83" s="19">
        <v>7373</v>
      </c>
      <c r="H83" s="19">
        <v>10286</v>
      </c>
      <c r="I83" s="19">
        <v>2823</v>
      </c>
      <c r="J83" s="19">
        <v>101301</v>
      </c>
      <c r="K83" s="19">
        <v>82755</v>
      </c>
      <c r="L83" s="19">
        <v>74591</v>
      </c>
      <c r="M83" s="19">
        <v>12471</v>
      </c>
      <c r="N83" s="19">
        <v>18546</v>
      </c>
      <c r="O83" s="19">
        <v>26054</v>
      </c>
      <c r="P83" s="19">
        <v>10839</v>
      </c>
      <c r="Q83" s="19">
        <v>10754</v>
      </c>
      <c r="R83" s="19">
        <v>6518</v>
      </c>
      <c r="S83" s="19">
        <v>10645</v>
      </c>
      <c r="T83" s="19">
        <v>85</v>
      </c>
      <c r="U83" s="19">
        <v>15215</v>
      </c>
      <c r="V83" s="19">
        <v>15143</v>
      </c>
      <c r="W83" s="19">
        <v>11212</v>
      </c>
      <c r="X83" s="19">
        <v>14711</v>
      </c>
      <c r="Y83" s="19">
        <v>72</v>
      </c>
      <c r="Z83" s="20">
        <f t="shared" ref="Z83:Z94" si="23">I83/E83*100</f>
        <v>15.787707622616184</v>
      </c>
      <c r="AA83" s="20">
        <f t="shared" ref="AA83:AA94" si="24">N83/J83*100</f>
        <v>18.307815322652292</v>
      </c>
      <c r="AB83" s="20">
        <f t="shared" ref="AB83:AB94" si="25">T83/P83*100</f>
        <v>0.78420518498016412</v>
      </c>
      <c r="AC83" s="20">
        <f t="shared" ref="AC83:AC94" si="26">Y83/U83*100</f>
        <v>0.47321721984883341</v>
      </c>
      <c r="AD83" s="20">
        <f t="shared" ref="AD83:AD94" si="27">G83/E83*100</f>
        <v>41.233711761087186</v>
      </c>
      <c r="AE83" s="20">
        <f t="shared" ref="AE83:AE94" si="28">L83/J83*100</f>
        <v>73.633034224736178</v>
      </c>
      <c r="AF83" s="20">
        <f t="shared" ref="AF83:AF94" si="29">R83/P83*100</f>
        <v>60.134698772949534</v>
      </c>
      <c r="AG83" s="20">
        <f t="shared" ref="AG83:AG94" si="30">W83/U83*100</f>
        <v>73.690437068682229</v>
      </c>
      <c r="AH83" s="100" t="s">
        <v>164</v>
      </c>
      <c r="AI83" s="100" t="s">
        <v>164</v>
      </c>
      <c r="AJ83" s="100" t="s">
        <v>164</v>
      </c>
      <c r="AK83" s="100" t="s">
        <v>164</v>
      </c>
      <c r="AL83" s="100" t="s">
        <v>164</v>
      </c>
      <c r="AM83" s="100" t="s">
        <v>164</v>
      </c>
      <c r="AN83" s="100" t="s">
        <v>164</v>
      </c>
      <c r="AO83" s="100" t="s">
        <v>164</v>
      </c>
      <c r="AP83" s="100" t="s">
        <v>164</v>
      </c>
      <c r="AQ83" s="100" t="s">
        <v>164</v>
      </c>
      <c r="AR83" s="100" t="s">
        <v>164</v>
      </c>
      <c r="AS83" s="100" t="s">
        <v>164</v>
      </c>
      <c r="AT83" s="1">
        <v>17</v>
      </c>
      <c r="AU83" s="1">
        <v>11</v>
      </c>
      <c r="AV83" s="4" t="s">
        <v>164</v>
      </c>
      <c r="AW83" s="4" t="s">
        <v>164</v>
      </c>
      <c r="AX83" s="98">
        <v>27</v>
      </c>
      <c r="AY83" s="4">
        <v>16</v>
      </c>
      <c r="AZ83" s="102">
        <v>0.31861353446906115</v>
      </c>
      <c r="BA83" s="103">
        <v>0.55000000000000004</v>
      </c>
      <c r="BB83" s="19">
        <v>1.4</v>
      </c>
      <c r="BC83" s="19">
        <v>0.7</v>
      </c>
      <c r="BD83" s="19">
        <v>78.7</v>
      </c>
      <c r="BE83" s="19">
        <v>85.3</v>
      </c>
      <c r="BF83" s="1">
        <v>199099</v>
      </c>
      <c r="BG83" s="1">
        <v>8800</v>
      </c>
      <c r="BH83" s="1">
        <v>1277</v>
      </c>
      <c r="BI83" s="53">
        <f t="shared" si="20"/>
        <v>441.99117022184947</v>
      </c>
      <c r="BJ83" s="20">
        <f t="shared" si="21"/>
        <v>64.138945951511559</v>
      </c>
      <c r="BK83" s="19">
        <v>26.4</v>
      </c>
      <c r="BL83" s="19">
        <v>11.1</v>
      </c>
      <c r="BM83" s="19">
        <v>28.8</v>
      </c>
      <c r="BN83" s="19">
        <v>24.6</v>
      </c>
      <c r="BO83" s="19">
        <v>25.5</v>
      </c>
      <c r="BP83" s="19">
        <v>29</v>
      </c>
      <c r="BQ83" s="19">
        <v>19.3</v>
      </c>
      <c r="BR83" s="19">
        <v>35.200000000000003</v>
      </c>
      <c r="BS83" s="104" t="s">
        <v>164</v>
      </c>
      <c r="BT83" s="104" t="s">
        <v>164</v>
      </c>
      <c r="BU83" s="104">
        <v>57.999999999999993</v>
      </c>
      <c r="BV83" s="104">
        <v>55.000000000000007</v>
      </c>
      <c r="BW83" s="104">
        <v>57.999999999999993</v>
      </c>
      <c r="BX83" s="104">
        <v>55.000000000000007</v>
      </c>
      <c r="BY83" s="105">
        <v>55</v>
      </c>
      <c r="BZ83" s="105">
        <v>52</v>
      </c>
      <c r="CA83" s="105">
        <v>52</v>
      </c>
      <c r="CB83" s="25">
        <v>100</v>
      </c>
      <c r="CC83" s="105">
        <v>3</v>
      </c>
      <c r="CD83" s="105">
        <v>3</v>
      </c>
      <c r="CE83" s="106">
        <f t="shared" si="22"/>
        <v>100</v>
      </c>
      <c r="CF83" s="1" t="s">
        <v>164</v>
      </c>
      <c r="CG83" s="1" t="s">
        <v>164</v>
      </c>
      <c r="CH83" s="1" t="s">
        <v>164</v>
      </c>
      <c r="CI83" s="1" t="s">
        <v>164</v>
      </c>
      <c r="CJ83" s="1" t="s">
        <v>164</v>
      </c>
      <c r="CK83" s="1" t="s">
        <v>164</v>
      </c>
      <c r="CL83" s="1" t="s">
        <v>164</v>
      </c>
      <c r="CM83" s="1" t="s">
        <v>164</v>
      </c>
      <c r="CN83" s="1" t="s">
        <v>164</v>
      </c>
    </row>
    <row r="84" spans="1:92" s="1" customFormat="1">
      <c r="A84" s="1" t="s">
        <v>137</v>
      </c>
      <c r="B84" s="2" t="s">
        <v>138</v>
      </c>
      <c r="C84" s="1" t="s">
        <v>185</v>
      </c>
      <c r="D84" s="19">
        <v>427298</v>
      </c>
      <c r="E84" s="19">
        <v>44367</v>
      </c>
      <c r="F84" s="19">
        <v>37060</v>
      </c>
      <c r="G84" s="19">
        <v>19800</v>
      </c>
      <c r="H84" s="19">
        <v>21657</v>
      </c>
      <c r="I84" s="19">
        <v>7307</v>
      </c>
      <c r="J84" s="19">
        <v>382931</v>
      </c>
      <c r="K84" s="19">
        <v>312908</v>
      </c>
      <c r="L84" s="19">
        <v>283906</v>
      </c>
      <c r="M84" s="19">
        <v>36678</v>
      </c>
      <c r="N84" s="19">
        <v>70023</v>
      </c>
      <c r="O84" s="19">
        <v>71568</v>
      </c>
      <c r="P84" s="19">
        <v>26488</v>
      </c>
      <c r="Q84" s="19">
        <v>26265</v>
      </c>
      <c r="R84" s="19">
        <v>14477</v>
      </c>
      <c r="S84" s="19">
        <v>25753</v>
      </c>
      <c r="T84" s="19">
        <v>223</v>
      </c>
      <c r="U84" s="19">
        <v>45080</v>
      </c>
      <c r="V84" s="19">
        <v>44494</v>
      </c>
      <c r="W84" s="19">
        <v>27034</v>
      </c>
      <c r="X84" s="19">
        <v>42574</v>
      </c>
      <c r="Y84" s="19">
        <v>586</v>
      </c>
      <c r="Z84" s="20">
        <f t="shared" si="23"/>
        <v>16.469448013162935</v>
      </c>
      <c r="AA84" s="20">
        <f t="shared" si="24"/>
        <v>18.286061979834486</v>
      </c>
      <c r="AB84" s="20">
        <f t="shared" si="25"/>
        <v>0.84189066747206287</v>
      </c>
      <c r="AC84" s="20">
        <f t="shared" si="26"/>
        <v>1.2999112688553682</v>
      </c>
      <c r="AD84" s="20">
        <f t="shared" si="27"/>
        <v>44.627763878558383</v>
      </c>
      <c r="AE84" s="20">
        <f t="shared" si="28"/>
        <v>74.140249810017991</v>
      </c>
      <c r="AF84" s="20">
        <f t="shared" si="29"/>
        <v>54.654938085170649</v>
      </c>
      <c r="AG84" s="20">
        <f t="shared" si="30"/>
        <v>59.968944099378888</v>
      </c>
      <c r="AH84" s="100" t="s">
        <v>164</v>
      </c>
      <c r="AI84" s="100" t="s">
        <v>164</v>
      </c>
      <c r="AJ84" s="100" t="s">
        <v>164</v>
      </c>
      <c r="AK84" s="100" t="s">
        <v>164</v>
      </c>
      <c r="AL84" s="100" t="s">
        <v>164</v>
      </c>
      <c r="AM84" s="100" t="s">
        <v>164</v>
      </c>
      <c r="AN84" s="100" t="s">
        <v>164</v>
      </c>
      <c r="AO84" s="100" t="s">
        <v>164</v>
      </c>
      <c r="AP84" s="100" t="s">
        <v>164</v>
      </c>
      <c r="AQ84" s="100" t="s">
        <v>164</v>
      </c>
      <c r="AR84" s="100" t="s">
        <v>164</v>
      </c>
      <c r="AS84" s="100" t="s">
        <v>164</v>
      </c>
      <c r="AT84" s="1">
        <v>11</v>
      </c>
      <c r="AU84" s="1">
        <v>17</v>
      </c>
      <c r="AV84" s="4" t="s">
        <v>164</v>
      </c>
      <c r="AW84" s="4" t="s">
        <v>164</v>
      </c>
      <c r="AX84" s="98">
        <v>28</v>
      </c>
      <c r="AY84" s="4">
        <v>24</v>
      </c>
      <c r="AZ84" s="102">
        <v>0.26014475059661363</v>
      </c>
      <c r="BA84" s="103">
        <v>0.35</v>
      </c>
      <c r="BB84" s="19">
        <v>3.8</v>
      </c>
      <c r="BC84" s="19">
        <v>2.1</v>
      </c>
      <c r="BD84" s="19">
        <v>75.2</v>
      </c>
      <c r="BE84" s="19">
        <v>79.3</v>
      </c>
      <c r="BF84" s="1">
        <v>674942</v>
      </c>
      <c r="BG84" s="1">
        <v>25769</v>
      </c>
      <c r="BH84" s="1">
        <v>7682</v>
      </c>
      <c r="BI84" s="20">
        <f>(BG84/BF84)*10000</f>
        <v>381.79576911793902</v>
      </c>
      <c r="BJ84" s="20">
        <f>(BH84/BF84)*10000</f>
        <v>113.81718725460854</v>
      </c>
      <c r="BK84" s="19">
        <v>22.2</v>
      </c>
      <c r="BL84" s="19">
        <v>10.199999999999999</v>
      </c>
      <c r="BM84" s="19">
        <v>31.8</v>
      </c>
      <c r="BN84" s="19">
        <v>21.5</v>
      </c>
      <c r="BO84" s="19">
        <v>27.2</v>
      </c>
      <c r="BP84" s="19">
        <v>25.8</v>
      </c>
      <c r="BQ84" s="19">
        <v>18.8</v>
      </c>
      <c r="BR84" s="19">
        <v>42.5</v>
      </c>
      <c r="BS84" s="104" t="s">
        <v>164</v>
      </c>
      <c r="BT84" s="104" t="s">
        <v>164</v>
      </c>
      <c r="BU84" s="104">
        <v>45</v>
      </c>
      <c r="BV84" s="104">
        <v>41</v>
      </c>
      <c r="BW84" s="104">
        <v>45</v>
      </c>
      <c r="BX84" s="104">
        <v>41</v>
      </c>
      <c r="BY84" s="109">
        <v>412</v>
      </c>
      <c r="BZ84" s="109">
        <v>412</v>
      </c>
      <c r="CA84" s="109">
        <v>315</v>
      </c>
      <c r="CB84" s="25">
        <v>76.456310679611647</v>
      </c>
      <c r="CC84" s="107">
        <v>1</v>
      </c>
      <c r="CD84" s="107">
        <v>1</v>
      </c>
      <c r="CE84" s="106">
        <f t="shared" si="22"/>
        <v>100</v>
      </c>
      <c r="CF84" s="1" t="s">
        <v>164</v>
      </c>
      <c r="CG84" s="1" t="s">
        <v>164</v>
      </c>
      <c r="CH84" s="1" t="s">
        <v>164</v>
      </c>
      <c r="CI84" s="1" t="s">
        <v>164</v>
      </c>
      <c r="CJ84" s="1" t="s">
        <v>164</v>
      </c>
      <c r="CK84" s="1" t="s">
        <v>164</v>
      </c>
      <c r="CL84" s="1" t="s">
        <v>164</v>
      </c>
      <c r="CM84" s="1" t="s">
        <v>164</v>
      </c>
      <c r="CN84" s="1" t="s">
        <v>164</v>
      </c>
    </row>
    <row r="85" spans="1:92" s="1" customFormat="1">
      <c r="A85" s="1" t="s">
        <v>89</v>
      </c>
      <c r="B85" s="2" t="s">
        <v>90</v>
      </c>
      <c r="C85" s="1" t="s">
        <v>186</v>
      </c>
      <c r="D85" s="19">
        <v>250139</v>
      </c>
      <c r="E85" s="19">
        <v>30651</v>
      </c>
      <c r="F85" s="19">
        <v>27158</v>
      </c>
      <c r="G85" s="19">
        <v>9926</v>
      </c>
      <c r="H85" s="19">
        <v>20038</v>
      </c>
      <c r="I85" s="19">
        <v>3493</v>
      </c>
      <c r="J85" s="19">
        <v>219488</v>
      </c>
      <c r="K85" s="19">
        <v>179639</v>
      </c>
      <c r="L85" s="19">
        <v>146897</v>
      </c>
      <c r="M85" s="19">
        <v>38698</v>
      </c>
      <c r="N85" s="19">
        <v>39849</v>
      </c>
      <c r="O85" s="19">
        <v>48813</v>
      </c>
      <c r="P85" s="19">
        <v>18596</v>
      </c>
      <c r="Q85" s="19">
        <v>18493</v>
      </c>
      <c r="R85" s="19">
        <v>7090</v>
      </c>
      <c r="S85" s="19">
        <v>18087</v>
      </c>
      <c r="T85" s="19">
        <v>103</v>
      </c>
      <c r="U85" s="19">
        <v>30217</v>
      </c>
      <c r="V85" s="19">
        <v>29790</v>
      </c>
      <c r="W85" s="19">
        <v>13879</v>
      </c>
      <c r="X85" s="19">
        <v>28146</v>
      </c>
      <c r="Y85" s="19">
        <v>427</v>
      </c>
      <c r="Z85" s="20">
        <f t="shared" si="23"/>
        <v>11.396039280937002</v>
      </c>
      <c r="AA85" s="20">
        <f t="shared" si="24"/>
        <v>18.15543446566555</v>
      </c>
      <c r="AB85" s="20">
        <f t="shared" si="25"/>
        <v>0.55388255538825548</v>
      </c>
      <c r="AC85" s="20">
        <f t="shared" si="26"/>
        <v>1.4131118244696694</v>
      </c>
      <c r="AD85" s="20">
        <f t="shared" si="27"/>
        <v>32.383935271279896</v>
      </c>
      <c r="AE85" s="20">
        <f t="shared" si="28"/>
        <v>66.927121300481119</v>
      </c>
      <c r="AF85" s="20">
        <f t="shared" si="29"/>
        <v>38.126478812647882</v>
      </c>
      <c r="AG85" s="20">
        <f t="shared" si="30"/>
        <v>45.931098388324457</v>
      </c>
      <c r="AH85" s="100" t="s">
        <v>164</v>
      </c>
      <c r="AI85" s="100" t="s">
        <v>164</v>
      </c>
      <c r="AJ85" s="100" t="s">
        <v>164</v>
      </c>
      <c r="AK85" s="100" t="s">
        <v>164</v>
      </c>
      <c r="AL85" s="100" t="s">
        <v>164</v>
      </c>
      <c r="AM85" s="100" t="s">
        <v>164</v>
      </c>
      <c r="AN85" s="100" t="s">
        <v>164</v>
      </c>
      <c r="AO85" s="100" t="s">
        <v>164</v>
      </c>
      <c r="AP85" s="100" t="s">
        <v>164</v>
      </c>
      <c r="AQ85" s="100" t="s">
        <v>164</v>
      </c>
      <c r="AR85" s="100" t="s">
        <v>164</v>
      </c>
      <c r="AS85" s="100" t="s">
        <v>164</v>
      </c>
      <c r="AT85" s="1">
        <v>24</v>
      </c>
      <c r="AU85" s="1">
        <v>23</v>
      </c>
      <c r="AV85" s="4" t="s">
        <v>164</v>
      </c>
      <c r="AW85" s="4" t="s">
        <v>164</v>
      </c>
      <c r="AX85" s="98">
        <v>58</v>
      </c>
      <c r="AY85" s="101">
        <v>44</v>
      </c>
      <c r="AZ85" s="102">
        <v>0.26710512186227847</v>
      </c>
      <c r="BA85" s="103">
        <v>0</v>
      </c>
      <c r="BB85" s="19">
        <v>10.3</v>
      </c>
      <c r="BC85" s="19">
        <v>7.4</v>
      </c>
      <c r="BD85" s="19">
        <v>58</v>
      </c>
      <c r="BE85" s="19">
        <v>69.099999999999994</v>
      </c>
      <c r="BF85" s="1">
        <v>397447</v>
      </c>
      <c r="BG85" s="1">
        <v>16867</v>
      </c>
      <c r="BH85" s="1">
        <v>4457</v>
      </c>
      <c r="BI85" s="20">
        <f t="shared" ref="BI85:BI89" si="31">(BG85/BF85)*10000</f>
        <v>424.3836285089584</v>
      </c>
      <c r="BJ85" s="20">
        <f t="shared" ref="BJ85:BJ89" si="32">(BH85/BF85)*10000</f>
        <v>112.14073826195693</v>
      </c>
      <c r="BK85" s="19">
        <v>28.9</v>
      </c>
      <c r="BL85" s="19">
        <v>10.8</v>
      </c>
      <c r="BM85" s="19">
        <v>28.8</v>
      </c>
      <c r="BN85" s="19">
        <v>21.5</v>
      </c>
      <c r="BO85" s="19">
        <v>23.8</v>
      </c>
      <c r="BP85" s="19">
        <v>27</v>
      </c>
      <c r="BQ85" s="19">
        <v>18.399999999999999</v>
      </c>
      <c r="BR85" s="19">
        <v>40.700000000000003</v>
      </c>
      <c r="BS85" s="104" t="s">
        <v>164</v>
      </c>
      <c r="BT85" s="104" t="s">
        <v>164</v>
      </c>
      <c r="BU85" s="104">
        <v>85</v>
      </c>
      <c r="BV85" s="104">
        <v>85</v>
      </c>
      <c r="BW85" s="104">
        <v>85</v>
      </c>
      <c r="BX85" s="104">
        <v>85</v>
      </c>
      <c r="BY85" s="105">
        <v>277</v>
      </c>
      <c r="BZ85" s="105">
        <v>269</v>
      </c>
      <c r="CA85" s="105">
        <v>234</v>
      </c>
      <c r="CB85" s="25">
        <v>86.988847583643121</v>
      </c>
      <c r="CC85" s="105">
        <v>10</v>
      </c>
      <c r="CD85" s="105">
        <v>10</v>
      </c>
      <c r="CE85" s="106">
        <f t="shared" si="22"/>
        <v>100</v>
      </c>
      <c r="CF85" s="1" t="s">
        <v>164</v>
      </c>
      <c r="CG85" s="1" t="s">
        <v>164</v>
      </c>
      <c r="CH85" s="1" t="s">
        <v>164</v>
      </c>
      <c r="CI85" s="1" t="s">
        <v>164</v>
      </c>
      <c r="CJ85" s="1" t="s">
        <v>164</v>
      </c>
      <c r="CK85" s="1" t="s">
        <v>164</v>
      </c>
      <c r="CL85" s="1" t="s">
        <v>164</v>
      </c>
      <c r="CM85" s="1" t="s">
        <v>164</v>
      </c>
      <c r="CN85" s="1" t="s">
        <v>164</v>
      </c>
    </row>
    <row r="86" spans="1:92" s="1" customFormat="1">
      <c r="A86" s="1" t="s">
        <v>61</v>
      </c>
      <c r="B86" s="2" t="s">
        <v>62</v>
      </c>
      <c r="C86" s="1" t="s">
        <v>187</v>
      </c>
      <c r="D86" s="19">
        <v>276451</v>
      </c>
      <c r="E86" s="19">
        <v>28530</v>
      </c>
      <c r="F86" s="19">
        <v>25651</v>
      </c>
      <c r="G86" s="19">
        <v>10800</v>
      </c>
      <c r="H86" s="19">
        <v>17411</v>
      </c>
      <c r="I86" s="19">
        <v>2879</v>
      </c>
      <c r="J86" s="19">
        <v>247921</v>
      </c>
      <c r="K86" s="19">
        <v>211012</v>
      </c>
      <c r="L86" s="19">
        <v>169564</v>
      </c>
      <c r="M86" s="19">
        <v>47080</v>
      </c>
      <c r="N86" s="19">
        <v>36909</v>
      </c>
      <c r="O86" s="19">
        <v>51448</v>
      </c>
      <c r="P86" s="19">
        <v>20195</v>
      </c>
      <c r="Q86" s="19">
        <v>20001</v>
      </c>
      <c r="R86" s="19">
        <v>8369</v>
      </c>
      <c r="S86" s="19">
        <v>19324</v>
      </c>
      <c r="T86" s="19">
        <v>194</v>
      </c>
      <c r="U86" s="19">
        <v>31253</v>
      </c>
      <c r="V86" s="19">
        <v>30850</v>
      </c>
      <c r="W86" s="19">
        <v>18729</v>
      </c>
      <c r="X86" s="19">
        <v>28586</v>
      </c>
      <c r="Y86" s="19">
        <v>403</v>
      </c>
      <c r="Z86" s="20">
        <f t="shared" si="23"/>
        <v>10.091132141605327</v>
      </c>
      <c r="AA86" s="20">
        <f t="shared" si="24"/>
        <v>14.887403648742946</v>
      </c>
      <c r="AB86" s="20">
        <f t="shared" si="25"/>
        <v>0.96063382025253774</v>
      </c>
      <c r="AC86" s="20">
        <f t="shared" si="26"/>
        <v>1.2894762102838127</v>
      </c>
      <c r="AD86" s="20">
        <f t="shared" si="27"/>
        <v>37.854889589905362</v>
      </c>
      <c r="AE86" s="20">
        <f t="shared" si="28"/>
        <v>68.394367560634237</v>
      </c>
      <c r="AF86" s="20">
        <f t="shared" si="29"/>
        <v>41.440950730378809</v>
      </c>
      <c r="AG86" s="20">
        <f t="shared" si="30"/>
        <v>59.927047003487665</v>
      </c>
      <c r="AH86" s="100" t="s">
        <v>164</v>
      </c>
      <c r="AI86" s="100" t="s">
        <v>164</v>
      </c>
      <c r="AJ86" s="100" t="s">
        <v>164</v>
      </c>
      <c r="AK86" s="100" t="s">
        <v>164</v>
      </c>
      <c r="AL86" s="100" t="s">
        <v>164</v>
      </c>
      <c r="AM86" s="100" t="s">
        <v>164</v>
      </c>
      <c r="AN86" s="100" t="s">
        <v>164</v>
      </c>
      <c r="AO86" s="100" t="s">
        <v>164</v>
      </c>
      <c r="AP86" s="100" t="s">
        <v>164</v>
      </c>
      <c r="AQ86" s="100" t="s">
        <v>164</v>
      </c>
      <c r="AR86" s="100" t="s">
        <v>164</v>
      </c>
      <c r="AS86" s="100" t="s">
        <v>164</v>
      </c>
      <c r="AT86" s="1">
        <v>17</v>
      </c>
      <c r="AU86" s="1">
        <v>25</v>
      </c>
      <c r="AV86" s="4" t="s">
        <v>164</v>
      </c>
      <c r="AW86" s="4" t="s">
        <v>164</v>
      </c>
      <c r="AX86" s="98">
        <v>72</v>
      </c>
      <c r="AY86" s="4">
        <v>56</v>
      </c>
      <c r="AZ86" s="102">
        <v>6.0601809242453494E-2</v>
      </c>
      <c r="BA86" s="103">
        <v>0.98</v>
      </c>
      <c r="BB86" s="19">
        <v>20.100000000000001</v>
      </c>
      <c r="BC86" s="19">
        <v>21.4</v>
      </c>
      <c r="BD86" s="19">
        <v>48.4</v>
      </c>
      <c r="BE86" s="19">
        <v>51.6</v>
      </c>
      <c r="BF86" s="1">
        <v>424915</v>
      </c>
      <c r="BG86" s="1">
        <v>25422</v>
      </c>
      <c r="BH86" s="1">
        <v>5521</v>
      </c>
      <c r="BI86" s="20">
        <f t="shared" si="31"/>
        <v>598.2843627549039</v>
      </c>
      <c r="BJ86" s="20">
        <f t="shared" si="32"/>
        <v>129.9318687266865</v>
      </c>
      <c r="BK86" s="19">
        <v>31.1</v>
      </c>
      <c r="BL86" s="19">
        <v>17.100000000000001</v>
      </c>
      <c r="BM86" s="19">
        <v>19.5</v>
      </c>
      <c r="BN86" s="19">
        <v>14.7</v>
      </c>
      <c r="BO86" s="19">
        <v>28.7</v>
      </c>
      <c r="BP86" s="19">
        <v>23.7</v>
      </c>
      <c r="BQ86" s="19">
        <v>20.7</v>
      </c>
      <c r="BR86" s="19">
        <v>44.4</v>
      </c>
      <c r="BS86" s="104">
        <v>19</v>
      </c>
      <c r="BT86" s="104">
        <v>17</v>
      </c>
      <c r="BU86" s="104">
        <v>90</v>
      </c>
      <c r="BV86" s="104">
        <v>88</v>
      </c>
      <c r="BW86" s="104">
        <v>90</v>
      </c>
      <c r="BX86" s="104">
        <v>88</v>
      </c>
      <c r="BY86" s="105">
        <v>898</v>
      </c>
      <c r="BZ86" s="105">
        <v>833</v>
      </c>
      <c r="CA86" s="105">
        <v>776</v>
      </c>
      <c r="CB86" s="25">
        <v>93.157262905162071</v>
      </c>
      <c r="CC86" s="107">
        <v>3</v>
      </c>
      <c r="CD86" s="107">
        <v>3</v>
      </c>
      <c r="CE86" s="106">
        <f t="shared" si="22"/>
        <v>100</v>
      </c>
      <c r="CF86" s="1" t="s">
        <v>164</v>
      </c>
      <c r="CG86" s="1" t="s">
        <v>164</v>
      </c>
      <c r="CH86" s="1" t="s">
        <v>164</v>
      </c>
      <c r="CI86" s="1" t="s">
        <v>164</v>
      </c>
      <c r="CJ86" s="1" t="s">
        <v>164</v>
      </c>
      <c r="CK86" s="1" t="s">
        <v>164</v>
      </c>
      <c r="CL86" s="1" t="s">
        <v>164</v>
      </c>
      <c r="CM86" s="1" t="s">
        <v>164</v>
      </c>
      <c r="CN86" s="1" t="s">
        <v>164</v>
      </c>
    </row>
    <row r="87" spans="1:92" s="1" customFormat="1">
      <c r="A87" s="1" t="s">
        <v>57</v>
      </c>
      <c r="B87" s="2" t="s">
        <v>58</v>
      </c>
      <c r="C87" s="1" t="s">
        <v>188</v>
      </c>
      <c r="D87" s="19">
        <v>965008</v>
      </c>
      <c r="E87" s="19">
        <v>89640</v>
      </c>
      <c r="F87" s="19">
        <v>78653</v>
      </c>
      <c r="G87" s="19">
        <v>34550</v>
      </c>
      <c r="H87" s="19">
        <v>51433</v>
      </c>
      <c r="I87" s="19">
        <v>10987</v>
      </c>
      <c r="J87" s="19">
        <v>875368</v>
      </c>
      <c r="K87" s="19">
        <v>680257</v>
      </c>
      <c r="L87" s="19">
        <v>549824</v>
      </c>
      <c r="M87" s="19">
        <v>147568</v>
      </c>
      <c r="N87" s="19">
        <v>195111</v>
      </c>
      <c r="O87" s="19">
        <v>155169</v>
      </c>
      <c r="P87" s="19">
        <v>55031</v>
      </c>
      <c r="Q87" s="19">
        <v>54256</v>
      </c>
      <c r="R87" s="19">
        <v>24722</v>
      </c>
      <c r="S87" s="19">
        <v>53562</v>
      </c>
      <c r="T87" s="19">
        <v>775</v>
      </c>
      <c r="U87" s="19">
        <v>100138</v>
      </c>
      <c r="V87" s="19">
        <v>97758</v>
      </c>
      <c r="W87" s="19">
        <v>50192</v>
      </c>
      <c r="X87" s="19">
        <v>93978</v>
      </c>
      <c r="Y87" s="19">
        <v>2380</v>
      </c>
      <c r="Z87" s="20">
        <f t="shared" si="23"/>
        <v>12.256804997768853</v>
      </c>
      <c r="AA87" s="20">
        <f t="shared" si="24"/>
        <v>22.289025872547317</v>
      </c>
      <c r="AB87" s="20">
        <f t="shared" si="25"/>
        <v>1.4082971416110919</v>
      </c>
      <c r="AC87" s="20">
        <f t="shared" si="26"/>
        <v>2.3767201262258086</v>
      </c>
      <c r="AD87" s="20">
        <f t="shared" si="27"/>
        <v>38.543061133422576</v>
      </c>
      <c r="AE87" s="20">
        <f t="shared" si="28"/>
        <v>62.810612222516703</v>
      </c>
      <c r="AF87" s="20">
        <f t="shared" si="29"/>
        <v>44.923770238592795</v>
      </c>
      <c r="AG87" s="20">
        <f t="shared" si="30"/>
        <v>50.122830493918393</v>
      </c>
      <c r="AH87" s="100" t="s">
        <v>164</v>
      </c>
      <c r="AI87" s="100" t="s">
        <v>164</v>
      </c>
      <c r="AJ87" s="100" t="s">
        <v>164</v>
      </c>
      <c r="AK87" s="100" t="s">
        <v>164</v>
      </c>
      <c r="AL87" s="100" t="s">
        <v>164</v>
      </c>
      <c r="AM87" s="100" t="s">
        <v>164</v>
      </c>
      <c r="AN87" s="100" t="s">
        <v>164</v>
      </c>
      <c r="AO87" s="100" t="s">
        <v>164</v>
      </c>
      <c r="AP87" s="100" t="s">
        <v>164</v>
      </c>
      <c r="AQ87" s="100" t="s">
        <v>164</v>
      </c>
      <c r="AR87" s="100" t="s">
        <v>164</v>
      </c>
      <c r="AS87" s="100" t="s">
        <v>164</v>
      </c>
      <c r="AT87" s="1">
        <v>15</v>
      </c>
      <c r="AU87" s="1">
        <v>19</v>
      </c>
      <c r="AV87" s="4" t="s">
        <v>164</v>
      </c>
      <c r="AW87" s="4" t="s">
        <v>164</v>
      </c>
      <c r="AX87" s="98">
        <v>41</v>
      </c>
      <c r="AY87" s="4">
        <v>36</v>
      </c>
      <c r="AZ87" s="102">
        <v>0.18444400702576091</v>
      </c>
      <c r="BA87" s="103">
        <v>0.12</v>
      </c>
      <c r="BB87" s="19">
        <v>7.4</v>
      </c>
      <c r="BC87" s="19">
        <v>3.1</v>
      </c>
      <c r="BD87" s="19">
        <v>66.400000000000006</v>
      </c>
      <c r="BE87" s="19">
        <v>75</v>
      </c>
      <c r="BF87" s="1">
        <v>1644177</v>
      </c>
      <c r="BG87" s="1">
        <v>60353</v>
      </c>
      <c r="BH87" s="1">
        <v>12511</v>
      </c>
      <c r="BI87" s="53">
        <f t="shared" si="31"/>
        <v>367.07118515828893</v>
      </c>
      <c r="BJ87" s="20">
        <f t="shared" si="32"/>
        <v>76.092780765087952</v>
      </c>
      <c r="BK87" s="19">
        <v>22.9</v>
      </c>
      <c r="BL87" s="19">
        <v>18.2</v>
      </c>
      <c r="BM87" s="19">
        <v>28.4</v>
      </c>
      <c r="BN87" s="19">
        <v>22.5</v>
      </c>
      <c r="BO87" s="19">
        <v>32.200000000000003</v>
      </c>
      <c r="BP87" s="19">
        <v>29.5</v>
      </c>
      <c r="BQ87" s="19">
        <v>16.5</v>
      </c>
      <c r="BR87" s="19">
        <v>29.8</v>
      </c>
      <c r="BS87" s="104" t="s">
        <v>164</v>
      </c>
      <c r="BT87" s="104" t="s">
        <v>164</v>
      </c>
      <c r="BU87" s="104">
        <v>39</v>
      </c>
      <c r="BV87" s="104">
        <v>36</v>
      </c>
      <c r="BW87" s="104">
        <v>39</v>
      </c>
      <c r="BX87" s="104">
        <v>36</v>
      </c>
      <c r="BY87" s="105">
        <v>709</v>
      </c>
      <c r="BZ87" s="105">
        <v>689</v>
      </c>
      <c r="CA87" s="105">
        <v>689</v>
      </c>
      <c r="CB87" s="25">
        <v>100</v>
      </c>
      <c r="CC87" s="110">
        <v>37</v>
      </c>
      <c r="CD87" s="110">
        <v>37</v>
      </c>
      <c r="CE87" s="106">
        <f t="shared" si="22"/>
        <v>100</v>
      </c>
      <c r="CF87" s="1" t="s">
        <v>164</v>
      </c>
      <c r="CG87" s="1" t="s">
        <v>164</v>
      </c>
      <c r="CH87" s="1" t="s">
        <v>164</v>
      </c>
      <c r="CI87" s="1" t="s">
        <v>164</v>
      </c>
      <c r="CJ87" s="1" t="s">
        <v>164</v>
      </c>
      <c r="CK87" s="1" t="s">
        <v>164</v>
      </c>
      <c r="CL87" s="1" t="s">
        <v>164</v>
      </c>
      <c r="CM87" s="1" t="s">
        <v>164</v>
      </c>
      <c r="CN87" s="1" t="s">
        <v>164</v>
      </c>
    </row>
    <row r="88" spans="1:92" s="1" customFormat="1">
      <c r="A88" s="1" t="s">
        <v>189</v>
      </c>
      <c r="B88" s="2" t="s">
        <v>130</v>
      </c>
      <c r="C88" s="1" t="s">
        <v>190</v>
      </c>
      <c r="D88" s="19">
        <v>202408</v>
      </c>
      <c r="E88" s="19">
        <v>22212</v>
      </c>
      <c r="F88" s="19">
        <v>20306</v>
      </c>
      <c r="G88" s="19">
        <v>10061</v>
      </c>
      <c r="H88" s="19">
        <v>12981</v>
      </c>
      <c r="I88" s="19">
        <v>1906</v>
      </c>
      <c r="J88" s="19">
        <v>180196</v>
      </c>
      <c r="K88" s="19">
        <v>163688</v>
      </c>
      <c r="L88" s="19">
        <v>147749</v>
      </c>
      <c r="M88" s="19">
        <v>19946</v>
      </c>
      <c r="N88" s="19">
        <v>16508</v>
      </c>
      <c r="O88" s="19">
        <v>41306</v>
      </c>
      <c r="P88" s="19">
        <v>15537</v>
      </c>
      <c r="Q88" s="19">
        <v>15530</v>
      </c>
      <c r="R88" s="19">
        <v>9498</v>
      </c>
      <c r="S88" s="19">
        <v>15329</v>
      </c>
      <c r="T88" s="19">
        <v>7</v>
      </c>
      <c r="U88" s="19">
        <v>25769</v>
      </c>
      <c r="V88" s="19">
        <v>25674</v>
      </c>
      <c r="W88" s="19">
        <v>17831</v>
      </c>
      <c r="X88" s="19">
        <v>24643</v>
      </c>
      <c r="Y88" s="19">
        <v>95</v>
      </c>
      <c r="Z88" s="20">
        <f t="shared" si="23"/>
        <v>8.580947235728436</v>
      </c>
      <c r="AA88" s="20">
        <f t="shared" si="24"/>
        <v>9.1611356522897278</v>
      </c>
      <c r="AB88" s="20">
        <f t="shared" si="25"/>
        <v>4.5053742678766814E-2</v>
      </c>
      <c r="AC88" s="20">
        <f t="shared" si="26"/>
        <v>0.36866001785090613</v>
      </c>
      <c r="AD88" s="20">
        <f t="shared" si="27"/>
        <v>45.295335854493068</v>
      </c>
      <c r="AE88" s="20">
        <f t="shared" si="28"/>
        <v>81.993495971053747</v>
      </c>
      <c r="AF88" s="20">
        <f t="shared" si="29"/>
        <v>61.131492566132465</v>
      </c>
      <c r="AG88" s="20">
        <f t="shared" si="30"/>
        <v>69.195545034731651</v>
      </c>
      <c r="AH88" s="100" t="s">
        <v>164</v>
      </c>
      <c r="AI88" s="100" t="s">
        <v>164</v>
      </c>
      <c r="AJ88" s="100" t="s">
        <v>164</v>
      </c>
      <c r="AK88" s="100" t="s">
        <v>164</v>
      </c>
      <c r="AL88" s="100" t="s">
        <v>164</v>
      </c>
      <c r="AM88" s="100" t="s">
        <v>164</v>
      </c>
      <c r="AN88" s="100" t="s">
        <v>164</v>
      </c>
      <c r="AO88" s="100" t="s">
        <v>164</v>
      </c>
      <c r="AP88" s="100" t="s">
        <v>164</v>
      </c>
      <c r="AQ88" s="100" t="s">
        <v>164</v>
      </c>
      <c r="AR88" s="100" t="s">
        <v>164</v>
      </c>
      <c r="AS88" s="100" t="s">
        <v>164</v>
      </c>
      <c r="AT88" s="1">
        <v>31</v>
      </c>
      <c r="AU88" s="1">
        <v>24</v>
      </c>
      <c r="AV88" s="4" t="s">
        <v>164</v>
      </c>
      <c r="AW88" s="4" t="s">
        <v>164</v>
      </c>
      <c r="AX88" s="358">
        <v>62</v>
      </c>
      <c r="AY88" s="358">
        <v>56</v>
      </c>
      <c r="AZ88" s="102">
        <v>0.14284433628253215</v>
      </c>
      <c r="BA88" s="103">
        <v>0.51</v>
      </c>
      <c r="BB88" s="19">
        <v>21.4</v>
      </c>
      <c r="BC88" s="19">
        <v>16.8</v>
      </c>
      <c r="BD88" s="19">
        <v>45.8</v>
      </c>
      <c r="BE88" s="19">
        <v>56.4</v>
      </c>
      <c r="BF88" s="1">
        <v>305932</v>
      </c>
      <c r="BG88" s="1">
        <v>9528</v>
      </c>
      <c r="BH88" s="1">
        <v>2008</v>
      </c>
      <c r="BI88" s="20">
        <f t="shared" si="31"/>
        <v>311.44175829922989</v>
      </c>
      <c r="BJ88" s="20">
        <f t="shared" si="32"/>
        <v>65.635500699501847</v>
      </c>
      <c r="BK88" s="19">
        <v>18.3</v>
      </c>
      <c r="BL88" s="19">
        <v>5</v>
      </c>
      <c r="BM88" s="19">
        <v>39.299999999999997</v>
      </c>
      <c r="BN88" s="19">
        <v>23</v>
      </c>
      <c r="BO88" s="19">
        <v>24.2</v>
      </c>
      <c r="BP88" s="19">
        <v>23.3</v>
      </c>
      <c r="BQ88" s="19">
        <v>18.2</v>
      </c>
      <c r="BR88" s="19">
        <v>48.6</v>
      </c>
      <c r="BS88" s="104">
        <v>11</v>
      </c>
      <c r="BT88" s="104">
        <v>11</v>
      </c>
      <c r="BU88" s="104">
        <v>86</v>
      </c>
      <c r="BV88" s="104">
        <v>87</v>
      </c>
      <c r="BW88" s="104">
        <v>89</v>
      </c>
      <c r="BX88" s="104">
        <v>90</v>
      </c>
      <c r="BY88" s="105">
        <v>1170</v>
      </c>
      <c r="BZ88" s="105">
        <v>1170</v>
      </c>
      <c r="CA88" s="105">
        <v>978</v>
      </c>
      <c r="CB88" s="25">
        <v>83.589743589743591</v>
      </c>
      <c r="CC88" s="105">
        <v>44</v>
      </c>
      <c r="CD88" s="105">
        <v>44</v>
      </c>
      <c r="CE88" s="106">
        <f t="shared" si="22"/>
        <v>100</v>
      </c>
      <c r="CF88" s="1" t="s">
        <v>164</v>
      </c>
      <c r="CG88" s="1" t="s">
        <v>164</v>
      </c>
      <c r="CH88" s="1" t="s">
        <v>164</v>
      </c>
      <c r="CI88" s="1" t="s">
        <v>164</v>
      </c>
      <c r="CJ88" s="1" t="s">
        <v>164</v>
      </c>
      <c r="CK88" s="1" t="s">
        <v>164</v>
      </c>
      <c r="CL88" s="1" t="s">
        <v>164</v>
      </c>
      <c r="CM88" s="1" t="s">
        <v>164</v>
      </c>
      <c r="CN88" s="1" t="s">
        <v>164</v>
      </c>
    </row>
    <row r="89" spans="1:92" s="1" customFormat="1">
      <c r="A89" s="1" t="s">
        <v>127</v>
      </c>
      <c r="B89" s="2" t="s">
        <v>128</v>
      </c>
      <c r="C89" s="1" t="s">
        <v>191</v>
      </c>
      <c r="D89" s="19">
        <v>430583</v>
      </c>
      <c r="E89" s="19">
        <v>46544</v>
      </c>
      <c r="F89" s="19">
        <v>41875</v>
      </c>
      <c r="G89" s="19">
        <v>19309</v>
      </c>
      <c r="H89" s="19">
        <v>27085</v>
      </c>
      <c r="I89" s="19">
        <v>4669</v>
      </c>
      <c r="J89" s="19">
        <v>384039</v>
      </c>
      <c r="K89" s="19">
        <v>338158</v>
      </c>
      <c r="L89" s="19">
        <v>292552</v>
      </c>
      <c r="M89" s="19">
        <v>54529</v>
      </c>
      <c r="N89" s="19">
        <v>45881</v>
      </c>
      <c r="O89" s="19">
        <v>73816</v>
      </c>
      <c r="P89" s="19">
        <v>27541</v>
      </c>
      <c r="Q89" s="19">
        <v>27287</v>
      </c>
      <c r="R89" s="19">
        <v>14705</v>
      </c>
      <c r="S89" s="19">
        <v>26971</v>
      </c>
      <c r="T89" s="19">
        <v>254</v>
      </c>
      <c r="U89" s="19">
        <v>46275</v>
      </c>
      <c r="V89" s="19">
        <v>46087</v>
      </c>
      <c r="W89" s="19">
        <v>29622</v>
      </c>
      <c r="X89" s="19">
        <v>43871</v>
      </c>
      <c r="Y89" s="19">
        <v>188</v>
      </c>
      <c r="Z89" s="20">
        <f t="shared" si="23"/>
        <v>10.031368167755241</v>
      </c>
      <c r="AA89" s="20">
        <f t="shared" si="24"/>
        <v>11.946963719830537</v>
      </c>
      <c r="AB89" s="20">
        <f t="shared" si="25"/>
        <v>0.92226135579681201</v>
      </c>
      <c r="AC89" s="20">
        <f t="shared" si="26"/>
        <v>0.40626688276607242</v>
      </c>
      <c r="AD89" s="20">
        <f t="shared" si="27"/>
        <v>41.485476108628397</v>
      </c>
      <c r="AE89" s="20">
        <f t="shared" si="28"/>
        <v>76.177679871054764</v>
      </c>
      <c r="AF89" s="20">
        <f t="shared" si="29"/>
        <v>53.393122980283934</v>
      </c>
      <c r="AG89" s="20">
        <f t="shared" si="30"/>
        <v>64.012965964343593</v>
      </c>
      <c r="AH89" s="100" t="s">
        <v>164</v>
      </c>
      <c r="AI89" s="100" t="s">
        <v>164</v>
      </c>
      <c r="AJ89" s="100" t="s">
        <v>164</v>
      </c>
      <c r="AK89" s="100" t="s">
        <v>164</v>
      </c>
      <c r="AL89" s="100" t="s">
        <v>164</v>
      </c>
      <c r="AM89" s="100" t="s">
        <v>164</v>
      </c>
      <c r="AN89" s="100" t="s">
        <v>164</v>
      </c>
      <c r="AO89" s="100" t="s">
        <v>164</v>
      </c>
      <c r="AP89" s="100" t="s">
        <v>164</v>
      </c>
      <c r="AQ89" s="100" t="s">
        <v>164</v>
      </c>
      <c r="AR89" s="100" t="s">
        <v>164</v>
      </c>
      <c r="AS89" s="100" t="s">
        <v>164</v>
      </c>
      <c r="AT89" s="1">
        <v>36</v>
      </c>
      <c r="AU89" s="1">
        <v>29</v>
      </c>
      <c r="AV89" s="4" t="s">
        <v>164</v>
      </c>
      <c r="AW89" s="4" t="s">
        <v>164</v>
      </c>
      <c r="AX89" s="98">
        <v>65</v>
      </c>
      <c r="AY89" s="101">
        <v>52</v>
      </c>
      <c r="AZ89" s="102">
        <v>0.11721206911284633</v>
      </c>
      <c r="BA89" s="103">
        <v>0.66</v>
      </c>
      <c r="BB89" s="19">
        <v>19.399999999999999</v>
      </c>
      <c r="BC89" s="19">
        <v>11.9</v>
      </c>
      <c r="BD89" s="19">
        <v>50.7</v>
      </c>
      <c r="BE89" s="19">
        <v>58.1</v>
      </c>
      <c r="BF89" s="1">
        <v>649408</v>
      </c>
      <c r="BG89" s="1">
        <v>36867</v>
      </c>
      <c r="BH89" s="1">
        <v>3349</v>
      </c>
      <c r="BI89" s="20">
        <f t="shared" si="31"/>
        <v>567.70166058933671</v>
      </c>
      <c r="BJ89" s="20">
        <f t="shared" si="32"/>
        <v>51.570045333596141</v>
      </c>
      <c r="BK89" s="19">
        <v>17.100000000000001</v>
      </c>
      <c r="BL89" s="19">
        <v>6.5</v>
      </c>
      <c r="BM89" s="19">
        <v>25.4</v>
      </c>
      <c r="BN89" s="19">
        <v>13.8</v>
      </c>
      <c r="BO89" s="19">
        <v>34.299999999999997</v>
      </c>
      <c r="BP89" s="19">
        <v>26.7</v>
      </c>
      <c r="BQ89" s="19">
        <v>23.2</v>
      </c>
      <c r="BR89" s="19">
        <v>53</v>
      </c>
      <c r="BS89" s="104">
        <v>17</v>
      </c>
      <c r="BT89" s="104">
        <v>14.000000000000002</v>
      </c>
      <c r="BU89" s="104">
        <v>74</v>
      </c>
      <c r="BV89" s="104">
        <v>73</v>
      </c>
      <c r="BW89" s="104">
        <v>75</v>
      </c>
      <c r="BX89" s="104">
        <v>74</v>
      </c>
      <c r="BY89" s="105">
        <v>1060</v>
      </c>
      <c r="BZ89" s="105">
        <v>1047</v>
      </c>
      <c r="CA89" s="105">
        <v>989</v>
      </c>
      <c r="CB89" s="25">
        <v>94.460362941738296</v>
      </c>
      <c r="CC89" s="110">
        <v>52</v>
      </c>
      <c r="CD89" s="110">
        <v>52</v>
      </c>
      <c r="CE89" s="106">
        <f t="shared" si="22"/>
        <v>100</v>
      </c>
      <c r="CF89" s="1" t="s">
        <v>164</v>
      </c>
      <c r="CG89" s="1" t="s">
        <v>164</v>
      </c>
      <c r="CH89" s="1" t="s">
        <v>164</v>
      </c>
      <c r="CI89" s="1" t="s">
        <v>164</v>
      </c>
      <c r="CJ89" s="1" t="s">
        <v>164</v>
      </c>
      <c r="CK89" s="1" t="s">
        <v>164</v>
      </c>
      <c r="CL89" s="1" t="s">
        <v>164</v>
      </c>
      <c r="CM89" s="1" t="s">
        <v>164</v>
      </c>
      <c r="CN89" s="1" t="s">
        <v>164</v>
      </c>
    </row>
    <row r="90" spans="1:92" s="1" customFormat="1">
      <c r="A90" s="1" t="s">
        <v>119</v>
      </c>
      <c r="B90" s="2" t="s">
        <v>120</v>
      </c>
      <c r="C90" s="1" t="s">
        <v>192</v>
      </c>
      <c r="D90" s="19">
        <v>294177</v>
      </c>
      <c r="E90" s="19">
        <v>20002</v>
      </c>
      <c r="F90" s="19">
        <v>17074</v>
      </c>
      <c r="G90" s="19">
        <v>10427</v>
      </c>
      <c r="H90" s="19">
        <v>8606</v>
      </c>
      <c r="I90" s="19">
        <v>2928</v>
      </c>
      <c r="J90" s="19">
        <v>274175</v>
      </c>
      <c r="K90" s="19">
        <v>230826</v>
      </c>
      <c r="L90" s="19">
        <v>220439</v>
      </c>
      <c r="M90" s="19">
        <v>15223</v>
      </c>
      <c r="N90" s="19">
        <v>43349</v>
      </c>
      <c r="O90" s="19">
        <v>41988</v>
      </c>
      <c r="P90" s="19">
        <v>13590</v>
      </c>
      <c r="Q90" s="19">
        <v>13550</v>
      </c>
      <c r="R90" s="19">
        <v>8587</v>
      </c>
      <c r="S90" s="19">
        <v>13253</v>
      </c>
      <c r="T90" s="19">
        <v>40</v>
      </c>
      <c r="U90" s="19">
        <v>28398</v>
      </c>
      <c r="V90" s="19">
        <v>28103</v>
      </c>
      <c r="W90" s="19">
        <v>19919</v>
      </c>
      <c r="X90" s="19">
        <v>27117</v>
      </c>
      <c r="Y90" s="19">
        <v>295</v>
      </c>
      <c r="Z90" s="20">
        <f t="shared" si="23"/>
        <v>14.638536146385361</v>
      </c>
      <c r="AA90" s="20">
        <f t="shared" si="24"/>
        <v>15.81070484179812</v>
      </c>
      <c r="AB90" s="20">
        <f t="shared" si="25"/>
        <v>0.29433406916850624</v>
      </c>
      <c r="AC90" s="20">
        <f t="shared" si="26"/>
        <v>1.0388055496865976</v>
      </c>
      <c r="AD90" s="20">
        <f t="shared" si="27"/>
        <v>52.129787021297872</v>
      </c>
      <c r="AE90" s="20">
        <f t="shared" si="28"/>
        <v>80.400838880277192</v>
      </c>
      <c r="AF90" s="20">
        <f t="shared" si="29"/>
        <v>63.186166298749079</v>
      </c>
      <c r="AG90" s="20">
        <f t="shared" si="30"/>
        <v>70.142263539685885</v>
      </c>
      <c r="AH90" s="100" t="s">
        <v>164</v>
      </c>
      <c r="AI90" s="100" t="s">
        <v>164</v>
      </c>
      <c r="AJ90" s="100" t="s">
        <v>164</v>
      </c>
      <c r="AK90" s="100" t="s">
        <v>164</v>
      </c>
      <c r="AL90" s="100" t="s">
        <v>164</v>
      </c>
      <c r="AM90" s="100" t="s">
        <v>164</v>
      </c>
      <c r="AN90" s="100" t="s">
        <v>164</v>
      </c>
      <c r="AO90" s="100" t="s">
        <v>164</v>
      </c>
      <c r="AP90" s="100" t="s">
        <v>164</v>
      </c>
      <c r="AQ90" s="100" t="s">
        <v>164</v>
      </c>
      <c r="AR90" s="100" t="s">
        <v>164</v>
      </c>
      <c r="AS90" s="100" t="s">
        <v>164</v>
      </c>
      <c r="AT90" s="1">
        <v>17</v>
      </c>
      <c r="AU90" s="1">
        <v>21</v>
      </c>
      <c r="AV90" s="4" t="s">
        <v>164</v>
      </c>
      <c r="AW90" s="4" t="s">
        <v>164</v>
      </c>
      <c r="AX90" s="98">
        <v>30</v>
      </c>
      <c r="AY90" s="101">
        <v>30</v>
      </c>
      <c r="AZ90" s="102">
        <v>0.2043587287383441</v>
      </c>
      <c r="BA90" s="103">
        <v>0.59</v>
      </c>
      <c r="BB90" s="19">
        <v>3</v>
      </c>
      <c r="BC90" s="19">
        <v>2</v>
      </c>
      <c r="BD90" s="19">
        <v>67.900000000000006</v>
      </c>
      <c r="BE90" s="19">
        <v>79</v>
      </c>
      <c r="BF90" s="1" t="s">
        <v>164</v>
      </c>
      <c r="BG90" s="1" t="s">
        <v>164</v>
      </c>
      <c r="BH90" s="1" t="s">
        <v>164</v>
      </c>
      <c r="BI90" s="20" t="s">
        <v>164</v>
      </c>
      <c r="BJ90" s="20" t="s">
        <v>164</v>
      </c>
      <c r="BK90" s="19">
        <v>14.2</v>
      </c>
      <c r="BL90" s="19">
        <v>7.4</v>
      </c>
      <c r="BM90" s="19">
        <v>26.6</v>
      </c>
      <c r="BN90" s="19">
        <v>13.9</v>
      </c>
      <c r="BO90" s="19">
        <v>29.8</v>
      </c>
      <c r="BP90" s="19">
        <v>25.3</v>
      </c>
      <c r="BQ90" s="19">
        <v>29.4</v>
      </c>
      <c r="BR90" s="19">
        <v>53.4</v>
      </c>
      <c r="BS90" s="104" t="s">
        <v>164</v>
      </c>
      <c r="BT90" s="104" t="s">
        <v>164</v>
      </c>
      <c r="BU90" s="104">
        <v>44</v>
      </c>
      <c r="BV90" s="104">
        <v>38</v>
      </c>
      <c r="BW90" s="104">
        <v>44</v>
      </c>
      <c r="BX90" s="104">
        <v>38</v>
      </c>
      <c r="BY90" s="105">
        <v>1075</v>
      </c>
      <c r="BZ90" s="105">
        <v>1062</v>
      </c>
      <c r="CA90" s="105">
        <v>1004</v>
      </c>
      <c r="CB90" s="25">
        <v>94.538606403013176</v>
      </c>
      <c r="CC90" s="107">
        <v>1</v>
      </c>
      <c r="CD90" s="107">
        <v>1</v>
      </c>
      <c r="CE90" s="106">
        <f t="shared" si="22"/>
        <v>100</v>
      </c>
      <c r="CF90" s="1" t="s">
        <v>164</v>
      </c>
      <c r="CG90" s="1" t="s">
        <v>164</v>
      </c>
      <c r="CH90" s="1" t="s">
        <v>164</v>
      </c>
      <c r="CI90" s="1" t="s">
        <v>164</v>
      </c>
      <c r="CJ90" s="1" t="s">
        <v>164</v>
      </c>
      <c r="CK90" s="1" t="s">
        <v>164</v>
      </c>
      <c r="CL90" s="1" t="s">
        <v>164</v>
      </c>
      <c r="CM90" s="1" t="s">
        <v>164</v>
      </c>
      <c r="CN90" s="1" t="s">
        <v>164</v>
      </c>
    </row>
    <row r="91" spans="1:92" s="1" customFormat="1">
      <c r="A91" s="1" t="s">
        <v>145</v>
      </c>
      <c r="B91" s="2" t="s">
        <v>146</v>
      </c>
      <c r="C91" s="1" t="s">
        <v>193</v>
      </c>
      <c r="D91" s="19">
        <v>147626</v>
      </c>
      <c r="E91" s="19">
        <v>20830</v>
      </c>
      <c r="F91" s="19">
        <v>16818</v>
      </c>
      <c r="G91" s="19">
        <v>7507</v>
      </c>
      <c r="H91" s="19">
        <v>10773</v>
      </c>
      <c r="I91" s="19">
        <v>4012</v>
      </c>
      <c r="J91" s="19">
        <v>126796</v>
      </c>
      <c r="K91" s="19">
        <v>101365</v>
      </c>
      <c r="L91" s="19">
        <v>90486</v>
      </c>
      <c r="M91" s="19">
        <v>14120</v>
      </c>
      <c r="N91" s="19">
        <v>25431</v>
      </c>
      <c r="O91" s="19">
        <v>25939</v>
      </c>
      <c r="P91" s="19">
        <v>9617</v>
      </c>
      <c r="Q91" s="19">
        <v>9530</v>
      </c>
      <c r="R91" s="19">
        <v>5112</v>
      </c>
      <c r="S91" s="19">
        <v>9390</v>
      </c>
      <c r="T91" s="19">
        <v>87</v>
      </c>
      <c r="U91" s="19">
        <v>16322</v>
      </c>
      <c r="V91" s="19">
        <v>16245</v>
      </c>
      <c r="W91" s="19">
        <v>10553</v>
      </c>
      <c r="X91" s="19">
        <v>15567</v>
      </c>
      <c r="Y91" s="19">
        <v>77</v>
      </c>
      <c r="Z91" s="20">
        <f t="shared" si="23"/>
        <v>19.260681709073452</v>
      </c>
      <c r="AA91" s="20">
        <f t="shared" si="24"/>
        <v>20.05662639199975</v>
      </c>
      <c r="AB91" s="20">
        <f t="shared" si="25"/>
        <v>0.9046480191327857</v>
      </c>
      <c r="AC91" s="20">
        <f t="shared" si="26"/>
        <v>0.47175591226565372</v>
      </c>
      <c r="AD91" s="20">
        <f t="shared" si="27"/>
        <v>36.039366298607774</v>
      </c>
      <c r="AE91" s="20">
        <f t="shared" si="28"/>
        <v>71.363449951102552</v>
      </c>
      <c r="AF91" s="20">
        <f t="shared" si="29"/>
        <v>53.15586981387127</v>
      </c>
      <c r="AG91" s="20">
        <f t="shared" si="30"/>
        <v>64.655066781031735</v>
      </c>
      <c r="AH91" s="100" t="s">
        <v>164</v>
      </c>
      <c r="AI91" s="100" t="s">
        <v>164</v>
      </c>
      <c r="AJ91" s="100" t="s">
        <v>164</v>
      </c>
      <c r="AK91" s="100" t="s">
        <v>164</v>
      </c>
      <c r="AL91" s="100" t="s">
        <v>164</v>
      </c>
      <c r="AM91" s="100" t="s">
        <v>164</v>
      </c>
      <c r="AN91" s="100" t="s">
        <v>164</v>
      </c>
      <c r="AO91" s="100" t="s">
        <v>164</v>
      </c>
      <c r="AP91" s="100" t="s">
        <v>164</v>
      </c>
      <c r="AQ91" s="100" t="s">
        <v>164</v>
      </c>
      <c r="AR91" s="100" t="s">
        <v>164</v>
      </c>
      <c r="AS91" s="100" t="s">
        <v>164</v>
      </c>
      <c r="AT91" s="1">
        <v>14</v>
      </c>
      <c r="AU91" s="1">
        <v>28</v>
      </c>
      <c r="AV91" s="4" t="s">
        <v>164</v>
      </c>
      <c r="AW91" s="4" t="s">
        <v>164</v>
      </c>
      <c r="AX91" s="98">
        <v>51</v>
      </c>
      <c r="AY91" s="4" t="s">
        <v>164</v>
      </c>
      <c r="AZ91" s="102">
        <v>0.20442203881517476</v>
      </c>
      <c r="BA91" s="103">
        <v>0.74</v>
      </c>
      <c r="BB91" s="19">
        <v>7.9</v>
      </c>
      <c r="BC91" s="19">
        <v>5</v>
      </c>
      <c r="BD91" s="19">
        <v>60.6</v>
      </c>
      <c r="BE91" s="19">
        <v>71.400000000000006</v>
      </c>
      <c r="BF91" s="1" t="s">
        <v>164</v>
      </c>
      <c r="BG91" s="1" t="s">
        <v>164</v>
      </c>
      <c r="BH91" s="1" t="s">
        <v>164</v>
      </c>
      <c r="BI91" s="20" t="s">
        <v>164</v>
      </c>
      <c r="BJ91" s="20" t="s">
        <v>164</v>
      </c>
      <c r="BK91" s="19">
        <v>28.3</v>
      </c>
      <c r="BL91" s="19">
        <v>12.1</v>
      </c>
      <c r="BM91" s="19">
        <v>31.5</v>
      </c>
      <c r="BN91" s="19">
        <v>20.8</v>
      </c>
      <c r="BO91" s="19">
        <v>25.5</v>
      </c>
      <c r="BP91" s="19">
        <v>23.8</v>
      </c>
      <c r="BQ91" s="19">
        <v>14.7</v>
      </c>
      <c r="BR91" s="19">
        <v>43.3</v>
      </c>
      <c r="BS91" s="104" t="s">
        <v>164</v>
      </c>
      <c r="BT91" s="104" t="s">
        <v>164</v>
      </c>
      <c r="BU91" s="104" t="s">
        <v>164</v>
      </c>
      <c r="BV91" s="104" t="s">
        <v>164</v>
      </c>
      <c r="BW91" s="104" t="s">
        <v>164</v>
      </c>
      <c r="BX91" s="104" t="s">
        <v>164</v>
      </c>
      <c r="BY91" s="105">
        <v>369</v>
      </c>
      <c r="BZ91" s="105">
        <v>369</v>
      </c>
      <c r="CA91" s="105">
        <v>230</v>
      </c>
      <c r="CB91" s="25">
        <v>62.330623306233058</v>
      </c>
      <c r="CC91" s="105">
        <v>0</v>
      </c>
      <c r="CD91" s="105" t="s">
        <v>164</v>
      </c>
      <c r="CE91" s="106" t="s">
        <v>164</v>
      </c>
      <c r="CF91" s="1" t="s">
        <v>164</v>
      </c>
      <c r="CG91" s="1" t="s">
        <v>164</v>
      </c>
      <c r="CH91" s="1" t="s">
        <v>164</v>
      </c>
      <c r="CI91" s="1" t="s">
        <v>164</v>
      </c>
      <c r="CJ91" s="1" t="s">
        <v>164</v>
      </c>
      <c r="CK91" s="1" t="s">
        <v>164</v>
      </c>
      <c r="CL91" s="1" t="s">
        <v>164</v>
      </c>
      <c r="CM91" s="1" t="s">
        <v>164</v>
      </c>
      <c r="CN91" s="1" t="s">
        <v>164</v>
      </c>
    </row>
    <row r="92" spans="1:92" s="1" customFormat="1">
      <c r="A92" s="1" t="s">
        <v>61</v>
      </c>
      <c r="B92" s="2" t="s">
        <v>62</v>
      </c>
      <c r="C92" s="1" t="s">
        <v>194</v>
      </c>
      <c r="D92" s="19">
        <v>202021</v>
      </c>
      <c r="E92" s="19">
        <v>18018</v>
      </c>
      <c r="F92" s="19">
        <v>16138</v>
      </c>
      <c r="G92" s="19">
        <v>7379</v>
      </c>
      <c r="H92" s="19">
        <v>10232</v>
      </c>
      <c r="I92" s="19">
        <v>1880</v>
      </c>
      <c r="J92" s="19">
        <v>184003</v>
      </c>
      <c r="K92" s="19">
        <v>151575</v>
      </c>
      <c r="L92" s="19">
        <v>123989</v>
      </c>
      <c r="M92" s="19">
        <v>31885</v>
      </c>
      <c r="N92" s="19">
        <v>32428</v>
      </c>
      <c r="O92" s="19">
        <v>31318</v>
      </c>
      <c r="P92" s="19">
        <v>12214</v>
      </c>
      <c r="Q92" s="19">
        <v>12057</v>
      </c>
      <c r="R92" s="19">
        <v>4342</v>
      </c>
      <c r="S92" s="19">
        <v>11795</v>
      </c>
      <c r="T92" s="19">
        <v>157</v>
      </c>
      <c r="U92" s="19">
        <v>19104</v>
      </c>
      <c r="V92" s="19">
        <v>18671</v>
      </c>
      <c r="W92" s="19">
        <v>8731</v>
      </c>
      <c r="X92" s="19">
        <v>17844</v>
      </c>
      <c r="Y92" s="19">
        <v>433</v>
      </c>
      <c r="Z92" s="20">
        <f t="shared" si="23"/>
        <v>10.434010434010434</v>
      </c>
      <c r="AA92" s="20">
        <f t="shared" si="24"/>
        <v>17.623625701754865</v>
      </c>
      <c r="AB92" s="20">
        <f t="shared" si="25"/>
        <v>1.285410185033568</v>
      </c>
      <c r="AC92" s="20">
        <f t="shared" si="26"/>
        <v>2.266541038525963</v>
      </c>
      <c r="AD92" s="20">
        <f t="shared" si="27"/>
        <v>40.953490953490949</v>
      </c>
      <c r="AE92" s="20">
        <f t="shared" si="28"/>
        <v>67.384227431074493</v>
      </c>
      <c r="AF92" s="20">
        <f t="shared" si="29"/>
        <v>35.549369575896513</v>
      </c>
      <c r="AG92" s="20">
        <f t="shared" si="30"/>
        <v>45.702470686767171</v>
      </c>
      <c r="AH92" s="100" t="s">
        <v>164</v>
      </c>
      <c r="AI92" s="100" t="s">
        <v>164</v>
      </c>
      <c r="AJ92" s="100" t="s">
        <v>164</v>
      </c>
      <c r="AK92" s="100" t="s">
        <v>164</v>
      </c>
      <c r="AL92" s="100" t="s">
        <v>164</v>
      </c>
      <c r="AM92" s="100" t="s">
        <v>164</v>
      </c>
      <c r="AN92" s="100" t="s">
        <v>164</v>
      </c>
      <c r="AO92" s="100" t="s">
        <v>164</v>
      </c>
      <c r="AP92" s="100" t="s">
        <v>164</v>
      </c>
      <c r="AQ92" s="100" t="s">
        <v>164</v>
      </c>
      <c r="AR92" s="100" t="s">
        <v>164</v>
      </c>
      <c r="AS92" s="100" t="s">
        <v>164</v>
      </c>
      <c r="AT92" s="1" t="s">
        <v>164</v>
      </c>
      <c r="AU92" s="1">
        <v>35</v>
      </c>
      <c r="AV92" s="4" t="s">
        <v>164</v>
      </c>
      <c r="AW92" s="4" t="s">
        <v>164</v>
      </c>
      <c r="AX92" s="98">
        <v>41</v>
      </c>
      <c r="AY92" s="4">
        <v>33</v>
      </c>
      <c r="AZ92" s="102">
        <v>0.15349189274417602</v>
      </c>
      <c r="BA92" s="103">
        <v>0.7</v>
      </c>
      <c r="BB92" s="19">
        <v>6</v>
      </c>
      <c r="BC92" s="19">
        <v>2.2000000000000002</v>
      </c>
      <c r="BD92" s="19">
        <v>68.599999999999994</v>
      </c>
      <c r="BE92" s="19">
        <v>75</v>
      </c>
      <c r="BF92" s="355">
        <v>328023</v>
      </c>
      <c r="BG92" s="355">
        <v>10032</v>
      </c>
      <c r="BH92" s="355">
        <v>1669</v>
      </c>
      <c r="BI92" s="20">
        <f t="shared" ref="BI92:BI105" si="33">(BG92/BF92)*10000</f>
        <v>305.8322129850651</v>
      </c>
      <c r="BJ92" s="20">
        <f t="shared" ref="BJ92:BJ105" si="34">(BH92/BF92)*10000</f>
        <v>50.880578496020092</v>
      </c>
      <c r="BK92" s="19">
        <v>28.1</v>
      </c>
      <c r="BL92" s="19">
        <v>19.2</v>
      </c>
      <c r="BM92" s="19">
        <v>26.1</v>
      </c>
      <c r="BN92" s="19">
        <v>25.6</v>
      </c>
      <c r="BO92" s="19">
        <v>30.2</v>
      </c>
      <c r="BP92" s="19">
        <v>31.5</v>
      </c>
      <c r="BQ92" s="19">
        <v>15.6</v>
      </c>
      <c r="BR92" s="19">
        <v>23.8</v>
      </c>
      <c r="BS92" s="104" t="s">
        <v>164</v>
      </c>
      <c r="BT92" s="104" t="s">
        <v>164</v>
      </c>
      <c r="BU92" s="104">
        <v>67</v>
      </c>
      <c r="BV92" s="104">
        <v>65</v>
      </c>
      <c r="BW92" s="104">
        <v>67</v>
      </c>
      <c r="BX92" s="104">
        <v>65</v>
      </c>
      <c r="BY92" s="105">
        <v>321</v>
      </c>
      <c r="BZ92" s="105">
        <v>318</v>
      </c>
      <c r="CA92" s="105">
        <v>308</v>
      </c>
      <c r="CB92" s="25">
        <v>96.855345911949684</v>
      </c>
      <c r="CC92" s="105">
        <v>17</v>
      </c>
      <c r="CD92" s="105">
        <v>17</v>
      </c>
      <c r="CE92" s="106">
        <f t="shared" ref="CE92:CE101" si="35">CD92/CC92*100</f>
        <v>100</v>
      </c>
      <c r="CF92" s="1" t="s">
        <v>164</v>
      </c>
      <c r="CG92" s="1" t="s">
        <v>164</v>
      </c>
      <c r="CH92" s="1" t="s">
        <v>164</v>
      </c>
      <c r="CI92" s="1" t="s">
        <v>164</v>
      </c>
      <c r="CJ92" s="1" t="s">
        <v>164</v>
      </c>
      <c r="CK92" s="1" t="s">
        <v>164</v>
      </c>
      <c r="CL92" s="1" t="s">
        <v>164</v>
      </c>
      <c r="CM92" s="1" t="s">
        <v>164</v>
      </c>
      <c r="CN92" s="1" t="s">
        <v>164</v>
      </c>
    </row>
    <row r="93" spans="1:92" s="1" customFormat="1">
      <c r="A93" s="1" t="s">
        <v>61</v>
      </c>
      <c r="B93" s="2" t="s">
        <v>62</v>
      </c>
      <c r="C93" s="1" t="s">
        <v>195</v>
      </c>
      <c r="D93" s="19">
        <v>305781</v>
      </c>
      <c r="E93" s="19">
        <v>33204</v>
      </c>
      <c r="F93" s="19">
        <v>30319</v>
      </c>
      <c r="G93" s="19">
        <v>12987</v>
      </c>
      <c r="H93" s="19">
        <v>20657</v>
      </c>
      <c r="I93" s="19">
        <v>2885</v>
      </c>
      <c r="J93" s="19">
        <v>272577</v>
      </c>
      <c r="K93" s="19">
        <v>236468</v>
      </c>
      <c r="L93" s="19">
        <v>184979</v>
      </c>
      <c r="M93" s="19">
        <v>58610</v>
      </c>
      <c r="N93" s="19">
        <v>36109</v>
      </c>
      <c r="O93" s="19">
        <v>58663</v>
      </c>
      <c r="P93" s="19">
        <v>23030</v>
      </c>
      <c r="Q93" s="19">
        <v>22650</v>
      </c>
      <c r="R93" s="19">
        <v>12000</v>
      </c>
      <c r="S93" s="19">
        <v>21927</v>
      </c>
      <c r="T93" s="19">
        <v>380</v>
      </c>
      <c r="U93" s="19">
        <v>35633</v>
      </c>
      <c r="V93" s="19">
        <v>35147</v>
      </c>
      <c r="W93" s="19">
        <v>23246</v>
      </c>
      <c r="X93" s="19">
        <v>32904</v>
      </c>
      <c r="Y93" s="19">
        <v>486</v>
      </c>
      <c r="Z93" s="20">
        <f t="shared" si="23"/>
        <v>8.6887122033489952</v>
      </c>
      <c r="AA93" s="20">
        <f t="shared" si="24"/>
        <v>13.247265910183179</v>
      </c>
      <c r="AB93" s="20">
        <f t="shared" si="25"/>
        <v>1.6500217108119843</v>
      </c>
      <c r="AC93" s="20">
        <f t="shared" si="26"/>
        <v>1.3639042460640416</v>
      </c>
      <c r="AD93" s="20">
        <f t="shared" si="27"/>
        <v>39.112757499096496</v>
      </c>
      <c r="AE93" s="20">
        <f t="shared" si="28"/>
        <v>67.863025860582511</v>
      </c>
      <c r="AF93" s="20">
        <f t="shared" si="29"/>
        <v>52.105948762483713</v>
      </c>
      <c r="AG93" s="20">
        <f t="shared" si="30"/>
        <v>65.237280049392425</v>
      </c>
      <c r="AH93" s="100" t="s">
        <v>164</v>
      </c>
      <c r="AI93" s="100" t="s">
        <v>164</v>
      </c>
      <c r="AJ93" s="100" t="s">
        <v>164</v>
      </c>
      <c r="AK93" s="100" t="s">
        <v>164</v>
      </c>
      <c r="AL93" s="100" t="s">
        <v>164</v>
      </c>
      <c r="AM93" s="100" t="s">
        <v>164</v>
      </c>
      <c r="AN93" s="100" t="s">
        <v>164</v>
      </c>
      <c r="AO93" s="100" t="s">
        <v>164</v>
      </c>
      <c r="AP93" s="100" t="s">
        <v>164</v>
      </c>
      <c r="AQ93" s="100" t="s">
        <v>164</v>
      </c>
      <c r="AR93" s="100" t="s">
        <v>164</v>
      </c>
      <c r="AS93" s="100" t="s">
        <v>164</v>
      </c>
      <c r="AT93" s="1">
        <v>21</v>
      </c>
      <c r="AU93" s="1">
        <v>30</v>
      </c>
      <c r="AV93" s="4" t="s">
        <v>164</v>
      </c>
      <c r="AW93" s="4" t="s">
        <v>164</v>
      </c>
      <c r="AX93" s="98">
        <v>47</v>
      </c>
      <c r="AY93" s="4">
        <v>34</v>
      </c>
      <c r="AZ93" s="102">
        <v>0.15942615738770283</v>
      </c>
      <c r="BA93" s="103">
        <v>0.5</v>
      </c>
      <c r="BB93" s="19">
        <v>9.4</v>
      </c>
      <c r="BC93" s="19">
        <v>3.4</v>
      </c>
      <c r="BD93" s="19">
        <v>62.5</v>
      </c>
      <c r="BE93" s="19">
        <v>74.2</v>
      </c>
      <c r="BF93" s="1">
        <v>499997</v>
      </c>
      <c r="BG93" s="1">
        <v>14683</v>
      </c>
      <c r="BH93" s="1">
        <v>3378</v>
      </c>
      <c r="BI93" s="20">
        <f t="shared" si="33"/>
        <v>293.66176197057183</v>
      </c>
      <c r="BJ93" s="20">
        <f t="shared" si="34"/>
        <v>67.560405362432178</v>
      </c>
      <c r="BK93" s="19">
        <v>25.3</v>
      </c>
      <c r="BL93" s="19">
        <v>13.5</v>
      </c>
      <c r="BM93" s="19">
        <v>25.7</v>
      </c>
      <c r="BN93" s="19">
        <v>20.399999999999999</v>
      </c>
      <c r="BO93" s="19">
        <v>32.299999999999997</v>
      </c>
      <c r="BP93" s="19">
        <v>31.4</v>
      </c>
      <c r="BQ93" s="19">
        <v>16.8</v>
      </c>
      <c r="BR93" s="19">
        <v>34.700000000000003</v>
      </c>
      <c r="BS93" s="104">
        <v>19</v>
      </c>
      <c r="BT93" s="104">
        <v>17</v>
      </c>
      <c r="BU93" s="104">
        <v>48</v>
      </c>
      <c r="BV93" s="104">
        <v>50</v>
      </c>
      <c r="BW93" s="104">
        <v>57.999999999999993</v>
      </c>
      <c r="BX93" s="104">
        <v>59</v>
      </c>
      <c r="BY93" s="105">
        <v>334</v>
      </c>
      <c r="BZ93" s="105">
        <v>313</v>
      </c>
      <c r="CA93" s="105">
        <v>313</v>
      </c>
      <c r="CB93" s="25">
        <v>100</v>
      </c>
      <c r="CC93" s="107">
        <v>62</v>
      </c>
      <c r="CD93" s="107">
        <v>62</v>
      </c>
      <c r="CE93" s="106">
        <f t="shared" si="35"/>
        <v>100</v>
      </c>
      <c r="CF93" s="1" t="s">
        <v>164</v>
      </c>
      <c r="CG93" s="1" t="s">
        <v>164</v>
      </c>
      <c r="CH93" s="1" t="s">
        <v>164</v>
      </c>
      <c r="CI93" s="1" t="s">
        <v>164</v>
      </c>
      <c r="CJ93" s="1" t="s">
        <v>164</v>
      </c>
      <c r="CK93" s="1" t="s">
        <v>164</v>
      </c>
      <c r="CL93" s="1" t="s">
        <v>164</v>
      </c>
      <c r="CM93" s="1" t="s">
        <v>164</v>
      </c>
      <c r="CN93" s="1" t="s">
        <v>164</v>
      </c>
    </row>
    <row r="94" spans="1:92" s="1" customFormat="1">
      <c r="A94" s="1" t="s">
        <v>141</v>
      </c>
      <c r="B94" s="2" t="s">
        <v>142</v>
      </c>
      <c r="C94" s="1" t="s">
        <v>196</v>
      </c>
      <c r="D94" s="19">
        <v>129936</v>
      </c>
      <c r="E94" s="19">
        <v>11645</v>
      </c>
      <c r="F94" s="19">
        <v>9952</v>
      </c>
      <c r="G94" s="19">
        <v>5917</v>
      </c>
      <c r="H94" s="19">
        <v>5121</v>
      </c>
      <c r="I94" s="19">
        <v>1693</v>
      </c>
      <c r="J94" s="19">
        <v>118291</v>
      </c>
      <c r="K94" s="19">
        <v>97575</v>
      </c>
      <c r="L94" s="19">
        <v>92255</v>
      </c>
      <c r="M94" s="19">
        <v>7031</v>
      </c>
      <c r="N94" s="19">
        <v>20716</v>
      </c>
      <c r="O94" s="19">
        <v>20155</v>
      </c>
      <c r="P94" s="19">
        <v>7358</v>
      </c>
      <c r="Q94" s="19">
        <v>7260</v>
      </c>
      <c r="R94" s="19">
        <v>3952</v>
      </c>
      <c r="S94" s="19">
        <v>7139</v>
      </c>
      <c r="T94" s="19">
        <v>98</v>
      </c>
      <c r="U94" s="19">
        <v>12797</v>
      </c>
      <c r="V94" s="19">
        <v>12411</v>
      </c>
      <c r="W94" s="19">
        <v>7803</v>
      </c>
      <c r="X94" s="19">
        <v>11632</v>
      </c>
      <c r="Y94" s="19">
        <v>386</v>
      </c>
      <c r="Z94" s="20">
        <f t="shared" si="23"/>
        <v>14.538428510090167</v>
      </c>
      <c r="AA94" s="20">
        <f t="shared" si="24"/>
        <v>17.512743995739321</v>
      </c>
      <c r="AB94" s="20">
        <f t="shared" si="25"/>
        <v>1.3318836640391412</v>
      </c>
      <c r="AC94" s="20">
        <f t="shared" si="26"/>
        <v>3.0163319528014378</v>
      </c>
      <c r="AD94" s="20">
        <f t="shared" si="27"/>
        <v>50.811507084585664</v>
      </c>
      <c r="AE94" s="20">
        <f t="shared" si="28"/>
        <v>77.989872433236684</v>
      </c>
      <c r="AF94" s="20">
        <f t="shared" si="29"/>
        <v>53.710247349823327</v>
      </c>
      <c r="AG94" s="20">
        <f t="shared" si="30"/>
        <v>60.975228569195906</v>
      </c>
      <c r="AH94" s="100" t="s">
        <v>164</v>
      </c>
      <c r="AI94" s="100" t="s">
        <v>164</v>
      </c>
      <c r="AJ94" s="100" t="s">
        <v>164</v>
      </c>
      <c r="AK94" s="100" t="s">
        <v>164</v>
      </c>
      <c r="AL94" s="100" t="s">
        <v>164</v>
      </c>
      <c r="AM94" s="100" t="s">
        <v>164</v>
      </c>
      <c r="AN94" s="100" t="s">
        <v>164</v>
      </c>
      <c r="AO94" s="100" t="s">
        <v>164</v>
      </c>
      <c r="AP94" s="100" t="s">
        <v>164</v>
      </c>
      <c r="AQ94" s="100" t="s">
        <v>164</v>
      </c>
      <c r="AR94" s="100" t="s">
        <v>164</v>
      </c>
      <c r="AS94" s="100" t="s">
        <v>164</v>
      </c>
      <c r="AT94" s="1">
        <v>52</v>
      </c>
      <c r="AU94" s="1">
        <v>38</v>
      </c>
      <c r="AV94" s="4" t="s">
        <v>164</v>
      </c>
      <c r="AW94" s="4" t="s">
        <v>164</v>
      </c>
      <c r="AX94" s="98">
        <v>57</v>
      </c>
      <c r="AY94" s="101">
        <v>44</v>
      </c>
      <c r="AZ94" s="102">
        <v>7.9015514420463603E-2</v>
      </c>
      <c r="BA94" s="103">
        <v>0.6</v>
      </c>
      <c r="BB94" s="19">
        <v>12.1</v>
      </c>
      <c r="BC94" s="19">
        <v>6.4</v>
      </c>
      <c r="BD94" s="19">
        <v>55.2</v>
      </c>
      <c r="BE94" s="19">
        <v>68.400000000000006</v>
      </c>
      <c r="BF94" s="1">
        <v>194968</v>
      </c>
      <c r="BG94" s="1">
        <v>15694</v>
      </c>
      <c r="BH94" s="1">
        <v>1713</v>
      </c>
      <c r="BI94" s="20">
        <f t="shared" si="33"/>
        <v>804.95260760740223</v>
      </c>
      <c r="BJ94" s="20">
        <f t="shared" si="34"/>
        <v>87.860571991301128</v>
      </c>
      <c r="BK94" s="19">
        <v>14.9</v>
      </c>
      <c r="BL94" s="19">
        <v>10.9</v>
      </c>
      <c r="BM94" s="19">
        <v>25.6</v>
      </c>
      <c r="BN94" s="19">
        <v>15.7</v>
      </c>
      <c r="BO94" s="19">
        <v>31.4</v>
      </c>
      <c r="BP94" s="19">
        <v>25.4</v>
      </c>
      <c r="BQ94" s="19">
        <v>28.1</v>
      </c>
      <c r="BR94" s="19">
        <v>48</v>
      </c>
      <c r="BS94" s="104">
        <v>35</v>
      </c>
      <c r="BT94" s="104">
        <v>28.000000000000004</v>
      </c>
      <c r="BU94" s="104">
        <v>66</v>
      </c>
      <c r="BV94" s="104">
        <v>66</v>
      </c>
      <c r="BW94" s="104">
        <v>76</v>
      </c>
      <c r="BX94" s="104">
        <v>72</v>
      </c>
      <c r="BY94" s="105">
        <f>SUM(BY96,BY98:BY102,BY104:BY105,BY106)</f>
        <v>6432</v>
      </c>
      <c r="BZ94" s="105">
        <f>SUM(BZ96,BZ98:BZ102,BZ104:BZ105,BZ106)</f>
        <v>6112</v>
      </c>
      <c r="CA94" s="105">
        <f>SUM(CA96,CA98:CA102,CA104:CA105,CA106)</f>
        <v>5132</v>
      </c>
      <c r="CB94" s="25">
        <v>83.320783132530124</v>
      </c>
      <c r="CC94" s="107">
        <v>101</v>
      </c>
      <c r="CD94" s="107">
        <v>101</v>
      </c>
      <c r="CE94" s="106">
        <f t="shared" si="35"/>
        <v>100</v>
      </c>
      <c r="CF94" s="1" t="s">
        <v>164</v>
      </c>
      <c r="CG94" s="1" t="s">
        <v>164</v>
      </c>
      <c r="CH94" s="1" t="s">
        <v>164</v>
      </c>
      <c r="CI94" s="1" t="s">
        <v>164</v>
      </c>
      <c r="CJ94" s="1" t="s">
        <v>164</v>
      </c>
      <c r="CK94" s="1" t="s">
        <v>164</v>
      </c>
      <c r="CL94" s="1" t="s">
        <v>164</v>
      </c>
      <c r="CM94" s="1" t="s">
        <v>164</v>
      </c>
      <c r="CN94" s="1" t="s">
        <v>164</v>
      </c>
    </row>
    <row r="95" spans="1:92" s="1" customFormat="1">
      <c r="A95" s="1" t="s">
        <v>61</v>
      </c>
      <c r="B95" s="2" t="s">
        <v>62</v>
      </c>
      <c r="C95" s="1" t="s">
        <v>197</v>
      </c>
      <c r="D95" s="19">
        <v>610796</v>
      </c>
      <c r="E95" s="19">
        <v>41668</v>
      </c>
      <c r="F95" s="19">
        <v>39187</v>
      </c>
      <c r="G95" s="19">
        <v>19133</v>
      </c>
      <c r="H95" s="19">
        <v>23636</v>
      </c>
      <c r="I95" s="19">
        <v>2481</v>
      </c>
      <c r="J95" s="19">
        <v>569128</v>
      </c>
      <c r="K95" s="19">
        <v>527446</v>
      </c>
      <c r="L95" s="19">
        <v>465200</v>
      </c>
      <c r="M95" s="19">
        <v>72499</v>
      </c>
      <c r="N95" s="19">
        <v>41682</v>
      </c>
      <c r="O95" s="19">
        <v>126081</v>
      </c>
      <c r="P95" s="19">
        <v>46270</v>
      </c>
      <c r="Q95" s="19">
        <v>46129</v>
      </c>
      <c r="R95" s="19">
        <v>18365</v>
      </c>
      <c r="S95" s="19">
        <v>45150</v>
      </c>
      <c r="T95" s="19">
        <v>141</v>
      </c>
      <c r="U95" s="19">
        <v>79811</v>
      </c>
      <c r="V95" s="19">
        <v>79047</v>
      </c>
      <c r="W95" s="19">
        <v>44279</v>
      </c>
      <c r="X95" s="19">
        <v>73811</v>
      </c>
      <c r="Y95" s="19">
        <v>764</v>
      </c>
      <c r="Z95" s="20">
        <f t="shared" ref="Z95:Z105" si="36">I95/E95*100</f>
        <v>5.9542094652971107</v>
      </c>
      <c r="AA95" s="20">
        <f t="shared" ref="AA95:AA105" si="37">N95/J95*100</f>
        <v>7.3238357627809556</v>
      </c>
      <c r="AB95" s="20">
        <f t="shared" ref="AB95:AB105" si="38">T95/P95*100</f>
        <v>0.30473308839420793</v>
      </c>
      <c r="AC95" s="20">
        <f t="shared" ref="AC95:AC105" si="39">Y95/U95*100</f>
        <v>0.95726153036548833</v>
      </c>
      <c r="AD95" s="20">
        <f t="shared" ref="AD95:AD105" si="40">G95/E95*100</f>
        <v>45.917730632619758</v>
      </c>
      <c r="AE95" s="20">
        <f t="shared" ref="AE95:AE105" si="41">L95/J95*100</f>
        <v>81.739081542289256</v>
      </c>
      <c r="AF95" s="20">
        <f t="shared" ref="AF95:AF105" si="42">R95/P95*100</f>
        <v>39.690944456451263</v>
      </c>
      <c r="AG95" s="20">
        <f t="shared" ref="AG95:AG105" si="43">W95/U95*100</f>
        <v>55.479821077295114</v>
      </c>
      <c r="AH95" s="100" t="s">
        <v>164</v>
      </c>
      <c r="AI95" s="100" t="s">
        <v>164</v>
      </c>
      <c r="AJ95" s="100" t="s">
        <v>164</v>
      </c>
      <c r="AK95" s="100" t="s">
        <v>164</v>
      </c>
      <c r="AL95" s="100" t="s">
        <v>164</v>
      </c>
      <c r="AM95" s="100" t="s">
        <v>164</v>
      </c>
      <c r="AN95" s="100" t="s">
        <v>164</v>
      </c>
      <c r="AO95" s="100" t="s">
        <v>164</v>
      </c>
      <c r="AP95" s="100" t="s">
        <v>164</v>
      </c>
      <c r="AQ95" s="100" t="s">
        <v>164</v>
      </c>
      <c r="AR95" s="100" t="s">
        <v>164</v>
      </c>
      <c r="AS95" s="100" t="s">
        <v>164</v>
      </c>
      <c r="AT95" s="1">
        <v>16</v>
      </c>
      <c r="AU95" s="1">
        <v>46</v>
      </c>
      <c r="AV95" s="4" t="s">
        <v>164</v>
      </c>
      <c r="AW95" s="4" t="s">
        <v>164</v>
      </c>
      <c r="AX95" s="98">
        <v>86</v>
      </c>
      <c r="AY95" s="4">
        <v>80</v>
      </c>
      <c r="AZ95" s="102">
        <v>3.3636404530887808E-2</v>
      </c>
      <c r="BA95" s="103">
        <v>0.77</v>
      </c>
      <c r="BB95" s="19">
        <v>35.299999999999997</v>
      </c>
      <c r="BC95" s="19">
        <v>34</v>
      </c>
      <c r="BD95" s="19">
        <v>30.8</v>
      </c>
      <c r="BE95" s="19">
        <v>34.5</v>
      </c>
      <c r="BF95" s="1">
        <v>881255</v>
      </c>
      <c r="BG95" s="1">
        <v>54356</v>
      </c>
      <c r="BH95" s="1">
        <v>6301</v>
      </c>
      <c r="BI95" s="20">
        <f t="shared" si="33"/>
        <v>616.80217417206143</v>
      </c>
      <c r="BJ95" s="20">
        <f t="shared" si="34"/>
        <v>71.500303544377061</v>
      </c>
      <c r="BK95" s="19">
        <v>27.7</v>
      </c>
      <c r="BL95" s="19">
        <v>9.8000000000000007</v>
      </c>
      <c r="BM95" s="19">
        <v>19.3</v>
      </c>
      <c r="BN95" s="19">
        <v>11.2</v>
      </c>
      <c r="BO95" s="19">
        <v>25.1</v>
      </c>
      <c r="BP95" s="19">
        <v>19</v>
      </c>
      <c r="BQ95" s="19">
        <v>28</v>
      </c>
      <c r="BR95" s="19">
        <v>60</v>
      </c>
      <c r="BS95" s="104">
        <v>56.999999999999993</v>
      </c>
      <c r="BT95" s="104">
        <v>55.000000000000007</v>
      </c>
      <c r="BU95" s="104">
        <v>98</v>
      </c>
      <c r="BV95" s="104">
        <v>98</v>
      </c>
      <c r="BW95" s="104">
        <v>98</v>
      </c>
      <c r="BX95" s="104">
        <v>98</v>
      </c>
      <c r="BY95" s="111" t="e">
        <f>'[1]Accessible Vehicles'!C341+'[1]Accessible Vehicles'!C338</f>
        <v>#REF!</v>
      </c>
      <c r="BZ95" s="111" t="e">
        <f>'[1]Accessible Vehicles'!D341+'[1]Accessible Vehicles'!D338</f>
        <v>#REF!</v>
      </c>
      <c r="CA95" s="111" t="e">
        <f>'[1]Accessible Vehicles'!E341+'[1]Accessible Vehicles'!E338</f>
        <v>#REF!</v>
      </c>
      <c r="CB95" s="25">
        <v>60.785785785785784</v>
      </c>
      <c r="CC95" s="107">
        <v>97</v>
      </c>
      <c r="CD95" s="107">
        <v>97</v>
      </c>
      <c r="CE95" s="106">
        <f t="shared" si="35"/>
        <v>100</v>
      </c>
      <c r="CF95" s="1" t="s">
        <v>164</v>
      </c>
      <c r="CG95" s="1" t="s">
        <v>164</v>
      </c>
      <c r="CH95" s="1" t="s">
        <v>164</v>
      </c>
      <c r="CI95" s="1" t="s">
        <v>164</v>
      </c>
      <c r="CJ95" s="1" t="s">
        <v>164</v>
      </c>
      <c r="CK95" s="1" t="s">
        <v>164</v>
      </c>
      <c r="CL95" s="1" t="s">
        <v>164</v>
      </c>
      <c r="CM95" s="1" t="s">
        <v>164</v>
      </c>
      <c r="CN95" s="1" t="s">
        <v>164</v>
      </c>
    </row>
    <row r="96" spans="1:92" s="1" customFormat="1">
      <c r="A96" s="1" t="s">
        <v>61</v>
      </c>
      <c r="B96" s="2" t="s">
        <v>62</v>
      </c>
      <c r="C96" s="1" t="s">
        <v>198</v>
      </c>
      <c r="D96" s="19">
        <v>58026</v>
      </c>
      <c r="E96" s="19">
        <v>3994</v>
      </c>
      <c r="F96" s="19">
        <v>3312</v>
      </c>
      <c r="G96" s="19">
        <v>1760</v>
      </c>
      <c r="H96" s="19">
        <v>1991</v>
      </c>
      <c r="I96" s="19">
        <v>682</v>
      </c>
      <c r="J96" s="19">
        <v>54032</v>
      </c>
      <c r="K96" s="19">
        <v>44796</v>
      </c>
      <c r="L96" s="19">
        <v>40622</v>
      </c>
      <c r="M96" s="19">
        <v>5320</v>
      </c>
      <c r="N96" s="19">
        <v>9236</v>
      </c>
      <c r="O96" s="19">
        <v>15751</v>
      </c>
      <c r="P96" s="19">
        <v>4664</v>
      </c>
      <c r="Q96" s="19">
        <v>4610</v>
      </c>
      <c r="R96" s="19">
        <v>2748</v>
      </c>
      <c r="S96" s="19">
        <v>4517</v>
      </c>
      <c r="T96" s="19">
        <v>54</v>
      </c>
      <c r="U96" s="19">
        <v>11087</v>
      </c>
      <c r="V96" s="19">
        <v>11080</v>
      </c>
      <c r="W96" s="19">
        <v>7417</v>
      </c>
      <c r="X96" s="19">
        <v>10542</v>
      </c>
      <c r="Y96" s="19">
        <v>7</v>
      </c>
      <c r="Z96" s="20">
        <f t="shared" si="36"/>
        <v>17.075613420130196</v>
      </c>
      <c r="AA96" s="20">
        <f t="shared" si="37"/>
        <v>17.093574178264731</v>
      </c>
      <c r="AB96" s="20">
        <f t="shared" si="38"/>
        <v>1.1578044596912522</v>
      </c>
      <c r="AC96" s="20">
        <f t="shared" si="39"/>
        <v>6.3137007305853698E-2</v>
      </c>
      <c r="AD96" s="20">
        <f t="shared" si="40"/>
        <v>44.06609914872309</v>
      </c>
      <c r="AE96" s="20">
        <f t="shared" si="41"/>
        <v>75.181374000592243</v>
      </c>
      <c r="AF96" s="20">
        <f t="shared" si="42"/>
        <v>58.919382504288166</v>
      </c>
      <c r="AG96" s="20">
        <f t="shared" si="43"/>
        <v>66.898169026788139</v>
      </c>
      <c r="AH96" s="100" t="s">
        <v>164</v>
      </c>
      <c r="AI96" s="100" t="s">
        <v>164</v>
      </c>
      <c r="AJ96" s="100" t="s">
        <v>164</v>
      </c>
      <c r="AK96" s="100" t="s">
        <v>164</v>
      </c>
      <c r="AL96" s="100" t="s">
        <v>164</v>
      </c>
      <c r="AM96" s="100" t="s">
        <v>164</v>
      </c>
      <c r="AN96" s="100" t="s">
        <v>164</v>
      </c>
      <c r="AO96" s="100" t="s">
        <v>164</v>
      </c>
      <c r="AP96" s="100" t="s">
        <v>164</v>
      </c>
      <c r="AQ96" s="100" t="s">
        <v>164</v>
      </c>
      <c r="AR96" s="100" t="s">
        <v>164</v>
      </c>
      <c r="AS96" s="100" t="s">
        <v>164</v>
      </c>
      <c r="AT96" s="1" t="s">
        <v>164</v>
      </c>
      <c r="AU96" s="1">
        <v>25</v>
      </c>
      <c r="AV96" s="4" t="s">
        <v>164</v>
      </c>
      <c r="AW96" s="4" t="s">
        <v>164</v>
      </c>
      <c r="AX96" s="98">
        <v>62</v>
      </c>
      <c r="AY96" s="4" t="s">
        <v>164</v>
      </c>
      <c r="AZ96" s="102">
        <v>4.0061111120167109E-2</v>
      </c>
      <c r="BA96" s="103">
        <v>1</v>
      </c>
      <c r="BB96" s="19">
        <v>12.2</v>
      </c>
      <c r="BC96" s="19">
        <v>4.3</v>
      </c>
      <c r="BD96" s="19">
        <v>46.9</v>
      </c>
      <c r="BE96" s="19">
        <v>67.3</v>
      </c>
      <c r="BF96" s="1">
        <v>92508</v>
      </c>
      <c r="BG96" s="1">
        <v>2499</v>
      </c>
      <c r="BH96" s="1">
        <v>377</v>
      </c>
      <c r="BI96" s="20">
        <f t="shared" si="33"/>
        <v>270.1387988065897</v>
      </c>
      <c r="BJ96" s="20">
        <f t="shared" si="34"/>
        <v>40.753232152894881</v>
      </c>
      <c r="BK96" s="19">
        <v>21.2</v>
      </c>
      <c r="BL96" s="19">
        <v>13</v>
      </c>
      <c r="BM96" s="19">
        <v>19.899999999999999</v>
      </c>
      <c r="BN96" s="19">
        <v>12.5</v>
      </c>
      <c r="BO96" s="19">
        <v>27</v>
      </c>
      <c r="BP96" s="19">
        <v>23.5</v>
      </c>
      <c r="BQ96" s="19">
        <v>31.9</v>
      </c>
      <c r="BR96" s="19">
        <v>50.9</v>
      </c>
      <c r="BS96" s="104" t="s">
        <v>164</v>
      </c>
      <c r="BT96" s="104" t="s">
        <v>164</v>
      </c>
      <c r="BU96" s="104" t="s">
        <v>164</v>
      </c>
      <c r="BV96" s="104" t="s">
        <v>164</v>
      </c>
      <c r="BW96" s="104" t="s">
        <v>164</v>
      </c>
      <c r="BX96" s="104" t="s">
        <v>164</v>
      </c>
      <c r="BY96" s="107">
        <v>139</v>
      </c>
      <c r="BZ96" s="107">
        <v>137</v>
      </c>
      <c r="CA96" s="107">
        <v>137</v>
      </c>
      <c r="CB96" s="25">
        <v>100</v>
      </c>
      <c r="CC96" s="107">
        <v>1</v>
      </c>
      <c r="CD96" s="107">
        <v>1</v>
      </c>
      <c r="CE96" s="106">
        <f t="shared" si="35"/>
        <v>100</v>
      </c>
      <c r="CF96" s="1" t="s">
        <v>164</v>
      </c>
      <c r="CG96" s="1" t="s">
        <v>164</v>
      </c>
      <c r="CH96" s="1" t="s">
        <v>164</v>
      </c>
      <c r="CI96" s="1" t="s">
        <v>164</v>
      </c>
      <c r="CJ96" s="1" t="s">
        <v>164</v>
      </c>
      <c r="CK96" s="1" t="s">
        <v>164</v>
      </c>
      <c r="CL96" s="1" t="s">
        <v>164</v>
      </c>
      <c r="CM96" s="1" t="s">
        <v>164</v>
      </c>
      <c r="CN96" s="1" t="s">
        <v>164</v>
      </c>
    </row>
    <row r="97" spans="1:92" s="1" customFormat="1">
      <c r="A97" s="1" t="s">
        <v>147</v>
      </c>
      <c r="B97" s="2" t="s">
        <v>148</v>
      </c>
      <c r="C97" s="1" t="s">
        <v>199</v>
      </c>
      <c r="D97" s="19">
        <v>488523</v>
      </c>
      <c r="E97" s="19">
        <v>34256</v>
      </c>
      <c r="F97" s="19">
        <v>31190</v>
      </c>
      <c r="G97" s="19">
        <v>17313</v>
      </c>
      <c r="H97" s="19">
        <v>16551</v>
      </c>
      <c r="I97" s="19">
        <v>3066</v>
      </c>
      <c r="J97" s="19">
        <v>454267</v>
      </c>
      <c r="K97" s="19">
        <v>419486</v>
      </c>
      <c r="L97" s="19">
        <v>388703</v>
      </c>
      <c r="M97" s="19">
        <v>37687</v>
      </c>
      <c r="N97" s="19">
        <v>34781</v>
      </c>
      <c r="O97" s="19">
        <v>80851</v>
      </c>
      <c r="P97" s="19">
        <v>26698</v>
      </c>
      <c r="Q97" s="19">
        <v>26550</v>
      </c>
      <c r="R97" s="19">
        <v>15080</v>
      </c>
      <c r="S97" s="19">
        <v>26016</v>
      </c>
      <c r="T97" s="19">
        <v>148</v>
      </c>
      <c r="U97" s="19">
        <v>54153</v>
      </c>
      <c r="V97" s="19">
        <v>53675</v>
      </c>
      <c r="W97" s="19">
        <v>35336</v>
      </c>
      <c r="X97" s="19">
        <v>50419</v>
      </c>
      <c r="Y97" s="19">
        <v>478</v>
      </c>
      <c r="Z97" s="20">
        <f t="shared" si="36"/>
        <v>8.9502568893040628</v>
      </c>
      <c r="AA97" s="20">
        <f t="shared" si="37"/>
        <v>7.6565103782577211</v>
      </c>
      <c r="AB97" s="20">
        <f t="shared" si="38"/>
        <v>0.55434864034759157</v>
      </c>
      <c r="AC97" s="20">
        <f t="shared" si="39"/>
        <v>0.88268424648680588</v>
      </c>
      <c r="AD97" s="20">
        <f t="shared" si="40"/>
        <v>50.54005137786082</v>
      </c>
      <c r="AE97" s="20">
        <f t="shared" si="41"/>
        <v>85.567078392223067</v>
      </c>
      <c r="AF97" s="20">
        <f t="shared" si="42"/>
        <v>56.483631732714059</v>
      </c>
      <c r="AG97" s="20">
        <f t="shared" si="43"/>
        <v>65.252155928572748</v>
      </c>
      <c r="AH97" s="100" t="s">
        <v>164</v>
      </c>
      <c r="AI97" s="100" t="s">
        <v>164</v>
      </c>
      <c r="AJ97" s="100" t="s">
        <v>164</v>
      </c>
      <c r="AK97" s="100" t="s">
        <v>164</v>
      </c>
      <c r="AL97" s="100" t="s">
        <v>164</v>
      </c>
      <c r="AM97" s="100" t="s">
        <v>164</v>
      </c>
      <c r="AN97" s="100" t="s">
        <v>164</v>
      </c>
      <c r="AO97" s="100" t="s">
        <v>164</v>
      </c>
      <c r="AP97" s="100" t="s">
        <v>164</v>
      </c>
      <c r="AQ97" s="100" t="s">
        <v>164</v>
      </c>
      <c r="AR97" s="100" t="s">
        <v>164</v>
      </c>
      <c r="AS97" s="100" t="s">
        <v>164</v>
      </c>
      <c r="AT97" s="1">
        <v>28</v>
      </c>
      <c r="AU97" s="1">
        <v>34</v>
      </c>
      <c r="AV97" s="4" t="s">
        <v>164</v>
      </c>
      <c r="AW97" s="4" t="s">
        <v>164</v>
      </c>
      <c r="AX97" s="98">
        <v>73</v>
      </c>
      <c r="AY97" s="4">
        <v>60</v>
      </c>
      <c r="AZ97" s="102">
        <v>5.2363522815182133E-2</v>
      </c>
      <c r="BA97" s="103">
        <v>0.6</v>
      </c>
      <c r="BB97" s="19">
        <v>26.3</v>
      </c>
      <c r="BC97" s="19">
        <v>21.2</v>
      </c>
      <c r="BD97" s="19">
        <v>43.2</v>
      </c>
      <c r="BE97" s="19">
        <v>49.1</v>
      </c>
      <c r="BF97" s="1">
        <v>721365</v>
      </c>
      <c r="BG97" s="1">
        <v>37934</v>
      </c>
      <c r="BH97" s="1">
        <v>4564</v>
      </c>
      <c r="BI97" s="20">
        <f t="shared" si="33"/>
        <v>525.86416030719545</v>
      </c>
      <c r="BJ97" s="20">
        <f t="shared" si="34"/>
        <v>63.268941520589443</v>
      </c>
      <c r="BK97" s="19">
        <v>14.5</v>
      </c>
      <c r="BL97" s="19">
        <v>4.5999999999999996</v>
      </c>
      <c r="BM97" s="19">
        <v>20.5</v>
      </c>
      <c r="BN97" s="19">
        <v>8.6</v>
      </c>
      <c r="BO97" s="19">
        <v>30.8</v>
      </c>
      <c r="BP97" s="19">
        <v>21.2</v>
      </c>
      <c r="BQ97" s="19">
        <v>34.200000000000003</v>
      </c>
      <c r="BR97" s="19">
        <v>65.7</v>
      </c>
      <c r="BS97" s="104">
        <v>20</v>
      </c>
      <c r="BT97" s="104">
        <v>15</v>
      </c>
      <c r="BU97" s="104">
        <v>84</v>
      </c>
      <c r="BV97" s="104">
        <v>82</v>
      </c>
      <c r="BW97" s="104">
        <v>85</v>
      </c>
      <c r="BX97" s="104">
        <v>83</v>
      </c>
      <c r="BY97" s="105">
        <v>4726</v>
      </c>
      <c r="BZ97" s="105">
        <v>4379</v>
      </c>
      <c r="CA97" s="105">
        <v>2245</v>
      </c>
      <c r="CB97" s="25">
        <v>51.267412651290243</v>
      </c>
      <c r="CC97" s="94">
        <v>86</v>
      </c>
      <c r="CD97" s="94">
        <v>86</v>
      </c>
      <c r="CE97" s="106">
        <f t="shared" si="35"/>
        <v>100</v>
      </c>
      <c r="CF97" s="1" t="s">
        <v>164</v>
      </c>
      <c r="CG97" s="1" t="s">
        <v>164</v>
      </c>
      <c r="CH97" s="1" t="s">
        <v>164</v>
      </c>
      <c r="CI97" s="1" t="s">
        <v>164</v>
      </c>
      <c r="CJ97" s="1" t="s">
        <v>164</v>
      </c>
      <c r="CK97" s="1" t="s">
        <v>164</v>
      </c>
      <c r="CL97" s="1" t="s">
        <v>164</v>
      </c>
      <c r="CM97" s="1" t="s">
        <v>164</v>
      </c>
      <c r="CN97" s="1" t="s">
        <v>164</v>
      </c>
    </row>
    <row r="98" spans="1:92" s="1" customFormat="1">
      <c r="A98" s="1" t="s">
        <v>147</v>
      </c>
      <c r="B98" s="2" t="s">
        <v>148</v>
      </c>
      <c r="C98" s="1" t="s">
        <v>200</v>
      </c>
      <c r="D98" s="19">
        <v>130718</v>
      </c>
      <c r="E98" s="19">
        <v>19322</v>
      </c>
      <c r="F98" s="19">
        <v>17752</v>
      </c>
      <c r="G98" s="19">
        <v>6827</v>
      </c>
      <c r="H98" s="19">
        <v>12786</v>
      </c>
      <c r="I98" s="19">
        <v>1570</v>
      </c>
      <c r="J98" s="19">
        <v>111396</v>
      </c>
      <c r="K98" s="19">
        <v>97514</v>
      </c>
      <c r="L98" s="19">
        <v>78033</v>
      </c>
      <c r="M98" s="19">
        <v>23094</v>
      </c>
      <c r="N98" s="19">
        <v>13882</v>
      </c>
      <c r="O98" s="19">
        <v>29811</v>
      </c>
      <c r="P98" s="19">
        <v>11828</v>
      </c>
      <c r="Q98" s="19">
        <v>11828</v>
      </c>
      <c r="R98" s="19">
        <v>6416</v>
      </c>
      <c r="S98" s="19">
        <v>11759</v>
      </c>
      <c r="T98" s="19">
        <v>0</v>
      </c>
      <c r="U98" s="19">
        <v>17983</v>
      </c>
      <c r="V98" s="19">
        <v>17924</v>
      </c>
      <c r="W98" s="19">
        <v>10499</v>
      </c>
      <c r="X98" s="19">
        <v>17439</v>
      </c>
      <c r="Y98" s="19">
        <v>59</v>
      </c>
      <c r="Z98" s="20">
        <f t="shared" si="36"/>
        <v>8.1254528516716693</v>
      </c>
      <c r="AA98" s="20">
        <f t="shared" si="37"/>
        <v>12.46184782218392</v>
      </c>
      <c r="AB98" s="20">
        <f t="shared" si="38"/>
        <v>0</v>
      </c>
      <c r="AC98" s="20">
        <f t="shared" si="39"/>
        <v>0.32808763832508481</v>
      </c>
      <c r="AD98" s="20">
        <f t="shared" si="40"/>
        <v>35.332781285581206</v>
      </c>
      <c r="AE98" s="20">
        <f t="shared" si="41"/>
        <v>70.050091565226751</v>
      </c>
      <c r="AF98" s="20">
        <f t="shared" si="42"/>
        <v>54.244166384849514</v>
      </c>
      <c r="AG98" s="20">
        <f t="shared" si="43"/>
        <v>58.382917199577378</v>
      </c>
      <c r="AH98" s="100" t="s">
        <v>164</v>
      </c>
      <c r="AI98" s="100" t="s">
        <v>164</v>
      </c>
      <c r="AJ98" s="100" t="s">
        <v>164</v>
      </c>
      <c r="AK98" s="100" t="s">
        <v>164</v>
      </c>
      <c r="AL98" s="100" t="s">
        <v>164</v>
      </c>
      <c r="AM98" s="100" t="s">
        <v>164</v>
      </c>
      <c r="AN98" s="100" t="s">
        <v>164</v>
      </c>
      <c r="AO98" s="100" t="s">
        <v>164</v>
      </c>
      <c r="AP98" s="100" t="s">
        <v>164</v>
      </c>
      <c r="AQ98" s="100" t="s">
        <v>164</v>
      </c>
      <c r="AR98" s="100" t="s">
        <v>164</v>
      </c>
      <c r="AS98" s="100" t="s">
        <v>164</v>
      </c>
      <c r="AT98" s="1">
        <v>14</v>
      </c>
      <c r="AU98" s="1">
        <v>37</v>
      </c>
      <c r="AV98" s="4" t="s">
        <v>164</v>
      </c>
      <c r="AW98" s="4" t="s">
        <v>164</v>
      </c>
      <c r="AX98" s="98">
        <v>48</v>
      </c>
      <c r="AY98" s="4">
        <v>36</v>
      </c>
      <c r="AZ98" s="102">
        <v>8.0661104966903013E-2</v>
      </c>
      <c r="BA98" s="103">
        <v>0.94</v>
      </c>
      <c r="BB98" s="19">
        <v>6</v>
      </c>
      <c r="BC98" s="19">
        <v>3.8</v>
      </c>
      <c r="BD98" s="19">
        <v>68.7</v>
      </c>
      <c r="BE98" s="19">
        <v>77</v>
      </c>
      <c r="BF98" s="1">
        <v>217066</v>
      </c>
      <c r="BG98" s="1">
        <v>15697</v>
      </c>
      <c r="BH98" s="1">
        <v>1360</v>
      </c>
      <c r="BI98" s="20">
        <f t="shared" si="33"/>
        <v>723.14411285046936</v>
      </c>
      <c r="BJ98" s="20">
        <f t="shared" si="34"/>
        <v>62.653755079100364</v>
      </c>
      <c r="BK98" s="19">
        <v>16.7</v>
      </c>
      <c r="BL98" s="19">
        <v>5.0999999999999996</v>
      </c>
      <c r="BM98" s="19">
        <v>30</v>
      </c>
      <c r="BN98" s="19">
        <v>22.9</v>
      </c>
      <c r="BO98" s="19">
        <v>36.6</v>
      </c>
      <c r="BP98" s="19">
        <v>38.9</v>
      </c>
      <c r="BQ98" s="19">
        <v>16.7</v>
      </c>
      <c r="BR98" s="19">
        <v>33.1</v>
      </c>
      <c r="BS98" s="104" t="s">
        <v>164</v>
      </c>
      <c r="BT98" s="104" t="s">
        <v>164</v>
      </c>
      <c r="BU98" s="104">
        <v>63</v>
      </c>
      <c r="BV98" s="104">
        <v>62</v>
      </c>
      <c r="BW98" s="104">
        <v>63</v>
      </c>
      <c r="BX98" s="104">
        <v>62</v>
      </c>
      <c r="BY98" s="105">
        <v>414</v>
      </c>
      <c r="BZ98" s="105">
        <v>414</v>
      </c>
      <c r="CA98" s="105">
        <v>288</v>
      </c>
      <c r="CB98" s="25">
        <v>69.565217391304344</v>
      </c>
      <c r="CC98" s="107">
        <v>1</v>
      </c>
      <c r="CD98" s="107">
        <v>1</v>
      </c>
      <c r="CE98" s="106">
        <f t="shared" si="35"/>
        <v>100</v>
      </c>
      <c r="CF98" s="1" t="s">
        <v>164</v>
      </c>
      <c r="CG98" s="1" t="s">
        <v>164</v>
      </c>
      <c r="CH98" s="1" t="s">
        <v>164</v>
      </c>
      <c r="CI98" s="1" t="s">
        <v>164</v>
      </c>
      <c r="CJ98" s="1" t="s">
        <v>164</v>
      </c>
      <c r="CK98" s="1" t="s">
        <v>164</v>
      </c>
      <c r="CL98" s="1" t="s">
        <v>164</v>
      </c>
      <c r="CM98" s="1" t="s">
        <v>164</v>
      </c>
      <c r="CN98" s="1" t="s">
        <v>164</v>
      </c>
    </row>
    <row r="99" spans="1:92" s="1" customFormat="1">
      <c r="A99" s="1" t="s">
        <v>71</v>
      </c>
      <c r="B99" s="2" t="s">
        <v>72</v>
      </c>
      <c r="C99" s="1" t="s">
        <v>201</v>
      </c>
      <c r="D99" s="19">
        <v>160756</v>
      </c>
      <c r="E99" s="19">
        <v>18244</v>
      </c>
      <c r="F99" s="19">
        <v>15804</v>
      </c>
      <c r="G99" s="19">
        <v>7193</v>
      </c>
      <c r="H99" s="19">
        <v>10493</v>
      </c>
      <c r="I99" s="19">
        <v>2440</v>
      </c>
      <c r="J99" s="19">
        <v>142512</v>
      </c>
      <c r="K99" s="19">
        <v>115233</v>
      </c>
      <c r="L99" s="19">
        <v>103353</v>
      </c>
      <c r="M99" s="19">
        <v>15810</v>
      </c>
      <c r="N99" s="19">
        <v>27279</v>
      </c>
      <c r="O99" s="19">
        <v>43436</v>
      </c>
      <c r="P99" s="19">
        <v>14791</v>
      </c>
      <c r="Q99" s="19">
        <v>14791</v>
      </c>
      <c r="R99" s="19">
        <v>7307</v>
      </c>
      <c r="S99" s="19">
        <v>14621</v>
      </c>
      <c r="T99" s="19">
        <v>0</v>
      </c>
      <c r="U99" s="19">
        <v>28645</v>
      </c>
      <c r="V99" s="19">
        <v>28395</v>
      </c>
      <c r="W99" s="19">
        <v>14596</v>
      </c>
      <c r="X99" s="19">
        <v>27511</v>
      </c>
      <c r="Y99" s="19">
        <v>250</v>
      </c>
      <c r="Z99" s="20">
        <f t="shared" si="36"/>
        <v>13.374260030695023</v>
      </c>
      <c r="AA99" s="20">
        <f t="shared" si="37"/>
        <v>19.141545975075783</v>
      </c>
      <c r="AB99" s="20">
        <f t="shared" si="38"/>
        <v>0</v>
      </c>
      <c r="AC99" s="20">
        <f t="shared" si="39"/>
        <v>0.87275266189561873</v>
      </c>
      <c r="AD99" s="20">
        <f t="shared" si="40"/>
        <v>39.426660819995611</v>
      </c>
      <c r="AE99" s="20">
        <f t="shared" si="41"/>
        <v>72.522313910407547</v>
      </c>
      <c r="AF99" s="20">
        <f t="shared" si="42"/>
        <v>49.401663173551484</v>
      </c>
      <c r="AG99" s="20">
        <f t="shared" si="43"/>
        <v>50.954791412113806</v>
      </c>
      <c r="AH99" s="100" t="s">
        <v>164</v>
      </c>
      <c r="AI99" s="100" t="s">
        <v>164</v>
      </c>
      <c r="AJ99" s="100" t="s">
        <v>164</v>
      </c>
      <c r="AK99" s="100" t="s">
        <v>164</v>
      </c>
      <c r="AL99" s="100" t="s">
        <v>164</v>
      </c>
      <c r="AM99" s="100" t="s">
        <v>164</v>
      </c>
      <c r="AN99" s="100" t="s">
        <v>164</v>
      </c>
      <c r="AO99" s="100" t="s">
        <v>164</v>
      </c>
      <c r="AP99" s="100" t="s">
        <v>164</v>
      </c>
      <c r="AQ99" s="100" t="s">
        <v>164</v>
      </c>
      <c r="AR99" s="100" t="s">
        <v>164</v>
      </c>
      <c r="AS99" s="100" t="s">
        <v>164</v>
      </c>
      <c r="AT99" s="1">
        <v>15</v>
      </c>
      <c r="AU99" s="1">
        <v>21</v>
      </c>
      <c r="AV99" s="4" t="s">
        <v>164</v>
      </c>
      <c r="AW99" s="4" t="s">
        <v>164</v>
      </c>
      <c r="AX99" s="98">
        <v>43</v>
      </c>
      <c r="AY99" s="4">
        <v>35</v>
      </c>
      <c r="AZ99" s="102">
        <v>0.15404385050101216</v>
      </c>
      <c r="BA99" s="103">
        <v>0</v>
      </c>
      <c r="BB99" s="19">
        <v>4.9000000000000004</v>
      </c>
      <c r="BC99" s="19">
        <v>2.1</v>
      </c>
      <c r="BD99" s="19">
        <v>69.099999999999994</v>
      </c>
      <c r="BE99" s="19">
        <v>79.599999999999994</v>
      </c>
      <c r="BF99" s="1">
        <v>263712</v>
      </c>
      <c r="BG99" s="1">
        <v>11373</v>
      </c>
      <c r="BH99" s="1">
        <v>1842</v>
      </c>
      <c r="BI99" s="20">
        <f t="shared" si="33"/>
        <v>431.26592646523477</v>
      </c>
      <c r="BJ99" s="20">
        <f t="shared" si="34"/>
        <v>69.848926101201315</v>
      </c>
      <c r="BK99" s="19">
        <v>19.5</v>
      </c>
      <c r="BL99" s="19">
        <v>7.2</v>
      </c>
      <c r="BM99" s="19">
        <v>32.299999999999997</v>
      </c>
      <c r="BN99" s="19">
        <v>24.8</v>
      </c>
      <c r="BO99" s="19">
        <v>29.2</v>
      </c>
      <c r="BP99" s="19">
        <v>31.7</v>
      </c>
      <c r="BQ99" s="19">
        <v>18.899999999999999</v>
      </c>
      <c r="BR99" s="19">
        <v>36.299999999999997</v>
      </c>
      <c r="BS99" s="104" t="s">
        <v>164</v>
      </c>
      <c r="BT99" s="104" t="s">
        <v>164</v>
      </c>
      <c r="BU99" s="104">
        <v>79</v>
      </c>
      <c r="BV99" s="104">
        <v>76</v>
      </c>
      <c r="BW99" s="104">
        <v>79</v>
      </c>
      <c r="BX99" s="104">
        <v>76</v>
      </c>
      <c r="BY99" s="105">
        <v>362</v>
      </c>
      <c r="BZ99" s="105">
        <v>345</v>
      </c>
      <c r="CA99" s="105">
        <v>277</v>
      </c>
      <c r="CB99" s="25">
        <v>80.289855072463766</v>
      </c>
      <c r="CC99" s="107">
        <v>3</v>
      </c>
      <c r="CD99" s="107">
        <v>3</v>
      </c>
      <c r="CE99" s="106">
        <f t="shared" si="35"/>
        <v>100</v>
      </c>
      <c r="CF99" s="1" t="s">
        <v>164</v>
      </c>
      <c r="CG99" s="1" t="s">
        <v>164</v>
      </c>
      <c r="CH99" s="1" t="s">
        <v>164</v>
      </c>
      <c r="CI99" s="1" t="s">
        <v>164</v>
      </c>
      <c r="CJ99" s="1" t="s">
        <v>164</v>
      </c>
      <c r="CK99" s="1" t="s">
        <v>164</v>
      </c>
      <c r="CL99" s="1" t="s">
        <v>164</v>
      </c>
      <c r="CM99" s="1" t="s">
        <v>164</v>
      </c>
      <c r="CN99" s="1" t="s">
        <v>164</v>
      </c>
    </row>
    <row r="100" spans="1:92" s="1" customFormat="1">
      <c r="A100" s="1" t="s">
        <v>147</v>
      </c>
      <c r="B100" s="2" t="s">
        <v>148</v>
      </c>
      <c r="C100" s="1" t="s">
        <v>202</v>
      </c>
      <c r="D100" s="19">
        <v>130614</v>
      </c>
      <c r="E100" s="19">
        <v>18718</v>
      </c>
      <c r="F100" s="19">
        <v>17172</v>
      </c>
      <c r="G100" s="19">
        <v>8588</v>
      </c>
      <c r="H100" s="19">
        <v>11041</v>
      </c>
      <c r="I100" s="19">
        <v>1546</v>
      </c>
      <c r="J100" s="19">
        <v>111896</v>
      </c>
      <c r="K100" s="19">
        <v>94256</v>
      </c>
      <c r="L100" s="19">
        <v>77734</v>
      </c>
      <c r="M100" s="19">
        <v>20589</v>
      </c>
      <c r="N100" s="19">
        <v>17640</v>
      </c>
      <c r="O100" s="19">
        <v>25886</v>
      </c>
      <c r="P100" s="19">
        <v>10862</v>
      </c>
      <c r="Q100" s="19">
        <v>10761</v>
      </c>
      <c r="R100" s="19">
        <v>5904</v>
      </c>
      <c r="S100" s="19">
        <v>10600</v>
      </c>
      <c r="T100" s="19">
        <v>101</v>
      </c>
      <c r="U100" s="19">
        <v>15024</v>
      </c>
      <c r="V100" s="19">
        <v>14862</v>
      </c>
      <c r="W100" s="19">
        <v>10067</v>
      </c>
      <c r="X100" s="19">
        <v>14299</v>
      </c>
      <c r="Y100" s="19">
        <v>162</v>
      </c>
      <c r="Z100" s="20">
        <f t="shared" si="36"/>
        <v>8.2594294262207502</v>
      </c>
      <c r="AA100" s="20">
        <f t="shared" si="37"/>
        <v>15.764638592979194</v>
      </c>
      <c r="AB100" s="20">
        <f t="shared" si="38"/>
        <v>0.92984717363284852</v>
      </c>
      <c r="AC100" s="20">
        <f t="shared" si="39"/>
        <v>1.0782747603833864</v>
      </c>
      <c r="AD100" s="20">
        <f t="shared" si="40"/>
        <v>45.88097018912277</v>
      </c>
      <c r="AE100" s="20">
        <f t="shared" si="41"/>
        <v>69.469864874526337</v>
      </c>
      <c r="AF100" s="20">
        <f t="shared" si="42"/>
        <v>54.354630823052844</v>
      </c>
      <c r="AG100" s="20">
        <f t="shared" si="43"/>
        <v>67.006123535676252</v>
      </c>
      <c r="AH100" s="100" t="s">
        <v>164</v>
      </c>
      <c r="AI100" s="100" t="s">
        <v>164</v>
      </c>
      <c r="AJ100" s="100" t="s">
        <v>164</v>
      </c>
      <c r="AK100" s="100" t="s">
        <v>164</v>
      </c>
      <c r="AL100" s="100" t="s">
        <v>164</v>
      </c>
      <c r="AM100" s="100" t="s">
        <v>164</v>
      </c>
      <c r="AN100" s="100" t="s">
        <v>164</v>
      </c>
      <c r="AO100" s="100" t="s">
        <v>164</v>
      </c>
      <c r="AP100" s="100" t="s">
        <v>164</v>
      </c>
      <c r="AQ100" s="100" t="s">
        <v>164</v>
      </c>
      <c r="AR100" s="100" t="s">
        <v>164</v>
      </c>
      <c r="AS100" s="100" t="s">
        <v>164</v>
      </c>
      <c r="AT100" s="1">
        <v>18</v>
      </c>
      <c r="AU100" s="1">
        <v>29</v>
      </c>
      <c r="AV100" s="4" t="s">
        <v>164</v>
      </c>
      <c r="AW100" s="4" t="s">
        <v>164</v>
      </c>
      <c r="AX100" s="98">
        <v>53</v>
      </c>
      <c r="AY100" s="4" t="s">
        <v>164</v>
      </c>
      <c r="AZ100" s="102">
        <v>0.16044105291155647</v>
      </c>
      <c r="BA100" s="103">
        <v>0.5</v>
      </c>
      <c r="BB100" s="19">
        <v>9</v>
      </c>
      <c r="BC100" s="19">
        <v>5.4</v>
      </c>
      <c r="BD100" s="19">
        <v>68.3</v>
      </c>
      <c r="BE100" s="19">
        <v>75.3</v>
      </c>
      <c r="BF100" s="1">
        <v>213504</v>
      </c>
      <c r="BG100" s="1">
        <v>11901</v>
      </c>
      <c r="BH100" s="1">
        <v>1737</v>
      </c>
      <c r="BI100" s="20">
        <f t="shared" si="33"/>
        <v>557.41344424460431</v>
      </c>
      <c r="BJ100" s="20">
        <f t="shared" si="34"/>
        <v>81.35678956834532</v>
      </c>
      <c r="BK100" s="19">
        <v>18.399999999999999</v>
      </c>
      <c r="BL100" s="19">
        <v>10.1</v>
      </c>
      <c r="BM100" s="19">
        <v>31.1</v>
      </c>
      <c r="BN100" s="19">
        <v>24.9</v>
      </c>
      <c r="BO100" s="19">
        <v>32.799999999999997</v>
      </c>
      <c r="BP100" s="19">
        <v>34.9</v>
      </c>
      <c r="BQ100" s="19">
        <v>17.7</v>
      </c>
      <c r="BR100" s="19">
        <v>30.1</v>
      </c>
      <c r="BS100" s="104" t="s">
        <v>164</v>
      </c>
      <c r="BT100" s="104" t="s">
        <v>164</v>
      </c>
      <c r="BU100" s="104">
        <v>73</v>
      </c>
      <c r="BV100" s="104">
        <v>71</v>
      </c>
      <c r="BW100" s="104">
        <v>73</v>
      </c>
      <c r="BX100" s="104">
        <v>71</v>
      </c>
      <c r="BY100" s="105">
        <v>648</v>
      </c>
      <c r="BZ100" s="105">
        <v>603</v>
      </c>
      <c r="CA100" s="105">
        <v>205</v>
      </c>
      <c r="CB100" s="25">
        <v>33.996683250414591</v>
      </c>
      <c r="CC100" s="107">
        <v>29</v>
      </c>
      <c r="CD100" s="107">
        <v>29</v>
      </c>
      <c r="CE100" s="106">
        <f t="shared" si="35"/>
        <v>100</v>
      </c>
      <c r="CF100" s="1" t="s">
        <v>164</v>
      </c>
      <c r="CG100" s="1" t="s">
        <v>164</v>
      </c>
      <c r="CH100" s="1" t="s">
        <v>164</v>
      </c>
      <c r="CI100" s="1" t="s">
        <v>164</v>
      </c>
      <c r="CJ100" s="1" t="s">
        <v>164</v>
      </c>
      <c r="CK100" s="1" t="s">
        <v>164</v>
      </c>
      <c r="CL100" s="1" t="s">
        <v>164</v>
      </c>
      <c r="CM100" s="1" t="s">
        <v>164</v>
      </c>
      <c r="CN100" s="1" t="s">
        <v>164</v>
      </c>
    </row>
    <row r="101" spans="1:92" s="1" customFormat="1">
      <c r="A101" s="1" t="s">
        <v>71</v>
      </c>
      <c r="B101" s="2" t="s">
        <v>72</v>
      </c>
      <c r="C101" s="1" t="s">
        <v>203</v>
      </c>
      <c r="D101" s="19">
        <v>234124</v>
      </c>
      <c r="E101" s="19">
        <v>23618</v>
      </c>
      <c r="F101" s="19">
        <v>20779</v>
      </c>
      <c r="G101" s="19">
        <v>9825</v>
      </c>
      <c r="H101" s="19">
        <v>13576</v>
      </c>
      <c r="I101" s="19">
        <v>2839</v>
      </c>
      <c r="J101" s="19">
        <v>210506</v>
      </c>
      <c r="K101" s="19">
        <v>171202</v>
      </c>
      <c r="L101" s="19">
        <v>149257</v>
      </c>
      <c r="M101" s="19">
        <v>26755</v>
      </c>
      <c r="N101" s="19">
        <v>39304</v>
      </c>
      <c r="O101" s="19">
        <v>44195</v>
      </c>
      <c r="P101" s="19">
        <v>16881</v>
      </c>
      <c r="Q101" s="19">
        <v>16731</v>
      </c>
      <c r="R101" s="19">
        <v>6596</v>
      </c>
      <c r="S101" s="19">
        <v>16541</v>
      </c>
      <c r="T101" s="19">
        <v>150</v>
      </c>
      <c r="U101" s="19">
        <v>27314</v>
      </c>
      <c r="V101" s="19">
        <v>26916</v>
      </c>
      <c r="W101" s="19">
        <v>13027</v>
      </c>
      <c r="X101" s="19">
        <v>25780</v>
      </c>
      <c r="Y101" s="19">
        <v>398</v>
      </c>
      <c r="Z101" s="20">
        <f t="shared" si="36"/>
        <v>12.02049284444068</v>
      </c>
      <c r="AA101" s="20">
        <f t="shared" si="37"/>
        <v>18.6712017709709</v>
      </c>
      <c r="AB101" s="20">
        <f t="shared" si="38"/>
        <v>0.88857295183934604</v>
      </c>
      <c r="AC101" s="20">
        <f t="shared" si="39"/>
        <v>1.4571282126382075</v>
      </c>
      <c r="AD101" s="20">
        <f t="shared" si="40"/>
        <v>41.599627402828347</v>
      </c>
      <c r="AE101" s="20">
        <f t="shared" si="41"/>
        <v>70.903917228012503</v>
      </c>
      <c r="AF101" s="20">
        <f t="shared" si="42"/>
        <v>39.073514602215511</v>
      </c>
      <c r="AG101" s="20">
        <f t="shared" si="43"/>
        <v>47.693490517683237</v>
      </c>
      <c r="AH101" s="100" t="s">
        <v>164</v>
      </c>
      <c r="AI101" s="100" t="s">
        <v>164</v>
      </c>
      <c r="AJ101" s="100" t="s">
        <v>164</v>
      </c>
      <c r="AK101" s="100" t="s">
        <v>164</v>
      </c>
      <c r="AL101" s="100" t="s">
        <v>164</v>
      </c>
      <c r="AM101" s="100" t="s">
        <v>164</v>
      </c>
      <c r="AN101" s="100" t="s">
        <v>164</v>
      </c>
      <c r="AO101" s="100" t="s">
        <v>164</v>
      </c>
      <c r="AP101" s="100" t="s">
        <v>164</v>
      </c>
      <c r="AQ101" s="100" t="s">
        <v>164</v>
      </c>
      <c r="AR101" s="100" t="s">
        <v>164</v>
      </c>
      <c r="AS101" s="100" t="s">
        <v>164</v>
      </c>
      <c r="AT101" s="1">
        <v>21</v>
      </c>
      <c r="AU101" s="1">
        <v>22</v>
      </c>
      <c r="AV101" s="4" t="s">
        <v>164</v>
      </c>
      <c r="AW101" s="4" t="s">
        <v>164</v>
      </c>
      <c r="AX101" s="98">
        <v>50</v>
      </c>
      <c r="AY101" s="4">
        <v>34</v>
      </c>
      <c r="AZ101" s="102">
        <v>0.20933255530190975</v>
      </c>
      <c r="BA101" s="103">
        <v>0.55000000000000004</v>
      </c>
      <c r="BB101" s="19">
        <v>3.9</v>
      </c>
      <c r="BC101" s="19">
        <v>2.4</v>
      </c>
      <c r="BD101" s="19">
        <v>73.8</v>
      </c>
      <c r="BE101" s="19">
        <v>78.3</v>
      </c>
      <c r="BF101" s="1">
        <v>384360</v>
      </c>
      <c r="BG101" s="1">
        <v>6702</v>
      </c>
      <c r="BH101" s="1">
        <v>1785</v>
      </c>
      <c r="BI101" s="20">
        <f t="shared" si="33"/>
        <v>174.36778020605684</v>
      </c>
      <c r="BJ101" s="20">
        <f t="shared" si="34"/>
        <v>46.440836715579145</v>
      </c>
      <c r="BK101" s="19">
        <v>25.6</v>
      </c>
      <c r="BL101" s="19">
        <v>10.6</v>
      </c>
      <c r="BM101" s="19">
        <v>32.1</v>
      </c>
      <c r="BN101" s="19">
        <v>24.8</v>
      </c>
      <c r="BO101" s="19">
        <v>27.3</v>
      </c>
      <c r="BP101" s="19">
        <v>24.6</v>
      </c>
      <c r="BQ101" s="19">
        <v>15.1</v>
      </c>
      <c r="BR101" s="19">
        <v>40.1</v>
      </c>
      <c r="BS101" s="104" t="s">
        <v>164</v>
      </c>
      <c r="BT101" s="104" t="s">
        <v>164</v>
      </c>
      <c r="BU101" s="104">
        <v>44</v>
      </c>
      <c r="BV101" s="104">
        <v>42</v>
      </c>
      <c r="BW101" s="104">
        <v>44</v>
      </c>
      <c r="BX101" s="104">
        <v>42</v>
      </c>
      <c r="BY101" s="105">
        <v>275</v>
      </c>
      <c r="BZ101" s="105">
        <v>275</v>
      </c>
      <c r="CA101" s="105">
        <v>275</v>
      </c>
      <c r="CB101" s="25">
        <v>100</v>
      </c>
      <c r="CC101" s="107">
        <v>14</v>
      </c>
      <c r="CD101" s="107">
        <v>14</v>
      </c>
      <c r="CE101" s="106">
        <f t="shared" si="35"/>
        <v>100</v>
      </c>
      <c r="CF101" s="1" t="s">
        <v>164</v>
      </c>
      <c r="CG101" s="1" t="s">
        <v>164</v>
      </c>
      <c r="CH101" s="1" t="s">
        <v>164</v>
      </c>
      <c r="CI101" s="1" t="s">
        <v>164</v>
      </c>
      <c r="CJ101" s="1" t="s">
        <v>164</v>
      </c>
      <c r="CK101" s="1" t="s">
        <v>164</v>
      </c>
      <c r="CL101" s="1" t="s">
        <v>164</v>
      </c>
      <c r="CM101" s="1" t="s">
        <v>164</v>
      </c>
      <c r="CN101" s="1" t="s">
        <v>164</v>
      </c>
    </row>
    <row r="102" spans="1:92" s="1" customFormat="1">
      <c r="A102" s="1" t="s">
        <v>57</v>
      </c>
      <c r="B102" s="2" t="s">
        <v>58</v>
      </c>
      <c r="C102" s="1" t="s">
        <v>204</v>
      </c>
      <c r="D102" s="19">
        <v>319553</v>
      </c>
      <c r="E102" s="19">
        <v>42429</v>
      </c>
      <c r="F102" s="19">
        <v>37411</v>
      </c>
      <c r="G102" s="19">
        <v>15723</v>
      </c>
      <c r="H102" s="19">
        <v>25633</v>
      </c>
      <c r="I102" s="19">
        <v>5018</v>
      </c>
      <c r="J102" s="19">
        <v>277124</v>
      </c>
      <c r="K102" s="19">
        <v>225675</v>
      </c>
      <c r="L102" s="19">
        <v>179762</v>
      </c>
      <c r="M102" s="19">
        <v>54371</v>
      </c>
      <c r="N102" s="19">
        <v>51449</v>
      </c>
      <c r="O102" s="19">
        <v>70863</v>
      </c>
      <c r="P102" s="19">
        <v>29255</v>
      </c>
      <c r="Q102" s="19">
        <v>29101</v>
      </c>
      <c r="R102" s="19">
        <v>14111</v>
      </c>
      <c r="S102" s="19">
        <v>28779</v>
      </c>
      <c r="T102" s="19">
        <v>154</v>
      </c>
      <c r="U102" s="19">
        <v>41608</v>
      </c>
      <c r="V102" s="19">
        <v>41167</v>
      </c>
      <c r="W102" s="19">
        <v>21955</v>
      </c>
      <c r="X102" s="19">
        <v>39940</v>
      </c>
      <c r="Y102" s="19">
        <v>441</v>
      </c>
      <c r="Z102" s="20">
        <f t="shared" si="36"/>
        <v>11.826816564142449</v>
      </c>
      <c r="AA102" s="20">
        <f t="shared" si="37"/>
        <v>18.56533537333468</v>
      </c>
      <c r="AB102" s="20">
        <f t="shared" si="38"/>
        <v>0.52640574260810113</v>
      </c>
      <c r="AC102" s="20">
        <f t="shared" si="39"/>
        <v>1.059892328398385</v>
      </c>
      <c r="AD102" s="20">
        <f t="shared" si="40"/>
        <v>37.057201442409671</v>
      </c>
      <c r="AE102" s="20">
        <f t="shared" si="41"/>
        <v>64.866990949899687</v>
      </c>
      <c r="AF102" s="20">
        <f t="shared" si="42"/>
        <v>48.234489830798154</v>
      </c>
      <c r="AG102" s="20">
        <f t="shared" si="43"/>
        <v>52.766294943280137</v>
      </c>
      <c r="AH102" s="100" t="s">
        <v>164</v>
      </c>
      <c r="AI102" s="100" t="s">
        <v>164</v>
      </c>
      <c r="AJ102" s="100" t="s">
        <v>164</v>
      </c>
      <c r="AK102" s="100" t="s">
        <v>164</v>
      </c>
      <c r="AL102" s="100" t="s">
        <v>164</v>
      </c>
      <c r="AM102" s="100" t="s">
        <v>164</v>
      </c>
      <c r="AN102" s="100" t="s">
        <v>164</v>
      </c>
      <c r="AO102" s="100" t="s">
        <v>164</v>
      </c>
      <c r="AP102" s="100" t="s">
        <v>164</v>
      </c>
      <c r="AQ102" s="100" t="s">
        <v>164</v>
      </c>
      <c r="AR102" s="100" t="s">
        <v>164</v>
      </c>
      <c r="AS102" s="100" t="s">
        <v>164</v>
      </c>
      <c r="AT102" s="1">
        <v>22</v>
      </c>
      <c r="AU102" s="1">
        <v>23</v>
      </c>
      <c r="AV102" s="4" t="s">
        <v>164</v>
      </c>
      <c r="AW102" s="4" t="s">
        <v>164</v>
      </c>
      <c r="AX102" s="98">
        <v>42</v>
      </c>
      <c r="AY102" s="4">
        <v>35</v>
      </c>
      <c r="AZ102" s="102">
        <v>0.15889046016112029</v>
      </c>
      <c r="BA102" s="103">
        <v>0.47</v>
      </c>
      <c r="BB102" s="19">
        <v>7.9</v>
      </c>
      <c r="BC102" s="19">
        <v>3.8</v>
      </c>
      <c r="BD102" s="19">
        <v>65.5</v>
      </c>
      <c r="BE102" s="19">
        <v>74.099999999999994</v>
      </c>
      <c r="BF102" s="1">
        <v>532323</v>
      </c>
      <c r="BG102" s="1">
        <v>27956</v>
      </c>
      <c r="BH102" s="1">
        <v>4268</v>
      </c>
      <c r="BI102" s="53">
        <f t="shared" si="33"/>
        <v>525.1698686699616</v>
      </c>
      <c r="BJ102" s="20">
        <f t="shared" si="34"/>
        <v>80.176885086686099</v>
      </c>
      <c r="BK102" s="19">
        <v>21</v>
      </c>
      <c r="BL102" s="19">
        <v>13.3</v>
      </c>
      <c r="BM102" s="19">
        <v>28.2</v>
      </c>
      <c r="BN102" s="19">
        <v>22.3</v>
      </c>
      <c r="BO102" s="19">
        <v>34.6</v>
      </c>
      <c r="BP102" s="19">
        <v>34.299999999999997</v>
      </c>
      <c r="BQ102" s="19">
        <v>16.2</v>
      </c>
      <c r="BR102" s="19">
        <v>30.1</v>
      </c>
      <c r="BS102" s="104" t="s">
        <v>164</v>
      </c>
      <c r="BT102" s="104" t="s">
        <v>164</v>
      </c>
      <c r="BU102" s="104">
        <v>54</v>
      </c>
      <c r="BV102" s="104">
        <v>54</v>
      </c>
      <c r="BW102" s="104">
        <v>54</v>
      </c>
      <c r="BX102" s="104">
        <v>54</v>
      </c>
      <c r="BY102" s="110" t="s">
        <v>164</v>
      </c>
      <c r="BZ102" s="110" t="s">
        <v>164</v>
      </c>
      <c r="CA102" s="110" t="s">
        <v>164</v>
      </c>
      <c r="CB102" s="25" t="s">
        <v>164</v>
      </c>
      <c r="CC102" s="94" t="s">
        <v>164</v>
      </c>
      <c r="CD102" s="94" t="s">
        <v>164</v>
      </c>
      <c r="CE102" s="106" t="s">
        <v>164</v>
      </c>
      <c r="CF102" s="1" t="s">
        <v>164</v>
      </c>
      <c r="CG102" s="1" t="s">
        <v>164</v>
      </c>
      <c r="CH102" s="1" t="s">
        <v>164</v>
      </c>
      <c r="CI102" s="1" t="s">
        <v>164</v>
      </c>
      <c r="CJ102" s="1" t="s">
        <v>164</v>
      </c>
      <c r="CK102" s="1" t="s">
        <v>164</v>
      </c>
      <c r="CL102" s="1" t="s">
        <v>164</v>
      </c>
      <c r="CM102" s="1" t="s">
        <v>164</v>
      </c>
      <c r="CN102" s="1" t="s">
        <v>164</v>
      </c>
    </row>
    <row r="103" spans="1:92" s="1" customFormat="1">
      <c r="A103" s="1" t="s">
        <v>125</v>
      </c>
      <c r="B103" s="2" t="s">
        <v>126</v>
      </c>
      <c r="C103" s="1" t="s">
        <v>205</v>
      </c>
      <c r="D103" s="19">
        <v>241898</v>
      </c>
      <c r="E103" s="19">
        <v>33701</v>
      </c>
      <c r="F103" s="19">
        <v>25947</v>
      </c>
      <c r="G103" s="19">
        <v>13730</v>
      </c>
      <c r="H103" s="19">
        <v>15013</v>
      </c>
      <c r="I103" s="19">
        <v>7754</v>
      </c>
      <c r="J103" s="19">
        <v>208197</v>
      </c>
      <c r="K103" s="19">
        <v>155847</v>
      </c>
      <c r="L103" s="19">
        <v>141950</v>
      </c>
      <c r="M103" s="19">
        <v>17797</v>
      </c>
      <c r="N103" s="19">
        <v>52350</v>
      </c>
      <c r="O103" s="19">
        <v>52482</v>
      </c>
      <c r="P103" s="19">
        <v>20009</v>
      </c>
      <c r="Q103" s="19">
        <v>19836</v>
      </c>
      <c r="R103" s="19">
        <v>11880</v>
      </c>
      <c r="S103" s="19">
        <v>19588</v>
      </c>
      <c r="T103" s="19">
        <v>173</v>
      </c>
      <c r="U103" s="19">
        <v>32473</v>
      </c>
      <c r="V103" s="19">
        <v>32129</v>
      </c>
      <c r="W103" s="19">
        <v>20821</v>
      </c>
      <c r="X103" s="19">
        <v>30877</v>
      </c>
      <c r="Y103" s="19">
        <v>344</v>
      </c>
      <c r="Z103" s="20">
        <f t="shared" si="36"/>
        <v>23.008219340672383</v>
      </c>
      <c r="AA103" s="20">
        <f t="shared" si="37"/>
        <v>25.144454531045117</v>
      </c>
      <c r="AB103" s="20">
        <f t="shared" si="38"/>
        <v>0.86461092508371229</v>
      </c>
      <c r="AC103" s="20">
        <f t="shared" si="39"/>
        <v>1.0593416068734025</v>
      </c>
      <c r="AD103" s="20">
        <f t="shared" si="40"/>
        <v>40.740630841814784</v>
      </c>
      <c r="AE103" s="20">
        <f t="shared" si="41"/>
        <v>68.180617396023962</v>
      </c>
      <c r="AF103" s="20">
        <f t="shared" si="42"/>
        <v>59.373282023089615</v>
      </c>
      <c r="AG103" s="20">
        <f t="shared" si="43"/>
        <v>64.11788254857882</v>
      </c>
      <c r="AH103" s="100" t="s">
        <v>164</v>
      </c>
      <c r="AI103" s="100" t="s">
        <v>164</v>
      </c>
      <c r="AJ103" s="100" t="s">
        <v>164</v>
      </c>
      <c r="AK103" s="100" t="s">
        <v>164</v>
      </c>
      <c r="AL103" s="100" t="s">
        <v>164</v>
      </c>
      <c r="AM103" s="100" t="s">
        <v>164</v>
      </c>
      <c r="AN103" s="100" t="s">
        <v>164</v>
      </c>
      <c r="AO103" s="100" t="s">
        <v>164</v>
      </c>
      <c r="AP103" s="100" t="s">
        <v>164</v>
      </c>
      <c r="AQ103" s="100" t="s">
        <v>164</v>
      </c>
      <c r="AR103" s="100" t="s">
        <v>164</v>
      </c>
      <c r="AS103" s="100" t="s">
        <v>164</v>
      </c>
      <c r="AT103" s="1">
        <v>13</v>
      </c>
      <c r="AU103" s="1">
        <v>29</v>
      </c>
      <c r="AV103" s="4" t="s">
        <v>164</v>
      </c>
      <c r="AW103" s="4" t="s">
        <v>164</v>
      </c>
      <c r="AX103" s="98">
        <v>40</v>
      </c>
      <c r="AY103" s="101">
        <v>23</v>
      </c>
      <c r="AZ103" s="102">
        <v>0.25867197253766322</v>
      </c>
      <c r="BA103" s="103">
        <v>0.48</v>
      </c>
      <c r="BB103" s="19">
        <v>2.6</v>
      </c>
      <c r="BC103" s="19">
        <v>0.9</v>
      </c>
      <c r="BD103" s="19">
        <v>72.900000000000006</v>
      </c>
      <c r="BE103" s="19">
        <v>80.8</v>
      </c>
      <c r="BF103" s="1">
        <v>404868</v>
      </c>
      <c r="BG103" s="1">
        <v>22088</v>
      </c>
      <c r="BH103" s="1">
        <v>4214</v>
      </c>
      <c r="BI103" s="20">
        <f t="shared" si="33"/>
        <v>545.56052836974027</v>
      </c>
      <c r="BJ103" s="20">
        <f t="shared" si="34"/>
        <v>104.0833061639843</v>
      </c>
      <c r="BK103" s="19">
        <v>16.7</v>
      </c>
      <c r="BL103" s="19">
        <v>11.9</v>
      </c>
      <c r="BM103" s="19">
        <v>32.9</v>
      </c>
      <c r="BN103" s="19">
        <v>23.2</v>
      </c>
      <c r="BO103" s="19">
        <v>32.4</v>
      </c>
      <c r="BP103" s="19">
        <v>30.7</v>
      </c>
      <c r="BQ103" s="19">
        <v>18</v>
      </c>
      <c r="BR103" s="19">
        <v>34.200000000000003</v>
      </c>
      <c r="BS103" s="104" t="s">
        <v>164</v>
      </c>
      <c r="BT103" s="104" t="s">
        <v>164</v>
      </c>
      <c r="BU103" s="104">
        <v>25</v>
      </c>
      <c r="BV103" s="104">
        <v>22</v>
      </c>
      <c r="BW103" s="104">
        <v>25</v>
      </c>
      <c r="BX103" s="104">
        <v>22</v>
      </c>
      <c r="BY103" s="107">
        <v>157</v>
      </c>
      <c r="BZ103" s="107">
        <v>157</v>
      </c>
      <c r="CA103" s="107">
        <v>157</v>
      </c>
      <c r="CB103" s="25">
        <v>100</v>
      </c>
      <c r="CC103" s="107">
        <v>4</v>
      </c>
      <c r="CD103" s="107">
        <v>4</v>
      </c>
      <c r="CE103" s="106">
        <f>CD103/CC103*100</f>
        <v>100</v>
      </c>
      <c r="CF103" s="1" t="s">
        <v>164</v>
      </c>
      <c r="CG103" s="1" t="s">
        <v>164</v>
      </c>
      <c r="CH103" s="1" t="s">
        <v>164</v>
      </c>
      <c r="CI103" s="1" t="s">
        <v>164</v>
      </c>
      <c r="CJ103" s="1" t="s">
        <v>164</v>
      </c>
      <c r="CK103" s="1" t="s">
        <v>164</v>
      </c>
      <c r="CL103" s="1" t="s">
        <v>164</v>
      </c>
      <c r="CM103" s="1" t="s">
        <v>164</v>
      </c>
      <c r="CN103" s="1" t="s">
        <v>164</v>
      </c>
    </row>
    <row r="104" spans="1:92" s="1" customFormat="1">
      <c r="A104" s="1" t="s">
        <v>75</v>
      </c>
      <c r="B104" s="2" t="s">
        <v>76</v>
      </c>
      <c r="C104" s="1" t="s">
        <v>206</v>
      </c>
      <c r="D104" s="19">
        <v>210153</v>
      </c>
      <c r="E104" s="19">
        <v>15490</v>
      </c>
      <c r="F104" s="19">
        <v>14254</v>
      </c>
      <c r="G104" s="19">
        <v>8745</v>
      </c>
      <c r="H104" s="19">
        <v>7462</v>
      </c>
      <c r="I104" s="19">
        <v>1236</v>
      </c>
      <c r="J104" s="19">
        <v>194663</v>
      </c>
      <c r="K104" s="19">
        <v>181952</v>
      </c>
      <c r="L104" s="19">
        <v>162843</v>
      </c>
      <c r="M104" s="19">
        <v>24304</v>
      </c>
      <c r="N104" s="19">
        <v>12711</v>
      </c>
      <c r="O104" s="19">
        <v>65706</v>
      </c>
      <c r="P104" s="19">
        <v>21336</v>
      </c>
      <c r="Q104" s="19">
        <v>21282</v>
      </c>
      <c r="R104" s="19">
        <v>13638</v>
      </c>
      <c r="S104" s="19">
        <v>20983</v>
      </c>
      <c r="T104" s="19">
        <v>54</v>
      </c>
      <c r="U104" s="19">
        <v>44370</v>
      </c>
      <c r="V104" s="19">
        <v>44016</v>
      </c>
      <c r="W104" s="19">
        <v>32351</v>
      </c>
      <c r="X104" s="19">
        <v>41026</v>
      </c>
      <c r="Y104" s="19">
        <v>354</v>
      </c>
      <c r="Z104" s="20">
        <f t="shared" si="36"/>
        <v>7.9793415106520342</v>
      </c>
      <c r="AA104" s="20">
        <f t="shared" si="37"/>
        <v>6.5297462794675925</v>
      </c>
      <c r="AB104" s="20">
        <f t="shared" si="38"/>
        <v>0.25309336332958382</v>
      </c>
      <c r="AC104" s="20">
        <f t="shared" si="39"/>
        <v>0.79783637592968226</v>
      </c>
      <c r="AD104" s="20">
        <f t="shared" si="40"/>
        <v>56.455777921239516</v>
      </c>
      <c r="AE104" s="20">
        <f t="shared" si="41"/>
        <v>83.653801698319668</v>
      </c>
      <c r="AF104" s="20">
        <f t="shared" si="42"/>
        <v>63.920134983127106</v>
      </c>
      <c r="AG104" s="20">
        <f t="shared" si="43"/>
        <v>72.911877394636022</v>
      </c>
      <c r="AH104" s="100" t="s">
        <v>164</v>
      </c>
      <c r="AI104" s="100" t="s">
        <v>164</v>
      </c>
      <c r="AJ104" s="100" t="s">
        <v>164</v>
      </c>
      <c r="AK104" s="100" t="s">
        <v>164</v>
      </c>
      <c r="AL104" s="100" t="s">
        <v>164</v>
      </c>
      <c r="AM104" s="100" t="s">
        <v>164</v>
      </c>
      <c r="AN104" s="100" t="s">
        <v>164</v>
      </c>
      <c r="AO104" s="100" t="s">
        <v>164</v>
      </c>
      <c r="AP104" s="100" t="s">
        <v>164</v>
      </c>
      <c r="AQ104" s="100" t="s">
        <v>164</v>
      </c>
      <c r="AR104" s="100" t="s">
        <v>164</v>
      </c>
      <c r="AS104" s="100" t="s">
        <v>164</v>
      </c>
      <c r="AT104" s="1">
        <v>21</v>
      </c>
      <c r="AU104" s="1">
        <v>23</v>
      </c>
      <c r="AV104" s="4" t="s">
        <v>164</v>
      </c>
      <c r="AW104" s="4" t="s">
        <v>164</v>
      </c>
      <c r="AX104" s="98">
        <v>64</v>
      </c>
      <c r="AY104" s="101">
        <v>57</v>
      </c>
      <c r="AZ104" s="102">
        <v>9.4609842174996669E-2</v>
      </c>
      <c r="BA104" s="103">
        <v>0</v>
      </c>
      <c r="BB104" s="19">
        <v>13.4</v>
      </c>
      <c r="BC104" s="19">
        <v>12.6</v>
      </c>
      <c r="BD104" s="19">
        <v>51.9</v>
      </c>
      <c r="BE104" s="19">
        <v>56.1</v>
      </c>
      <c r="BF104" s="108">
        <v>990384</v>
      </c>
      <c r="BG104" s="108">
        <v>27477</v>
      </c>
      <c r="BH104" s="108">
        <v>2440</v>
      </c>
      <c r="BI104" s="20">
        <f t="shared" si="33"/>
        <v>277.43784229147485</v>
      </c>
      <c r="BJ104" s="20">
        <f t="shared" si="34"/>
        <v>24.636908512253832</v>
      </c>
      <c r="BK104" s="19">
        <v>19.899999999999999</v>
      </c>
      <c r="BL104" s="19">
        <v>10.1</v>
      </c>
      <c r="BM104" s="19">
        <v>34.5</v>
      </c>
      <c r="BN104" s="19">
        <v>21.9</v>
      </c>
      <c r="BO104" s="19">
        <v>24.3</v>
      </c>
      <c r="BP104" s="19">
        <v>28.5</v>
      </c>
      <c r="BQ104" s="19">
        <v>21.3</v>
      </c>
      <c r="BR104" s="19">
        <v>39.5</v>
      </c>
      <c r="BS104" s="97" t="s">
        <v>164</v>
      </c>
      <c r="BT104" s="104" t="s">
        <v>164</v>
      </c>
      <c r="BU104" s="104">
        <v>84</v>
      </c>
      <c r="BV104" s="104">
        <v>84</v>
      </c>
      <c r="BW104" s="104">
        <v>84</v>
      </c>
      <c r="BX104" s="104">
        <v>84</v>
      </c>
      <c r="BY104" s="107">
        <v>800</v>
      </c>
      <c r="BZ104" s="107">
        <v>800</v>
      </c>
      <c r="CA104" s="107">
        <v>706</v>
      </c>
      <c r="CB104" s="25">
        <v>88.25</v>
      </c>
      <c r="CC104" s="107">
        <v>3</v>
      </c>
      <c r="CD104" s="107">
        <v>3</v>
      </c>
      <c r="CE104" s="106">
        <f>CD104/CC104*100</f>
        <v>100</v>
      </c>
      <c r="CF104" s="1" t="s">
        <v>164</v>
      </c>
      <c r="CG104" s="1" t="s">
        <v>164</v>
      </c>
      <c r="CH104" s="1" t="s">
        <v>164</v>
      </c>
      <c r="CI104" s="1" t="s">
        <v>164</v>
      </c>
      <c r="CJ104" s="1" t="s">
        <v>164</v>
      </c>
      <c r="CK104" s="1" t="s">
        <v>164</v>
      </c>
      <c r="CL104" s="1" t="s">
        <v>164</v>
      </c>
      <c r="CM104" s="1" t="s">
        <v>164</v>
      </c>
      <c r="CN104" s="1" t="s">
        <v>164</v>
      </c>
    </row>
    <row r="105" spans="1:92" s="1" customFormat="1">
      <c r="A105" s="1" t="s">
        <v>69</v>
      </c>
      <c r="B105" s="2" t="s">
        <v>70</v>
      </c>
      <c r="C105" s="1" t="s">
        <v>147</v>
      </c>
      <c r="D105" s="19">
        <v>456779</v>
      </c>
      <c r="E105" s="19">
        <v>44617</v>
      </c>
      <c r="F105" s="19">
        <v>42314</v>
      </c>
      <c r="G105" s="19">
        <v>16804</v>
      </c>
      <c r="H105" s="19">
        <v>29210</v>
      </c>
      <c r="I105" s="19">
        <v>2303</v>
      </c>
      <c r="J105" s="19">
        <v>412162</v>
      </c>
      <c r="K105" s="19">
        <v>386846</v>
      </c>
      <c r="L105" s="19">
        <v>320114</v>
      </c>
      <c r="M105" s="19">
        <v>77140</v>
      </c>
      <c r="N105" s="19">
        <v>25316</v>
      </c>
      <c r="O105" s="19">
        <v>77221</v>
      </c>
      <c r="P105" s="19">
        <v>27163</v>
      </c>
      <c r="Q105" s="19">
        <v>27082</v>
      </c>
      <c r="R105" s="19">
        <v>15494</v>
      </c>
      <c r="S105" s="19">
        <v>25982</v>
      </c>
      <c r="T105" s="19">
        <v>81</v>
      </c>
      <c r="U105" s="19">
        <v>50058</v>
      </c>
      <c r="V105" s="19">
        <v>49592</v>
      </c>
      <c r="W105" s="19">
        <v>36691</v>
      </c>
      <c r="X105" s="19">
        <v>45002</v>
      </c>
      <c r="Y105" s="19">
        <v>466</v>
      </c>
      <c r="Z105" s="20">
        <f t="shared" si="36"/>
        <v>5.1617096622363672</v>
      </c>
      <c r="AA105" s="20">
        <f t="shared" si="37"/>
        <v>6.1422450395718187</v>
      </c>
      <c r="AB105" s="20">
        <f t="shared" si="38"/>
        <v>0.29819975702242024</v>
      </c>
      <c r="AC105" s="20">
        <f t="shared" si="39"/>
        <v>0.93092013264613049</v>
      </c>
      <c r="AD105" s="20">
        <f t="shared" si="40"/>
        <v>37.662774278862315</v>
      </c>
      <c r="AE105" s="20">
        <f t="shared" si="41"/>
        <v>77.667033836210038</v>
      </c>
      <c r="AF105" s="20">
        <f t="shared" si="42"/>
        <v>57.040827596362696</v>
      </c>
      <c r="AG105" s="20">
        <f t="shared" si="43"/>
        <v>73.296975508410242</v>
      </c>
      <c r="AH105" s="100" t="s">
        <v>164</v>
      </c>
      <c r="AI105" s="100" t="s">
        <v>164</v>
      </c>
      <c r="AJ105" s="100" t="s">
        <v>164</v>
      </c>
      <c r="AK105" s="100" t="s">
        <v>164</v>
      </c>
      <c r="AL105" s="100" t="s">
        <v>164</v>
      </c>
      <c r="AM105" s="100" t="s">
        <v>164</v>
      </c>
      <c r="AN105" s="100" t="s">
        <v>164</v>
      </c>
      <c r="AO105" s="100" t="s">
        <v>164</v>
      </c>
      <c r="AP105" s="100" t="s">
        <v>164</v>
      </c>
      <c r="AQ105" s="100" t="s">
        <v>164</v>
      </c>
      <c r="AR105" s="100" t="s">
        <v>164</v>
      </c>
      <c r="AS105" s="100" t="s">
        <v>164</v>
      </c>
      <c r="AT105" s="1">
        <v>25</v>
      </c>
      <c r="AU105" s="1">
        <v>23</v>
      </c>
      <c r="AV105" s="4" t="s">
        <v>164</v>
      </c>
      <c r="AW105" s="4" t="s">
        <v>164</v>
      </c>
      <c r="AX105" s="98">
        <v>77</v>
      </c>
      <c r="AY105" s="4">
        <v>71</v>
      </c>
      <c r="AZ105" s="112">
        <v>2.8309118342143082E-2</v>
      </c>
      <c r="BA105" s="112">
        <v>0.87</v>
      </c>
      <c r="BB105" s="19">
        <v>37.1</v>
      </c>
      <c r="BC105" s="19">
        <v>35.6</v>
      </c>
      <c r="BD105" s="19">
        <v>32.700000000000003</v>
      </c>
      <c r="BE105" s="19">
        <v>34</v>
      </c>
      <c r="BF105" s="1">
        <v>693972</v>
      </c>
      <c r="BG105" s="1">
        <v>28843</v>
      </c>
      <c r="BH105" s="1">
        <v>6584</v>
      </c>
      <c r="BI105" s="20">
        <f t="shared" si="33"/>
        <v>415.62195592905761</v>
      </c>
      <c r="BJ105" s="20">
        <f t="shared" si="34"/>
        <v>94.874144778175491</v>
      </c>
      <c r="BK105" s="19">
        <v>21.8</v>
      </c>
      <c r="BL105" s="19">
        <v>7.5</v>
      </c>
      <c r="BM105" s="19">
        <v>31.5</v>
      </c>
      <c r="BN105" s="19">
        <v>15</v>
      </c>
      <c r="BO105" s="19">
        <v>22.5</v>
      </c>
      <c r="BP105" s="19">
        <v>15</v>
      </c>
      <c r="BQ105" s="19">
        <v>24.3</v>
      </c>
      <c r="BR105" s="19">
        <v>62.6</v>
      </c>
      <c r="BS105" s="104">
        <v>39</v>
      </c>
      <c r="BT105" s="104">
        <v>45</v>
      </c>
      <c r="BU105" s="104">
        <v>93</v>
      </c>
      <c r="BV105" s="104">
        <v>93</v>
      </c>
      <c r="BW105" s="104">
        <v>94</v>
      </c>
      <c r="BX105" s="104">
        <v>95</v>
      </c>
      <c r="BY105" s="107">
        <v>3794</v>
      </c>
      <c r="BZ105" s="107">
        <v>3538</v>
      </c>
      <c r="CA105" s="107">
        <v>3244</v>
      </c>
      <c r="CB105" s="25">
        <v>91.690220463538722</v>
      </c>
      <c r="CC105" s="107">
        <v>86</v>
      </c>
      <c r="CD105" s="107">
        <v>86</v>
      </c>
      <c r="CE105" s="113">
        <f>CD105/CC105*100</f>
        <v>100</v>
      </c>
      <c r="CF105" s="1" t="s">
        <v>164</v>
      </c>
      <c r="CG105" s="1" t="s">
        <v>164</v>
      </c>
      <c r="CH105" s="1" t="s">
        <v>164</v>
      </c>
      <c r="CI105" s="1" t="s">
        <v>164</v>
      </c>
      <c r="CJ105" s="1" t="s">
        <v>164</v>
      </c>
      <c r="CK105" s="1" t="s">
        <v>164</v>
      </c>
      <c r="CL105" s="1" t="s">
        <v>164</v>
      </c>
      <c r="CM105" s="1" t="s">
        <v>164</v>
      </c>
      <c r="CN105" s="1" t="s">
        <v>164</v>
      </c>
    </row>
    <row r="106" spans="1:92" s="1" customFormat="1"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Z106" s="29"/>
      <c r="BA106" s="29"/>
      <c r="BB106" s="19"/>
      <c r="BC106" s="19"/>
      <c r="BD106" s="19"/>
      <c r="BE106" s="19"/>
      <c r="BK106" s="19"/>
      <c r="BL106" s="19"/>
      <c r="BM106" s="19"/>
      <c r="BN106" s="19"/>
      <c r="BO106" s="19"/>
      <c r="BP106" s="19"/>
      <c r="BQ106" s="19"/>
      <c r="BR106" s="19"/>
    </row>
    <row r="107" spans="1:92" s="1" customFormat="1">
      <c r="A107" s="1" t="s">
        <v>208</v>
      </c>
      <c r="B107" s="2" t="s">
        <v>207</v>
      </c>
      <c r="C107" s="1" t="s">
        <v>208</v>
      </c>
      <c r="D107" s="19">
        <v>191718106</v>
      </c>
      <c r="E107" s="19">
        <v>20013988</v>
      </c>
      <c r="F107" s="19">
        <v>17587129</v>
      </c>
      <c r="G107" s="19">
        <v>9052616</v>
      </c>
      <c r="H107" s="19">
        <v>10825148</v>
      </c>
      <c r="I107" s="19">
        <v>2426859</v>
      </c>
      <c r="J107" s="19">
        <v>171704118</v>
      </c>
      <c r="K107" s="19">
        <v>145792017</v>
      </c>
      <c r="L107" s="19">
        <v>128470319</v>
      </c>
      <c r="M107" s="19">
        <v>21542835</v>
      </c>
      <c r="N107" s="19">
        <v>25912101</v>
      </c>
      <c r="O107" s="19">
        <v>46424983</v>
      </c>
      <c r="P107" s="19">
        <v>16461324</v>
      </c>
      <c r="Q107" s="19">
        <v>16358027</v>
      </c>
      <c r="R107" s="19">
        <v>9354403</v>
      </c>
      <c r="S107" s="19">
        <v>16155502</v>
      </c>
      <c r="T107" s="19">
        <v>103297</v>
      </c>
      <c r="U107" s="19">
        <v>29963659</v>
      </c>
      <c r="V107" s="19">
        <v>29663646</v>
      </c>
      <c r="W107" s="19">
        <v>19050824</v>
      </c>
      <c r="X107" s="19">
        <v>28497082</v>
      </c>
      <c r="Y107" s="19">
        <v>300013</v>
      </c>
      <c r="Z107" s="20">
        <f>I107/E107*100</f>
        <v>12.125814205544643</v>
      </c>
      <c r="AA107" s="20">
        <f>N107/J107*100</f>
        <v>15.091135437998057</v>
      </c>
      <c r="AB107" s="20">
        <f>T107/P107*100</f>
        <v>0.62751331545384803</v>
      </c>
      <c r="AC107" s="20">
        <f>Y107/U107*100</f>
        <v>1.0012562217451479</v>
      </c>
      <c r="AD107" s="20">
        <f>G107/E107*100</f>
        <v>45.231445127277979</v>
      </c>
      <c r="AE107" s="20">
        <f>L107/J107*100</f>
        <v>74.820755900566112</v>
      </c>
      <c r="AF107" s="20">
        <f>R107/P107*100</f>
        <v>56.826552955278686</v>
      </c>
      <c r="AG107" s="20">
        <f>W107/U107*100</f>
        <v>63.579765074752714</v>
      </c>
      <c r="AH107" s="19">
        <v>39792082</v>
      </c>
      <c r="AI107" s="1">
        <v>276235559</v>
      </c>
      <c r="AJ107" s="1">
        <v>37874571</v>
      </c>
      <c r="AK107" s="1">
        <v>271207687</v>
      </c>
      <c r="AL107" s="359">
        <v>8594971</v>
      </c>
      <c r="AM107" s="359">
        <v>48628794</v>
      </c>
      <c r="AN107" s="19">
        <v>11083900</v>
      </c>
      <c r="AO107" s="19">
        <v>69610200</v>
      </c>
      <c r="AP107" s="292">
        <f t="shared" ref="AP107" si="44">AL107/AH107*100</f>
        <v>21.599701669291896</v>
      </c>
      <c r="AQ107" s="292">
        <f t="shared" ref="AQ107" si="45">AM107/AI107*100</f>
        <v>17.604103604923651</v>
      </c>
      <c r="AR107" s="292">
        <f t="shared" ref="AR107" si="46">AN107/AJ107*100</f>
        <v>29.264753916288583</v>
      </c>
      <c r="AS107" s="292">
        <f t="shared" ref="AS107" si="47">AO107/AK107*100</f>
        <v>25.666750367588214</v>
      </c>
      <c r="AT107" s="1">
        <v>22</v>
      </c>
      <c r="AU107" s="1">
        <v>24</v>
      </c>
      <c r="AV107" s="4">
        <v>38</v>
      </c>
      <c r="AW107" s="4">
        <v>45</v>
      </c>
      <c r="AX107" s="1" t="s">
        <v>164</v>
      </c>
      <c r="AY107" s="4" t="s">
        <v>164</v>
      </c>
      <c r="AZ107" s="101" t="s">
        <v>164</v>
      </c>
      <c r="BA107" s="101" t="s">
        <v>164</v>
      </c>
      <c r="BB107" s="19">
        <v>5.7</v>
      </c>
      <c r="BC107" s="19">
        <v>5.0999999999999996</v>
      </c>
      <c r="BD107" s="19">
        <v>70.900000000000006</v>
      </c>
      <c r="BE107" s="19">
        <v>76.8</v>
      </c>
      <c r="BF107" s="1">
        <v>325719178</v>
      </c>
      <c r="BG107" s="1">
        <v>7694086</v>
      </c>
      <c r="BH107" s="1">
        <v>1283220</v>
      </c>
      <c r="BI107" s="20">
        <f>(BG107/BF107)*10000</f>
        <v>236.21839055482326</v>
      </c>
      <c r="BJ107" s="20">
        <f>(BH107/BF107)*10000</f>
        <v>39.396513520613148</v>
      </c>
      <c r="BK107" s="19">
        <v>22.1</v>
      </c>
      <c r="BL107" s="19">
        <v>10.5</v>
      </c>
      <c r="BM107" s="19">
        <v>34</v>
      </c>
      <c r="BN107" s="19">
        <v>25.8</v>
      </c>
      <c r="BO107" s="19">
        <v>27.5</v>
      </c>
      <c r="BP107" s="19">
        <v>29.4</v>
      </c>
      <c r="BQ107" s="19">
        <v>16.3</v>
      </c>
      <c r="BR107" s="19">
        <v>34.200000000000003</v>
      </c>
      <c r="BS107" s="97" t="s">
        <v>164</v>
      </c>
      <c r="BT107" s="104" t="s">
        <v>164</v>
      </c>
      <c r="BU107" s="104" t="s">
        <v>164</v>
      </c>
      <c r="BV107" s="104" t="s">
        <v>164</v>
      </c>
      <c r="BW107" s="104" t="s">
        <v>164</v>
      </c>
      <c r="BX107" s="104" t="s">
        <v>164</v>
      </c>
      <c r="BY107" s="97" t="s">
        <v>164</v>
      </c>
      <c r="BZ107" s="104" t="s">
        <v>164</v>
      </c>
      <c r="CA107" s="104" t="s">
        <v>164</v>
      </c>
      <c r="CB107" s="104" t="s">
        <v>164</v>
      </c>
      <c r="CC107" s="104" t="s">
        <v>164</v>
      </c>
      <c r="CD107" s="104" t="s">
        <v>164</v>
      </c>
      <c r="CE107" s="106" t="s">
        <v>164</v>
      </c>
      <c r="CF107" s="294">
        <v>56.8</v>
      </c>
      <c r="CG107" s="294">
        <v>62.5</v>
      </c>
      <c r="CH107" s="294">
        <v>-5.7</v>
      </c>
      <c r="CI107" s="294">
        <v>55.9</v>
      </c>
      <c r="CJ107" s="294">
        <v>62.2</v>
      </c>
      <c r="CK107" s="294">
        <v>-6.3</v>
      </c>
      <c r="CL107" s="2">
        <f>CI107-CF107</f>
        <v>-0.89999999999999858</v>
      </c>
      <c r="CM107" s="2">
        <f>CJ107-CG107</f>
        <v>-0.29999999999999716</v>
      </c>
      <c r="CN107" s="2">
        <f>CK107-CH107</f>
        <v>-0.59999999999999964</v>
      </c>
    </row>
    <row r="108" spans="1:92" s="1" customFormat="1"/>
    <row r="109" spans="1:92" s="1" customFormat="1"/>
    <row r="110" spans="1:92" s="1" customFormat="1"/>
    <row r="111" spans="1:92" s="1" customFormat="1"/>
    <row r="112" spans="1:9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</sheetData>
  <sortState xmlns:xlrd2="http://schemas.microsoft.com/office/spreadsheetml/2017/richdata2" ref="A5:CP56">
    <sortCondition ref="A5:A56"/>
  </sortState>
  <mergeCells count="37">
    <mergeCell ref="AT3:AW3"/>
    <mergeCell ref="AT1:AW1"/>
    <mergeCell ref="AX3:AY3"/>
    <mergeCell ref="AX1:BA1"/>
    <mergeCell ref="D2:AG2"/>
    <mergeCell ref="AT2:AW2"/>
    <mergeCell ref="AX2:AY2"/>
    <mergeCell ref="D3:Y3"/>
    <mergeCell ref="D1:AG1"/>
    <mergeCell ref="Z3:AG3"/>
    <mergeCell ref="AH3:AO3"/>
    <mergeCell ref="AP3:AS3"/>
    <mergeCell ref="AH1:AS1"/>
    <mergeCell ref="AH2:AS2"/>
    <mergeCell ref="BF1:BJ1"/>
    <mergeCell ref="BK3:BR3"/>
    <mergeCell ref="BK1:BR1"/>
    <mergeCell ref="BB1:BE1"/>
    <mergeCell ref="BB3:BE3"/>
    <mergeCell ref="BB2:BE2"/>
    <mergeCell ref="BF2:BJ2"/>
    <mergeCell ref="BK2:BR2"/>
    <mergeCell ref="BF3:BH3"/>
    <mergeCell ref="BI3:BJ3"/>
    <mergeCell ref="CF3:CK3"/>
    <mergeCell ref="CF1:CN1"/>
    <mergeCell ref="CF2:CN2"/>
    <mergeCell ref="CL3:CN3"/>
    <mergeCell ref="CC2:CE2"/>
    <mergeCell ref="CC3:CE3"/>
    <mergeCell ref="BS1:CE1"/>
    <mergeCell ref="BS3:BT3"/>
    <mergeCell ref="BU3:BV3"/>
    <mergeCell ref="BW3:BX3"/>
    <mergeCell ref="BS2:BX2"/>
    <mergeCell ref="BY3:CB3"/>
    <mergeCell ref="BY2:CB2"/>
  </mergeCells>
  <conditionalFormatting sqref="AZ88:CE88 AX89:CE105 AX58:CE87 BS107:CK107 D58:AW105">
    <cfRule type="cellIs" dxfId="2" priority="3" operator="equal">
      <formula>$BS$99</formula>
    </cfRule>
  </conditionalFormatting>
  <conditionalFormatting sqref="AX88:AY88">
    <cfRule type="cellIs" dxfId="1" priority="2" operator="equal">
      <formula>$BS$99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3:E129"/>
  <sheetViews>
    <sheetView workbookViewId="0">
      <selection activeCell="L100" sqref="L100"/>
    </sheetView>
  </sheetViews>
  <sheetFormatPr defaultColWidth="8.85546875" defaultRowHeight="15"/>
  <cols>
    <col min="2" max="2" width="46.85546875" customWidth="1"/>
    <col min="5" max="5" width="20.42578125" customWidth="1"/>
  </cols>
  <sheetData>
    <row r="3" spans="1:5">
      <c r="A3" s="2" t="s">
        <v>116</v>
      </c>
      <c r="B3" s="1" t="s">
        <v>157</v>
      </c>
      <c r="C3" s="1" t="s">
        <v>115</v>
      </c>
      <c r="D3" s="37" t="s">
        <v>116</v>
      </c>
      <c r="E3" s="62" t="s">
        <v>157</v>
      </c>
    </row>
    <row r="4" spans="1:5">
      <c r="A4" s="2" t="s">
        <v>56</v>
      </c>
      <c r="B4" s="1" t="s">
        <v>158</v>
      </c>
      <c r="C4" s="1" t="s">
        <v>55</v>
      </c>
      <c r="D4" s="37" t="s">
        <v>56</v>
      </c>
      <c r="E4" s="63" t="s">
        <v>158</v>
      </c>
    </row>
    <row r="5" spans="1:5">
      <c r="A5" s="2" t="s">
        <v>54</v>
      </c>
      <c r="B5" s="1" t="s">
        <v>159</v>
      </c>
      <c r="C5" s="1" t="s">
        <v>119</v>
      </c>
      <c r="D5" s="37" t="s">
        <v>120</v>
      </c>
      <c r="E5" s="62" t="s">
        <v>159</v>
      </c>
    </row>
    <row r="6" spans="1:5">
      <c r="A6" s="2" t="s">
        <v>54</v>
      </c>
      <c r="B6" s="1" t="s">
        <v>160</v>
      </c>
      <c r="C6" s="1" t="s">
        <v>139</v>
      </c>
      <c r="D6" s="37" t="s">
        <v>140</v>
      </c>
      <c r="E6" s="62" t="s">
        <v>160</v>
      </c>
    </row>
    <row r="7" spans="1:5">
      <c r="A7" s="2" t="s">
        <v>60</v>
      </c>
      <c r="B7" s="1" t="s">
        <v>374</v>
      </c>
      <c r="C7" s="1"/>
      <c r="D7" s="37"/>
      <c r="E7" s="62"/>
    </row>
    <row r="8" spans="1:5">
      <c r="A8" s="2" t="s">
        <v>58</v>
      </c>
      <c r="B8" s="1" t="s">
        <v>161</v>
      </c>
      <c r="C8" s="1" t="s">
        <v>93</v>
      </c>
      <c r="D8" s="37" t="s">
        <v>94</v>
      </c>
      <c r="E8" s="63" t="s">
        <v>161</v>
      </c>
    </row>
    <row r="9" spans="1:5">
      <c r="A9" s="2" t="s">
        <v>58</v>
      </c>
      <c r="B9" s="1" t="s">
        <v>162</v>
      </c>
      <c r="C9" s="1" t="s">
        <v>89</v>
      </c>
      <c r="D9" s="37" t="s">
        <v>90</v>
      </c>
      <c r="E9" s="62" t="s">
        <v>162</v>
      </c>
    </row>
    <row r="10" spans="1:5">
      <c r="A10" s="2" t="s">
        <v>58</v>
      </c>
      <c r="B10" s="1" t="s">
        <v>163</v>
      </c>
      <c r="C10" s="1" t="s">
        <v>53</v>
      </c>
      <c r="D10" s="37" t="s">
        <v>54</v>
      </c>
      <c r="E10" s="62" t="s">
        <v>163</v>
      </c>
    </row>
    <row r="11" spans="1:5">
      <c r="A11" s="2" t="s">
        <v>58</v>
      </c>
      <c r="B11" s="1" t="s">
        <v>375</v>
      </c>
      <c r="C11" s="1"/>
      <c r="D11" s="37"/>
      <c r="E11" s="62"/>
    </row>
    <row r="12" spans="1:5">
      <c r="A12" s="2" t="s">
        <v>58</v>
      </c>
      <c r="B12" s="1" t="s">
        <v>165</v>
      </c>
      <c r="C12" s="1" t="s">
        <v>77</v>
      </c>
      <c r="D12" s="37" t="s">
        <v>78</v>
      </c>
      <c r="E12" s="63" t="s">
        <v>376</v>
      </c>
    </row>
    <row r="13" spans="1:5">
      <c r="A13" s="2" t="s">
        <v>58</v>
      </c>
      <c r="B13" s="1" t="s">
        <v>377</v>
      </c>
      <c r="C13" s="1"/>
      <c r="D13" s="37"/>
      <c r="E13" s="63"/>
    </row>
    <row r="14" spans="1:5">
      <c r="A14" s="2" t="s">
        <v>62</v>
      </c>
      <c r="B14" s="1" t="s">
        <v>378</v>
      </c>
      <c r="C14" s="1"/>
      <c r="D14" s="37"/>
      <c r="E14" s="63"/>
    </row>
    <row r="15" spans="1:5">
      <c r="A15" s="2" t="s">
        <v>62</v>
      </c>
      <c r="B15" s="1" t="s">
        <v>379</v>
      </c>
      <c r="C15" s="1"/>
      <c r="D15" s="37"/>
      <c r="E15" s="63"/>
    </row>
    <row r="16" spans="1:5">
      <c r="A16" s="2" t="s">
        <v>62</v>
      </c>
      <c r="B16" s="1" t="s">
        <v>380</v>
      </c>
      <c r="C16" s="1"/>
      <c r="D16" s="37"/>
      <c r="E16" s="63"/>
    </row>
    <row r="17" spans="1:5">
      <c r="A17" s="2" t="s">
        <v>62</v>
      </c>
      <c r="B17" s="1" t="s">
        <v>381</v>
      </c>
      <c r="C17" s="1"/>
      <c r="D17" s="37"/>
      <c r="E17" s="63"/>
    </row>
    <row r="18" spans="1:5">
      <c r="A18" s="2" t="s">
        <v>62</v>
      </c>
      <c r="B18" s="1" t="s">
        <v>166</v>
      </c>
      <c r="C18" s="1" t="s">
        <v>79</v>
      </c>
      <c r="D18" s="37" t="s">
        <v>80</v>
      </c>
      <c r="E18" s="62" t="s">
        <v>166</v>
      </c>
    </row>
    <row r="19" spans="1:5">
      <c r="A19" s="2" t="s">
        <v>62</v>
      </c>
      <c r="B19" s="1" t="s">
        <v>382</v>
      </c>
      <c r="C19" s="1"/>
      <c r="D19" s="37"/>
      <c r="E19" s="62"/>
    </row>
    <row r="20" spans="1:5">
      <c r="A20" s="2" t="s">
        <v>62</v>
      </c>
      <c r="B20" s="1" t="s">
        <v>383</v>
      </c>
      <c r="C20" s="1"/>
      <c r="D20" s="37"/>
      <c r="E20" s="62"/>
    </row>
    <row r="21" spans="1:5">
      <c r="A21" s="2" t="s">
        <v>62</v>
      </c>
      <c r="B21" s="1" t="s">
        <v>384</v>
      </c>
      <c r="C21" s="1"/>
      <c r="D21" s="37"/>
      <c r="E21" s="62"/>
    </row>
    <row r="22" spans="1:5">
      <c r="A22" s="2" t="s">
        <v>62</v>
      </c>
      <c r="B22" s="1" t="s">
        <v>385</v>
      </c>
      <c r="C22" s="1"/>
      <c r="D22" s="37"/>
      <c r="E22" s="62"/>
    </row>
    <row r="23" spans="1:5">
      <c r="A23" s="2" t="s">
        <v>62</v>
      </c>
      <c r="B23" s="1" t="s">
        <v>167</v>
      </c>
      <c r="C23" s="1" t="s">
        <v>133</v>
      </c>
      <c r="D23" s="37" t="s">
        <v>134</v>
      </c>
      <c r="E23" s="62" t="s">
        <v>167</v>
      </c>
    </row>
    <row r="24" spans="1:5">
      <c r="A24" s="2" t="s">
        <v>62</v>
      </c>
      <c r="B24" s="1" t="s">
        <v>168</v>
      </c>
      <c r="C24" s="1" t="s">
        <v>123</v>
      </c>
      <c r="D24" s="37" t="s">
        <v>124</v>
      </c>
      <c r="E24" s="62" t="s">
        <v>168</v>
      </c>
    </row>
    <row r="25" spans="1:5">
      <c r="A25" s="2" t="s">
        <v>62</v>
      </c>
      <c r="B25" s="1" t="s">
        <v>386</v>
      </c>
      <c r="C25" s="1"/>
      <c r="D25" s="37"/>
      <c r="E25" s="62"/>
    </row>
    <row r="26" spans="1:5">
      <c r="A26" s="2" t="s">
        <v>62</v>
      </c>
      <c r="B26" s="1" t="s">
        <v>387</v>
      </c>
      <c r="C26" s="1"/>
      <c r="D26" s="37"/>
      <c r="E26" s="62"/>
    </row>
    <row r="27" spans="1:5">
      <c r="A27" s="2" t="s">
        <v>62</v>
      </c>
      <c r="B27" s="1" t="s">
        <v>388</v>
      </c>
      <c r="C27" s="1"/>
      <c r="D27" s="37"/>
      <c r="E27" s="62"/>
    </row>
    <row r="28" spans="1:5">
      <c r="A28" s="2" t="s">
        <v>62</v>
      </c>
      <c r="B28" s="1" t="s">
        <v>169</v>
      </c>
      <c r="C28" s="1" t="s">
        <v>63</v>
      </c>
      <c r="D28" s="37" t="s">
        <v>64</v>
      </c>
      <c r="E28" s="63" t="s">
        <v>169</v>
      </c>
    </row>
    <row r="29" spans="1:5">
      <c r="A29" s="2" t="s">
        <v>62</v>
      </c>
      <c r="B29" s="1" t="s">
        <v>170</v>
      </c>
      <c r="C29" s="1" t="s">
        <v>97</v>
      </c>
      <c r="D29" s="37" t="s">
        <v>98</v>
      </c>
      <c r="E29" s="62" t="s">
        <v>170</v>
      </c>
    </row>
    <row r="30" spans="1:5">
      <c r="A30" s="2" t="s">
        <v>62</v>
      </c>
      <c r="B30" s="1" t="s">
        <v>389</v>
      </c>
      <c r="C30" s="1"/>
      <c r="D30" s="37"/>
      <c r="E30" s="62"/>
    </row>
    <row r="31" spans="1:5">
      <c r="A31" s="2" t="s">
        <v>62</v>
      </c>
      <c r="B31" s="1" t="s">
        <v>390</v>
      </c>
      <c r="C31" s="1"/>
      <c r="D31" s="37"/>
      <c r="E31" s="62"/>
    </row>
    <row r="32" spans="1:5">
      <c r="A32" s="2" t="s">
        <v>62</v>
      </c>
      <c r="B32" s="1" t="s">
        <v>391</v>
      </c>
      <c r="C32" s="1"/>
      <c r="D32" s="37"/>
      <c r="E32" s="62"/>
    </row>
    <row r="33" spans="1:5">
      <c r="A33" s="2" t="s">
        <v>62</v>
      </c>
      <c r="B33" s="1" t="s">
        <v>392</v>
      </c>
      <c r="C33" s="1"/>
      <c r="D33" s="37"/>
      <c r="E33" s="62"/>
    </row>
    <row r="34" spans="1:5">
      <c r="A34" s="2" t="s">
        <v>62</v>
      </c>
      <c r="B34" s="1" t="s">
        <v>393</v>
      </c>
      <c r="C34" s="1"/>
      <c r="D34" s="37"/>
      <c r="E34" s="62"/>
    </row>
    <row r="35" spans="1:5">
      <c r="A35" s="2" t="s">
        <v>62</v>
      </c>
      <c r="B35" s="1" t="s">
        <v>394</v>
      </c>
      <c r="C35" s="1"/>
      <c r="D35" s="37"/>
      <c r="E35" s="62"/>
    </row>
    <row r="36" spans="1:5">
      <c r="A36" s="2" t="s">
        <v>62</v>
      </c>
      <c r="B36" s="1" t="s">
        <v>395</v>
      </c>
      <c r="C36" s="1"/>
      <c r="D36" s="37"/>
      <c r="E36" s="62"/>
    </row>
    <row r="37" spans="1:5">
      <c r="A37" s="2" t="s">
        <v>62</v>
      </c>
      <c r="B37" s="1" t="s">
        <v>396</v>
      </c>
      <c r="C37" s="1"/>
      <c r="D37" s="37"/>
      <c r="E37" s="62"/>
    </row>
    <row r="38" spans="1:5">
      <c r="A38" s="2" t="s">
        <v>62</v>
      </c>
      <c r="B38" s="1" t="s">
        <v>397</v>
      </c>
      <c r="C38" s="1"/>
      <c r="D38" s="37"/>
      <c r="E38" s="62"/>
    </row>
    <row r="39" spans="1:5">
      <c r="A39" s="2" t="s">
        <v>62</v>
      </c>
      <c r="B39" s="1" t="s">
        <v>398</v>
      </c>
      <c r="C39" s="1"/>
      <c r="D39" s="37"/>
      <c r="E39" s="62"/>
    </row>
    <row r="40" spans="1:5">
      <c r="A40" s="2" t="s">
        <v>64</v>
      </c>
      <c r="B40" s="1" t="s">
        <v>171</v>
      </c>
      <c r="C40" s="1" t="s">
        <v>61</v>
      </c>
      <c r="D40" s="37" t="s">
        <v>62</v>
      </c>
      <c r="E40" s="62" t="s">
        <v>171</v>
      </c>
    </row>
    <row r="41" spans="1:5">
      <c r="A41" s="2" t="s">
        <v>64</v>
      </c>
      <c r="B41" s="1" t="s">
        <v>399</v>
      </c>
      <c r="C41" s="1"/>
      <c r="D41" s="37"/>
      <c r="E41" s="62"/>
    </row>
    <row r="42" spans="1:5">
      <c r="A42" s="2" t="s">
        <v>66</v>
      </c>
      <c r="B42" s="1" t="s">
        <v>172</v>
      </c>
      <c r="C42" s="1" t="s">
        <v>119</v>
      </c>
      <c r="D42" s="37" t="s">
        <v>120</v>
      </c>
      <c r="E42" s="62" t="s">
        <v>172</v>
      </c>
    </row>
    <row r="43" spans="1:5">
      <c r="A43" s="2" t="s">
        <v>66</v>
      </c>
      <c r="B43" s="1" t="s">
        <v>400</v>
      </c>
      <c r="C43" s="1"/>
      <c r="D43" s="37"/>
      <c r="E43" s="62"/>
    </row>
    <row r="44" spans="1:5">
      <c r="A44" s="2" t="s">
        <v>66</v>
      </c>
      <c r="B44" s="1" t="s">
        <v>401</v>
      </c>
      <c r="C44" s="1"/>
      <c r="D44" s="37"/>
      <c r="E44" s="62"/>
    </row>
    <row r="45" spans="1:5">
      <c r="A45" s="2" t="s">
        <v>66</v>
      </c>
      <c r="B45" s="1" t="s">
        <v>173</v>
      </c>
      <c r="C45" s="1" t="s">
        <v>119</v>
      </c>
      <c r="D45" s="37" t="s">
        <v>120</v>
      </c>
      <c r="E45" s="62" t="s">
        <v>173</v>
      </c>
    </row>
    <row r="46" spans="1:5">
      <c r="A46" s="2" t="s">
        <v>70</v>
      </c>
      <c r="B46" s="1" t="s">
        <v>402</v>
      </c>
      <c r="C46" s="1"/>
      <c r="D46" s="37"/>
      <c r="E46" s="62"/>
    </row>
    <row r="47" spans="1:5">
      <c r="A47" s="2" t="s">
        <v>72</v>
      </c>
      <c r="B47" s="1" t="s">
        <v>403</v>
      </c>
      <c r="C47" s="1"/>
      <c r="D47" s="37"/>
      <c r="E47" s="62"/>
    </row>
    <row r="48" spans="1:5">
      <c r="A48" s="2" t="s">
        <v>72</v>
      </c>
      <c r="B48" s="1" t="s">
        <v>404</v>
      </c>
      <c r="C48" s="1"/>
      <c r="D48" s="37"/>
      <c r="E48" s="62"/>
    </row>
    <row r="49" spans="1:5">
      <c r="A49" s="2" t="s">
        <v>76</v>
      </c>
      <c r="B49" s="1" t="s">
        <v>174</v>
      </c>
      <c r="C49" s="1" t="s">
        <v>139</v>
      </c>
      <c r="D49" s="37" t="s">
        <v>140</v>
      </c>
      <c r="E49" s="62" t="s">
        <v>174</v>
      </c>
    </row>
    <row r="50" spans="1:5">
      <c r="A50" s="2" t="s">
        <v>78</v>
      </c>
      <c r="B50" s="1" t="s">
        <v>175</v>
      </c>
      <c r="C50" s="1" t="s">
        <v>81</v>
      </c>
      <c r="D50" s="37" t="s">
        <v>82</v>
      </c>
      <c r="E50" s="63" t="s">
        <v>175</v>
      </c>
    </row>
    <row r="51" spans="1:5">
      <c r="A51" s="2" t="s">
        <v>80</v>
      </c>
      <c r="B51" s="1" t="s">
        <v>405</v>
      </c>
      <c r="C51" s="1"/>
      <c r="D51" s="37"/>
      <c r="E51" s="63"/>
    </row>
    <row r="52" spans="1:5">
      <c r="A52" s="2" t="s">
        <v>80</v>
      </c>
      <c r="B52" s="1" t="s">
        <v>406</v>
      </c>
      <c r="C52" s="1"/>
      <c r="D52" s="37"/>
      <c r="E52" s="63"/>
    </row>
    <row r="53" spans="1:5">
      <c r="A53" s="2" t="s">
        <v>80</v>
      </c>
      <c r="B53" s="1" t="s">
        <v>407</v>
      </c>
      <c r="C53" s="1"/>
      <c r="D53" s="37"/>
      <c r="E53" s="63"/>
    </row>
    <row r="54" spans="1:5">
      <c r="A54" s="2" t="s">
        <v>80</v>
      </c>
      <c r="B54" s="1" t="s">
        <v>408</v>
      </c>
      <c r="C54" s="1"/>
      <c r="D54" s="37"/>
      <c r="E54" s="63"/>
    </row>
    <row r="55" spans="1:5">
      <c r="A55" s="2" t="s">
        <v>82</v>
      </c>
      <c r="B55" s="1" t="s">
        <v>409</v>
      </c>
      <c r="C55" s="1"/>
      <c r="D55" s="37"/>
      <c r="E55" s="63"/>
    </row>
    <row r="56" spans="1:5">
      <c r="A56" s="2" t="s">
        <v>82</v>
      </c>
      <c r="B56" s="1" t="s">
        <v>176</v>
      </c>
      <c r="C56" s="1" t="s">
        <v>97</v>
      </c>
      <c r="D56" s="37" t="s">
        <v>98</v>
      </c>
      <c r="E56" s="62" t="s">
        <v>176</v>
      </c>
    </row>
    <row r="57" spans="1:5">
      <c r="A57" s="2" t="s">
        <v>82</v>
      </c>
      <c r="B57" s="1" t="s">
        <v>177</v>
      </c>
      <c r="C57" s="1" t="s">
        <v>109</v>
      </c>
      <c r="D57" s="37" t="s">
        <v>110</v>
      </c>
      <c r="E57" s="62" t="s">
        <v>177</v>
      </c>
    </row>
    <row r="58" spans="1:5">
      <c r="A58" s="2" t="s">
        <v>82</v>
      </c>
      <c r="B58" s="1" t="s">
        <v>178</v>
      </c>
      <c r="C58" s="1" t="s">
        <v>59</v>
      </c>
      <c r="D58" s="37" t="s">
        <v>60</v>
      </c>
      <c r="E58" s="62" t="s">
        <v>178</v>
      </c>
    </row>
    <row r="59" spans="1:5">
      <c r="A59" s="2" t="s">
        <v>82</v>
      </c>
      <c r="B59" s="1" t="s">
        <v>410</v>
      </c>
      <c r="C59" s="1"/>
      <c r="D59" s="37"/>
      <c r="E59" s="62"/>
    </row>
    <row r="60" spans="1:5">
      <c r="A60" s="2" t="s">
        <v>82</v>
      </c>
      <c r="B60" s="1" t="s">
        <v>411</v>
      </c>
      <c r="C60" s="1"/>
      <c r="D60" s="37"/>
      <c r="E60" s="62"/>
    </row>
    <row r="61" spans="1:5">
      <c r="A61" s="2" t="s">
        <v>82</v>
      </c>
      <c r="B61" s="1" t="s">
        <v>412</v>
      </c>
      <c r="C61" s="1"/>
      <c r="D61" s="37"/>
      <c r="E61" s="62"/>
    </row>
    <row r="62" spans="1:5">
      <c r="A62" s="2" t="s">
        <v>82</v>
      </c>
      <c r="B62" s="1" t="s">
        <v>179</v>
      </c>
      <c r="C62" s="1" t="s">
        <v>137</v>
      </c>
      <c r="D62" s="37" t="s">
        <v>138</v>
      </c>
      <c r="E62" s="62" t="s">
        <v>179</v>
      </c>
    </row>
    <row r="63" spans="1:5">
      <c r="A63" s="2" t="s">
        <v>82</v>
      </c>
      <c r="B63" s="1" t="s">
        <v>181</v>
      </c>
      <c r="C63" s="1" t="s">
        <v>151</v>
      </c>
      <c r="D63" s="37" t="s">
        <v>152</v>
      </c>
      <c r="E63" s="63" t="s">
        <v>181</v>
      </c>
    </row>
    <row r="64" spans="1:5">
      <c r="A64" s="2" t="s">
        <v>82</v>
      </c>
      <c r="B64" s="1" t="s">
        <v>182</v>
      </c>
      <c r="C64" s="1" t="s">
        <v>99</v>
      </c>
      <c r="D64" s="37" t="s">
        <v>100</v>
      </c>
      <c r="E64" s="62" t="s">
        <v>182</v>
      </c>
    </row>
    <row r="65" spans="1:5">
      <c r="A65" s="2" t="s">
        <v>90</v>
      </c>
      <c r="B65" s="1" t="s">
        <v>183</v>
      </c>
      <c r="C65" s="1" t="s">
        <v>105</v>
      </c>
      <c r="D65" s="37" t="s">
        <v>106</v>
      </c>
      <c r="E65" s="62" t="s">
        <v>183</v>
      </c>
    </row>
    <row r="66" spans="1:5">
      <c r="A66" s="2" t="s">
        <v>90</v>
      </c>
      <c r="B66" s="1" t="s">
        <v>413</v>
      </c>
      <c r="C66" s="1"/>
      <c r="D66" s="37"/>
      <c r="E66" s="62"/>
    </row>
    <row r="67" spans="1:5">
      <c r="A67" s="2" t="s">
        <v>96</v>
      </c>
      <c r="B67" s="1" t="s">
        <v>184</v>
      </c>
      <c r="C67" s="1" t="s">
        <v>53</v>
      </c>
      <c r="D67" s="37" t="s">
        <v>54</v>
      </c>
      <c r="E67" s="62" t="s">
        <v>184</v>
      </c>
    </row>
    <row r="68" spans="1:5">
      <c r="A68" s="2" t="s">
        <v>96</v>
      </c>
      <c r="B68" s="1" t="s">
        <v>414</v>
      </c>
      <c r="C68" s="1"/>
      <c r="D68" s="37"/>
      <c r="E68" s="62"/>
    </row>
    <row r="69" spans="1:5">
      <c r="A69" s="2" t="s">
        <v>96</v>
      </c>
      <c r="B69" s="1" t="s">
        <v>415</v>
      </c>
      <c r="C69" s="1"/>
      <c r="D69" s="37"/>
      <c r="E69" s="62"/>
    </row>
    <row r="70" spans="1:5">
      <c r="A70" s="2" t="s">
        <v>96</v>
      </c>
      <c r="B70" s="1" t="s">
        <v>185</v>
      </c>
      <c r="C70" s="1" t="s">
        <v>137</v>
      </c>
      <c r="D70" s="37" t="s">
        <v>138</v>
      </c>
      <c r="E70" s="62" t="s">
        <v>416</v>
      </c>
    </row>
    <row r="71" spans="1:5">
      <c r="A71" s="2" t="s">
        <v>96</v>
      </c>
      <c r="B71" s="1" t="s">
        <v>417</v>
      </c>
      <c r="C71" s="1"/>
      <c r="D71" s="37"/>
      <c r="E71" s="62"/>
    </row>
    <row r="72" spans="1:5">
      <c r="A72" s="2" t="s">
        <v>96</v>
      </c>
      <c r="B72" s="1" t="s">
        <v>418</v>
      </c>
      <c r="C72" s="1"/>
      <c r="D72" s="37"/>
      <c r="E72" s="62"/>
    </row>
    <row r="73" spans="1:5">
      <c r="A73" s="2" t="s">
        <v>94</v>
      </c>
      <c r="B73" s="1" t="s">
        <v>186</v>
      </c>
      <c r="C73" s="1" t="s">
        <v>89</v>
      </c>
      <c r="D73" s="37" t="s">
        <v>90</v>
      </c>
      <c r="E73" s="62" t="s">
        <v>186</v>
      </c>
    </row>
    <row r="74" spans="1:5">
      <c r="A74" s="2" t="s">
        <v>94</v>
      </c>
      <c r="B74" s="1" t="s">
        <v>117</v>
      </c>
      <c r="C74" s="1"/>
      <c r="D74" s="37"/>
      <c r="E74" s="62"/>
    </row>
    <row r="75" spans="1:5">
      <c r="A75" s="2" t="s">
        <v>92</v>
      </c>
      <c r="B75" s="1" t="s">
        <v>419</v>
      </c>
      <c r="C75" s="1"/>
      <c r="D75" s="37"/>
      <c r="E75" s="62"/>
    </row>
    <row r="76" spans="1:5">
      <c r="A76" s="2" t="s">
        <v>98</v>
      </c>
      <c r="B76" s="1" t="s">
        <v>187</v>
      </c>
      <c r="C76" s="1" t="s">
        <v>61</v>
      </c>
      <c r="D76" s="37" t="s">
        <v>62</v>
      </c>
      <c r="E76" s="62" t="s">
        <v>187</v>
      </c>
    </row>
    <row r="77" spans="1:5">
      <c r="A77" s="2" t="s">
        <v>98</v>
      </c>
      <c r="B77" s="1" t="s">
        <v>420</v>
      </c>
      <c r="C77" s="1"/>
      <c r="D77" s="37"/>
      <c r="E77" s="62"/>
    </row>
    <row r="78" spans="1:5">
      <c r="A78" s="2" t="s">
        <v>98</v>
      </c>
      <c r="B78" s="1" t="s">
        <v>421</v>
      </c>
      <c r="C78" s="1"/>
      <c r="D78" s="37"/>
      <c r="E78" s="62"/>
    </row>
    <row r="79" spans="1:5">
      <c r="A79" s="2" t="s">
        <v>98</v>
      </c>
      <c r="B79" s="1" t="s">
        <v>422</v>
      </c>
      <c r="C79" s="1"/>
      <c r="D79" s="37"/>
      <c r="E79" s="62"/>
    </row>
    <row r="80" spans="1:5">
      <c r="A80" s="2" t="s">
        <v>98</v>
      </c>
      <c r="B80" s="1" t="s">
        <v>423</v>
      </c>
      <c r="C80" s="1"/>
      <c r="D80" s="37"/>
      <c r="E80" s="62"/>
    </row>
    <row r="81" spans="1:5">
      <c r="A81" s="2" t="s">
        <v>100</v>
      </c>
      <c r="B81" s="1" t="s">
        <v>188</v>
      </c>
      <c r="C81" s="1" t="s">
        <v>57</v>
      </c>
      <c r="D81" s="37" t="s">
        <v>58</v>
      </c>
      <c r="E81" s="62" t="s">
        <v>188</v>
      </c>
    </row>
    <row r="82" spans="1:5">
      <c r="A82" s="2" t="s">
        <v>100</v>
      </c>
      <c r="B82" s="1" t="s">
        <v>190</v>
      </c>
      <c r="C82" s="1" t="s">
        <v>129</v>
      </c>
      <c r="D82" s="37" t="s">
        <v>130</v>
      </c>
      <c r="E82" s="62" t="s">
        <v>190</v>
      </c>
    </row>
    <row r="83" spans="1:5">
      <c r="A83" s="2" t="s">
        <v>100</v>
      </c>
      <c r="B83" s="1" t="s">
        <v>191</v>
      </c>
      <c r="C83" s="1"/>
      <c r="D83" s="37"/>
      <c r="E83" s="62"/>
    </row>
    <row r="84" spans="1:5">
      <c r="A84" s="2" t="s">
        <v>106</v>
      </c>
      <c r="B84" s="1" t="s">
        <v>191</v>
      </c>
      <c r="C84" s="1" t="s">
        <v>127</v>
      </c>
      <c r="D84" s="37" t="s">
        <v>128</v>
      </c>
      <c r="E84" s="63" t="s">
        <v>191</v>
      </c>
    </row>
    <row r="85" spans="1:5">
      <c r="A85" s="2" t="s">
        <v>120</v>
      </c>
      <c r="B85" s="1" t="s">
        <v>424</v>
      </c>
      <c r="C85" s="1"/>
      <c r="D85" s="37"/>
      <c r="E85" s="63"/>
    </row>
    <row r="86" spans="1:5">
      <c r="A86" s="2" t="s">
        <v>120</v>
      </c>
      <c r="B86" s="1" t="s">
        <v>192</v>
      </c>
      <c r="C86" s="1" t="s">
        <v>119</v>
      </c>
      <c r="D86" s="37" t="s">
        <v>120</v>
      </c>
      <c r="E86" s="62" t="s">
        <v>192</v>
      </c>
    </row>
    <row r="87" spans="1:5">
      <c r="A87" s="2" t="s">
        <v>120</v>
      </c>
      <c r="B87" s="1" t="s">
        <v>425</v>
      </c>
      <c r="C87" s="1"/>
      <c r="D87" s="37"/>
      <c r="E87" s="62"/>
    </row>
    <row r="88" spans="1:5">
      <c r="A88" s="2" t="s">
        <v>120</v>
      </c>
      <c r="B88" s="1" t="s">
        <v>426</v>
      </c>
      <c r="C88" s="1"/>
      <c r="D88" s="37"/>
      <c r="E88" s="62"/>
    </row>
    <row r="89" spans="1:5">
      <c r="A89" s="2" t="s">
        <v>122</v>
      </c>
      <c r="B89" s="1" t="s">
        <v>193</v>
      </c>
      <c r="C89" s="1" t="s">
        <v>145</v>
      </c>
      <c r="D89" s="37" t="s">
        <v>146</v>
      </c>
      <c r="E89" s="63" t="s">
        <v>193</v>
      </c>
    </row>
    <row r="90" spans="1:5">
      <c r="A90" s="2" t="s">
        <v>116</v>
      </c>
      <c r="B90" s="1" t="s">
        <v>194</v>
      </c>
      <c r="C90" s="1" t="s">
        <v>61</v>
      </c>
      <c r="D90" s="37" t="s">
        <v>62</v>
      </c>
      <c r="E90" s="62" t="s">
        <v>194</v>
      </c>
    </row>
    <row r="91" spans="1:5">
      <c r="A91" s="2" t="s">
        <v>110</v>
      </c>
      <c r="B91" s="1" t="s">
        <v>427</v>
      </c>
      <c r="C91" s="1"/>
      <c r="D91" s="37"/>
      <c r="E91" s="62"/>
    </row>
    <row r="92" spans="1:5">
      <c r="A92" s="2" t="s">
        <v>110</v>
      </c>
      <c r="B92" s="1" t="s">
        <v>428</v>
      </c>
      <c r="C92" s="1"/>
      <c r="D92" s="37"/>
      <c r="E92" s="62"/>
    </row>
    <row r="93" spans="1:5">
      <c r="A93" s="2" t="s">
        <v>110</v>
      </c>
      <c r="B93" s="1" t="s">
        <v>195</v>
      </c>
      <c r="C93" s="1" t="s">
        <v>61</v>
      </c>
      <c r="D93" s="37" t="s">
        <v>62</v>
      </c>
      <c r="E93" s="62" t="s">
        <v>195</v>
      </c>
    </row>
    <row r="94" spans="1:5">
      <c r="A94" s="2" t="s">
        <v>118</v>
      </c>
      <c r="B94" s="1" t="s">
        <v>429</v>
      </c>
      <c r="C94" s="1"/>
      <c r="D94" s="37"/>
      <c r="E94" s="62"/>
    </row>
    <row r="95" spans="1:5">
      <c r="A95" s="2" t="s">
        <v>118</v>
      </c>
      <c r="B95" s="1" t="s">
        <v>196</v>
      </c>
      <c r="C95" s="1" t="s">
        <v>141</v>
      </c>
      <c r="D95" s="37" t="s">
        <v>142</v>
      </c>
      <c r="E95" s="62" t="s">
        <v>196</v>
      </c>
    </row>
    <row r="96" spans="1:5">
      <c r="A96" s="2" t="s">
        <v>124</v>
      </c>
      <c r="B96" s="1" t="s">
        <v>430</v>
      </c>
      <c r="C96" s="1"/>
      <c r="D96" s="37"/>
      <c r="E96" s="62"/>
    </row>
    <row r="97" spans="1:5">
      <c r="A97" s="2" t="s">
        <v>124</v>
      </c>
      <c r="B97" s="1" t="s">
        <v>431</v>
      </c>
      <c r="C97" s="1"/>
      <c r="D97" s="37"/>
      <c r="E97" s="62"/>
    </row>
    <row r="98" spans="1:5">
      <c r="A98" s="2" t="s">
        <v>124</v>
      </c>
      <c r="B98" s="1" t="s">
        <v>432</v>
      </c>
      <c r="C98" s="1"/>
      <c r="D98" s="37"/>
      <c r="E98" s="62"/>
    </row>
    <row r="99" spans="1:5">
      <c r="A99" s="2" t="s">
        <v>124</v>
      </c>
      <c r="B99" s="1" t="s">
        <v>197</v>
      </c>
      <c r="C99" s="1" t="s">
        <v>61</v>
      </c>
      <c r="D99" s="37" t="s">
        <v>62</v>
      </c>
      <c r="E99" s="62" t="s">
        <v>197</v>
      </c>
    </row>
    <row r="100" spans="1:5">
      <c r="A100" s="2" t="s">
        <v>126</v>
      </c>
      <c r="B100" s="1" t="s">
        <v>433</v>
      </c>
      <c r="C100" s="1"/>
      <c r="D100" s="37"/>
      <c r="E100" s="62"/>
    </row>
    <row r="101" spans="1:5">
      <c r="A101" s="2" t="s">
        <v>126</v>
      </c>
      <c r="B101" s="1" t="s">
        <v>198</v>
      </c>
      <c r="C101" s="1" t="s">
        <v>61</v>
      </c>
      <c r="D101" s="37" t="s">
        <v>62</v>
      </c>
      <c r="E101" s="62" t="s">
        <v>198</v>
      </c>
    </row>
    <row r="102" spans="1:5">
      <c r="A102" s="2" t="s">
        <v>128</v>
      </c>
      <c r="B102" s="1" t="s">
        <v>434</v>
      </c>
      <c r="C102" s="1"/>
      <c r="D102" s="37"/>
      <c r="E102" s="62"/>
    </row>
    <row r="103" spans="1:5">
      <c r="A103" s="2" t="s">
        <v>130</v>
      </c>
      <c r="B103" s="1" t="s">
        <v>435</v>
      </c>
      <c r="C103" s="1"/>
      <c r="D103" s="37"/>
      <c r="E103" s="62"/>
    </row>
    <row r="104" spans="1:5">
      <c r="A104" s="2" t="s">
        <v>130</v>
      </c>
      <c r="B104" s="1" t="s">
        <v>436</v>
      </c>
      <c r="C104" s="1"/>
      <c r="D104" s="37"/>
      <c r="E104" s="62"/>
    </row>
    <row r="105" spans="1:5">
      <c r="A105" s="2" t="s">
        <v>132</v>
      </c>
      <c r="B105" s="1" t="s">
        <v>199</v>
      </c>
      <c r="C105" s="1" t="s">
        <v>147</v>
      </c>
      <c r="D105" s="37" t="s">
        <v>148</v>
      </c>
      <c r="E105" s="63" t="s">
        <v>199</v>
      </c>
    </row>
    <row r="106" spans="1:5">
      <c r="A106" s="2" t="s">
        <v>134</v>
      </c>
      <c r="B106" s="1" t="s">
        <v>437</v>
      </c>
      <c r="C106" s="1"/>
      <c r="D106" s="37"/>
      <c r="E106" s="63"/>
    </row>
    <row r="107" spans="1:5">
      <c r="A107" s="2" t="s">
        <v>136</v>
      </c>
      <c r="B107" s="1" t="s">
        <v>438</v>
      </c>
      <c r="C107" s="1"/>
      <c r="D107" s="37"/>
      <c r="E107" s="63"/>
    </row>
    <row r="108" spans="1:5">
      <c r="A108" s="2" t="s">
        <v>138</v>
      </c>
      <c r="B108" s="1" t="s">
        <v>200</v>
      </c>
      <c r="C108" s="1" t="s">
        <v>147</v>
      </c>
      <c r="D108" s="37" t="s">
        <v>148</v>
      </c>
      <c r="E108" s="63" t="s">
        <v>200</v>
      </c>
    </row>
    <row r="109" spans="1:5">
      <c r="A109" s="2" t="s">
        <v>138</v>
      </c>
      <c r="B109" s="1" t="s">
        <v>439</v>
      </c>
      <c r="C109" s="1"/>
      <c r="D109" s="37"/>
      <c r="E109" s="63"/>
    </row>
    <row r="110" spans="1:5">
      <c r="A110" s="2" t="s">
        <v>140</v>
      </c>
      <c r="B110" s="1" t="s">
        <v>439</v>
      </c>
      <c r="C110" s="1"/>
      <c r="D110" s="37"/>
      <c r="E110" s="63"/>
    </row>
    <row r="111" spans="1:5">
      <c r="A111" s="2" t="s">
        <v>140</v>
      </c>
      <c r="B111" s="1" t="s">
        <v>440</v>
      </c>
      <c r="C111" s="1"/>
      <c r="D111" s="37"/>
      <c r="E111" s="63"/>
    </row>
    <row r="112" spans="1:5">
      <c r="A112" s="2" t="s">
        <v>140</v>
      </c>
      <c r="B112" s="1" t="s">
        <v>201</v>
      </c>
      <c r="C112" s="1" t="s">
        <v>71</v>
      </c>
      <c r="D112" s="37" t="s">
        <v>72</v>
      </c>
      <c r="E112" s="62" t="s">
        <v>201</v>
      </c>
    </row>
    <row r="113" spans="1:5">
      <c r="A113" s="2" t="s">
        <v>140</v>
      </c>
      <c r="B113" s="1" t="s">
        <v>441</v>
      </c>
      <c r="C113" s="1"/>
      <c r="D113" s="37"/>
      <c r="E113" s="62"/>
    </row>
    <row r="114" spans="1:5">
      <c r="A114" s="2" t="s">
        <v>140</v>
      </c>
      <c r="B114" s="1" t="s">
        <v>442</v>
      </c>
      <c r="C114" s="1"/>
      <c r="D114" s="37"/>
      <c r="E114" s="62"/>
    </row>
    <row r="115" spans="1:5">
      <c r="A115" s="2" t="s">
        <v>207</v>
      </c>
      <c r="B115" s="1" t="s">
        <v>443</v>
      </c>
      <c r="C115" s="1"/>
      <c r="D115" s="37"/>
      <c r="E115" s="62"/>
    </row>
    <row r="116" spans="1:5">
      <c r="A116" s="2" t="s">
        <v>142</v>
      </c>
      <c r="B116" s="1" t="s">
        <v>202</v>
      </c>
      <c r="C116" s="1" t="s">
        <v>147</v>
      </c>
      <c r="D116" s="37" t="s">
        <v>148</v>
      </c>
      <c r="E116" s="63" t="s">
        <v>202</v>
      </c>
    </row>
    <row r="117" spans="1:5">
      <c r="A117" s="2" t="s">
        <v>146</v>
      </c>
      <c r="B117" s="1" t="s">
        <v>203</v>
      </c>
      <c r="C117" s="1" t="s">
        <v>71</v>
      </c>
      <c r="D117" s="37" t="s">
        <v>72</v>
      </c>
      <c r="E117" s="62" t="s">
        <v>203</v>
      </c>
    </row>
    <row r="118" spans="1:5">
      <c r="A118" s="2" t="s">
        <v>146</v>
      </c>
      <c r="B118" s="1" t="s">
        <v>444</v>
      </c>
      <c r="C118" s="1"/>
      <c r="D118" s="37"/>
      <c r="E118" s="62"/>
    </row>
    <row r="119" spans="1:5">
      <c r="A119" s="2" t="s">
        <v>146</v>
      </c>
      <c r="B119" s="1" t="s">
        <v>445</v>
      </c>
      <c r="C119" s="1"/>
      <c r="D119" s="37"/>
      <c r="E119" s="62"/>
    </row>
    <row r="120" spans="1:5">
      <c r="A120" s="2" t="s">
        <v>148</v>
      </c>
      <c r="B120" s="1" t="s">
        <v>446</v>
      </c>
      <c r="C120" s="1"/>
      <c r="D120" s="37"/>
      <c r="E120" s="62"/>
    </row>
    <row r="121" spans="1:5">
      <c r="A121" s="2" t="s">
        <v>148</v>
      </c>
      <c r="B121" s="1" t="s">
        <v>204</v>
      </c>
      <c r="C121" s="1" t="s">
        <v>57</v>
      </c>
      <c r="D121" s="37" t="s">
        <v>58</v>
      </c>
      <c r="E121" s="62" t="s">
        <v>204</v>
      </c>
    </row>
    <row r="122" spans="1:5">
      <c r="A122" s="2" t="s">
        <v>148</v>
      </c>
      <c r="B122" s="1" t="s">
        <v>205</v>
      </c>
      <c r="C122" s="1" t="s">
        <v>125</v>
      </c>
      <c r="D122" s="37" t="s">
        <v>126</v>
      </c>
      <c r="E122" s="62" t="s">
        <v>205</v>
      </c>
    </row>
    <row r="123" spans="1:5">
      <c r="A123" s="2" t="s">
        <v>152</v>
      </c>
      <c r="B123" s="1" t="s">
        <v>208</v>
      </c>
      <c r="C123" s="1"/>
      <c r="D123" s="37"/>
      <c r="E123" s="62"/>
    </row>
    <row r="124" spans="1:5">
      <c r="A124" s="2" t="s">
        <v>152</v>
      </c>
      <c r="B124" s="1" t="s">
        <v>206</v>
      </c>
      <c r="C124" s="1" t="s">
        <v>75</v>
      </c>
      <c r="D124" s="37" t="s">
        <v>76</v>
      </c>
      <c r="E124" s="63" t="s">
        <v>447</v>
      </c>
    </row>
    <row r="125" spans="1:5">
      <c r="A125" s="2" t="s">
        <v>152</v>
      </c>
      <c r="B125" s="1" t="s">
        <v>448</v>
      </c>
      <c r="C125" s="1" t="s">
        <v>70</v>
      </c>
      <c r="D125" s="2" t="s">
        <v>70</v>
      </c>
      <c r="E125" s="62" t="s">
        <v>147</v>
      </c>
    </row>
    <row r="126" spans="1:5">
      <c r="A126" s="2" t="s">
        <v>152</v>
      </c>
      <c r="B126" s="1" t="s">
        <v>147</v>
      </c>
      <c r="C126" s="1"/>
      <c r="D126" s="2"/>
      <c r="E126" s="64"/>
    </row>
    <row r="127" spans="1:5">
      <c r="A127" s="2" t="s">
        <v>150</v>
      </c>
      <c r="B127" s="1" t="s">
        <v>449</v>
      </c>
      <c r="C127" s="1"/>
      <c r="D127" s="2"/>
      <c r="E127" s="64"/>
    </row>
    <row r="128" spans="1:5">
      <c r="A128" s="2" t="s">
        <v>154</v>
      </c>
      <c r="B128" s="1" t="s">
        <v>450</v>
      </c>
      <c r="C128" s="1"/>
      <c r="D128" s="2"/>
      <c r="E128" s="64"/>
    </row>
    <row r="129" spans="3:5">
      <c r="C129" s="29" t="s">
        <v>451</v>
      </c>
      <c r="D129" s="29"/>
      <c r="E129" s="29"/>
    </row>
  </sheetData>
  <sortState xmlns:xlrd2="http://schemas.microsoft.com/office/spreadsheetml/2017/richdata2" ref="B3:B12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O516"/>
  <sheetViews>
    <sheetView view="pageBreakPreview" zoomScale="60" workbookViewId="0">
      <selection activeCell="L100" sqref="L100"/>
    </sheetView>
  </sheetViews>
  <sheetFormatPr defaultColWidth="8.85546875" defaultRowHeight="15"/>
  <cols>
    <col min="1" max="1" width="18.7109375" style="68" bestFit="1" customWidth="1"/>
    <col min="2" max="2" width="9" style="19" bestFit="1" customWidth="1"/>
    <col min="3" max="8" width="14.28515625" style="10" customWidth="1"/>
    <col min="9" max="15" width="14.28515625" style="60" customWidth="1"/>
  </cols>
  <sheetData>
    <row r="1" spans="1:15">
      <c r="C1" s="373" t="s">
        <v>210</v>
      </c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</row>
    <row r="2" spans="1:15" ht="15" customHeight="1">
      <c r="C2" s="427" t="s">
        <v>452</v>
      </c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</row>
    <row r="3" spans="1:15" ht="90.75" thickBot="1">
      <c r="A3" s="75" t="s">
        <v>6</v>
      </c>
      <c r="B3" s="56" t="s">
        <v>7</v>
      </c>
      <c r="C3" s="69" t="s">
        <v>233</v>
      </c>
      <c r="D3" s="69" t="s">
        <v>234</v>
      </c>
      <c r="E3" s="69" t="s">
        <v>235</v>
      </c>
      <c r="F3" s="69" t="s">
        <v>236</v>
      </c>
      <c r="G3" s="70" t="s">
        <v>453</v>
      </c>
      <c r="H3" s="69" t="s">
        <v>237</v>
      </c>
      <c r="I3" s="69" t="s">
        <v>238</v>
      </c>
      <c r="J3" s="71" t="s">
        <v>239</v>
      </c>
      <c r="K3" s="69" t="s">
        <v>240</v>
      </c>
      <c r="L3" s="71" t="s">
        <v>241</v>
      </c>
      <c r="M3" s="69" t="s">
        <v>242</v>
      </c>
      <c r="N3" s="69" t="s">
        <v>243</v>
      </c>
      <c r="O3" s="70" t="s">
        <v>244</v>
      </c>
    </row>
    <row r="4" spans="1:15">
      <c r="A4" s="76" t="s">
        <v>53</v>
      </c>
      <c r="B4" s="37" t="s">
        <v>54</v>
      </c>
      <c r="C4" s="13">
        <v>23236</v>
      </c>
      <c r="D4" s="11">
        <v>23428</v>
      </c>
      <c r="E4" s="9">
        <v>4849377</v>
      </c>
      <c r="F4" s="9">
        <v>4802740</v>
      </c>
      <c r="G4" s="9">
        <v>4735953</v>
      </c>
      <c r="H4" s="35">
        <f t="shared" ref="H4:H54" si="0">C4/E4*100</f>
        <v>0.47915433260808554</v>
      </c>
      <c r="I4" s="11">
        <v>0.5</v>
      </c>
      <c r="J4" s="11">
        <f t="shared" ref="J4:K35" si="1">C4/E4*10000</f>
        <v>47.915433260808555</v>
      </c>
      <c r="K4" s="11">
        <f t="shared" si="1"/>
        <v>48.780487804878049</v>
      </c>
      <c r="L4" s="11">
        <f>J4-K4</f>
        <v>-0.86505454406949411</v>
      </c>
      <c r="M4" s="35">
        <f t="shared" ref="M4:M54" si="2">D4/F4*100</f>
        <v>0.48780487804878048</v>
      </c>
      <c r="N4" s="11">
        <v>0.5</v>
      </c>
      <c r="O4" s="58">
        <f t="shared" ref="O4:O54" si="3">((C4-D4)/D4)*100</f>
        <v>-0.81953218371179792</v>
      </c>
    </row>
    <row r="5" spans="1:15">
      <c r="A5" s="76" t="s">
        <v>55</v>
      </c>
      <c r="B5" s="37" t="s">
        <v>56</v>
      </c>
      <c r="C5" s="13">
        <v>627</v>
      </c>
      <c r="D5" s="11">
        <v>608</v>
      </c>
      <c r="E5" s="9">
        <v>736732</v>
      </c>
      <c r="F5" s="9">
        <v>722718</v>
      </c>
      <c r="G5" s="9">
        <v>704405</v>
      </c>
      <c r="H5" s="35">
        <f t="shared" si="0"/>
        <v>8.5105574347252466E-2</v>
      </c>
      <c r="I5" s="11">
        <v>0.1</v>
      </c>
      <c r="J5" s="11">
        <f t="shared" si="1"/>
        <v>8.5105574347252464</v>
      </c>
      <c r="K5" s="11">
        <f t="shared" si="1"/>
        <v>8.4126865527079726</v>
      </c>
      <c r="L5" s="11">
        <f t="shared" ref="L5:L56" si="4">J5-K5</f>
        <v>9.7870882017273786E-2</v>
      </c>
      <c r="M5" s="35">
        <f t="shared" si="2"/>
        <v>8.4126865527079722E-2</v>
      </c>
      <c r="N5" s="11">
        <v>0.1</v>
      </c>
      <c r="O5" s="58">
        <f t="shared" si="3"/>
        <v>3.125</v>
      </c>
    </row>
    <row r="6" spans="1:15">
      <c r="A6" s="76" t="s">
        <v>57</v>
      </c>
      <c r="B6" s="37" t="s">
        <v>58</v>
      </c>
      <c r="C6" s="13">
        <v>12489</v>
      </c>
      <c r="D6" s="11">
        <v>12467</v>
      </c>
      <c r="E6" s="9">
        <v>6731484</v>
      </c>
      <c r="F6" s="9">
        <v>6482505</v>
      </c>
      <c r="G6" s="9">
        <v>6453706</v>
      </c>
      <c r="H6" s="35">
        <f t="shared" si="0"/>
        <v>0.185531154794396</v>
      </c>
      <c r="I6" s="11">
        <v>0.2</v>
      </c>
      <c r="J6" s="11">
        <f t="shared" si="1"/>
        <v>18.553115479439601</v>
      </c>
      <c r="K6" s="11">
        <f t="shared" si="1"/>
        <v>19.23176302987811</v>
      </c>
      <c r="L6" s="11">
        <f t="shared" si="4"/>
        <v>-0.67864755043850877</v>
      </c>
      <c r="M6" s="35">
        <f t="shared" si="2"/>
        <v>0.1923176302987811</v>
      </c>
      <c r="N6" s="11">
        <v>0.2</v>
      </c>
      <c r="O6" s="58">
        <f t="shared" si="3"/>
        <v>0.17646586989652685</v>
      </c>
    </row>
    <row r="7" spans="1:15">
      <c r="A7" s="76" t="s">
        <v>59</v>
      </c>
      <c r="B7" s="37" t="s">
        <v>60</v>
      </c>
      <c r="C7" s="13">
        <v>18100</v>
      </c>
      <c r="D7" s="11">
        <v>18427</v>
      </c>
      <c r="E7" s="9">
        <v>2966369</v>
      </c>
      <c r="F7" s="9">
        <v>2937979</v>
      </c>
      <c r="G7" s="9">
        <v>2893883</v>
      </c>
      <c r="H7" s="35">
        <f t="shared" si="0"/>
        <v>0.61017358258530885</v>
      </c>
      <c r="I7" s="11">
        <v>0.6</v>
      </c>
      <c r="J7" s="11">
        <f t="shared" si="1"/>
        <v>61.017358258530884</v>
      </c>
      <c r="K7" s="11">
        <f t="shared" si="1"/>
        <v>62.719985404933112</v>
      </c>
      <c r="L7" s="11">
        <f t="shared" si="4"/>
        <v>-1.7026271464022287</v>
      </c>
      <c r="M7" s="35">
        <f t="shared" si="2"/>
        <v>0.62719985404933121</v>
      </c>
      <c r="N7" s="11">
        <v>0.6</v>
      </c>
      <c r="O7" s="58">
        <f t="shared" si="3"/>
        <v>-1.7745699245672111</v>
      </c>
    </row>
    <row r="8" spans="1:15">
      <c r="A8" s="76" t="s">
        <v>61</v>
      </c>
      <c r="B8" s="37" t="s">
        <v>62</v>
      </c>
      <c r="C8" s="13">
        <v>106523</v>
      </c>
      <c r="D8" s="11">
        <v>106348</v>
      </c>
      <c r="E8" s="9">
        <v>38802500</v>
      </c>
      <c r="F8" s="9">
        <v>37691912</v>
      </c>
      <c r="G8" s="9">
        <v>37551064</v>
      </c>
      <c r="H8" s="35">
        <f t="shared" si="0"/>
        <v>0.27452612589395015</v>
      </c>
      <c r="I8" s="11">
        <v>0.3</v>
      </c>
      <c r="J8" s="11">
        <f t="shared" si="1"/>
        <v>27.452612589395017</v>
      </c>
      <c r="K8" s="11">
        <f t="shared" si="1"/>
        <v>28.215071710875264</v>
      </c>
      <c r="L8" s="11">
        <f t="shared" si="4"/>
        <v>-0.76245912148024786</v>
      </c>
      <c r="M8" s="35">
        <f t="shared" si="2"/>
        <v>0.28215071710875267</v>
      </c>
      <c r="N8" s="11">
        <v>0.3</v>
      </c>
      <c r="O8" s="58">
        <f t="shared" si="3"/>
        <v>0.16455410538985218</v>
      </c>
    </row>
    <row r="9" spans="1:15">
      <c r="A9" s="76" t="s">
        <v>63</v>
      </c>
      <c r="B9" s="37" t="s">
        <v>64</v>
      </c>
      <c r="C9" s="13">
        <v>16740</v>
      </c>
      <c r="D9" s="11">
        <v>16317</v>
      </c>
      <c r="E9" s="9">
        <v>5355866</v>
      </c>
      <c r="F9" s="9">
        <v>5116796</v>
      </c>
      <c r="G9" s="9">
        <v>5105164</v>
      </c>
      <c r="H9" s="35">
        <f t="shared" si="0"/>
        <v>0.31255449632235011</v>
      </c>
      <c r="I9" s="11">
        <v>0.3</v>
      </c>
      <c r="J9" s="11">
        <f t="shared" si="1"/>
        <v>31.25544963223501</v>
      </c>
      <c r="K9" s="11">
        <f t="shared" si="1"/>
        <v>31.889096223496107</v>
      </c>
      <c r="L9" s="11">
        <f t="shared" si="4"/>
        <v>-0.63364659126109757</v>
      </c>
      <c r="M9" s="35">
        <f t="shared" si="2"/>
        <v>0.31889096223496111</v>
      </c>
      <c r="N9" s="11">
        <v>0.3</v>
      </c>
      <c r="O9" s="58">
        <f t="shared" si="3"/>
        <v>2.592388306674021</v>
      </c>
    </row>
    <row r="10" spans="1:15">
      <c r="A10" s="76" t="s">
        <v>65</v>
      </c>
      <c r="B10" s="37" t="s">
        <v>66</v>
      </c>
      <c r="C10" s="13">
        <v>24794</v>
      </c>
      <c r="D10" s="11">
        <v>25955</v>
      </c>
      <c r="E10" s="9">
        <v>3596677</v>
      </c>
      <c r="F10" s="9">
        <v>3580709</v>
      </c>
      <c r="G10" s="9">
        <v>3535851</v>
      </c>
      <c r="H10" s="35">
        <f t="shared" si="0"/>
        <v>0.689358538450909</v>
      </c>
      <c r="I10" s="11">
        <v>0.7</v>
      </c>
      <c r="J10" s="11">
        <f t="shared" si="1"/>
        <v>68.935853845090904</v>
      </c>
      <c r="K10" s="11">
        <f t="shared" si="1"/>
        <v>72.485644602786763</v>
      </c>
      <c r="L10" s="11">
        <f t="shared" si="4"/>
        <v>-3.5497907576958596</v>
      </c>
      <c r="M10" s="35">
        <f t="shared" si="2"/>
        <v>0.7248564460278677</v>
      </c>
      <c r="N10" s="11">
        <v>0.7</v>
      </c>
      <c r="O10" s="58">
        <f t="shared" si="3"/>
        <v>-4.4731265652090162</v>
      </c>
    </row>
    <row r="11" spans="1:15">
      <c r="A11" s="76" t="s">
        <v>67</v>
      </c>
      <c r="B11" s="37" t="s">
        <v>68</v>
      </c>
      <c r="C11" s="13">
        <v>4391</v>
      </c>
      <c r="D11" s="11">
        <v>4253</v>
      </c>
      <c r="E11" s="9">
        <v>935614</v>
      </c>
      <c r="F11" s="9">
        <v>907135</v>
      </c>
      <c r="G11" s="9">
        <v>902268</v>
      </c>
      <c r="H11" s="35">
        <f t="shared" si="0"/>
        <v>0.46931747494158915</v>
      </c>
      <c r="I11" s="11">
        <v>0.5</v>
      </c>
      <c r="J11" s="11">
        <f t="shared" si="1"/>
        <v>46.93174749415892</v>
      </c>
      <c r="K11" s="11">
        <f t="shared" si="1"/>
        <v>46.883870647698522</v>
      </c>
      <c r="L11" s="11">
        <f t="shared" si="4"/>
        <v>4.787684646039736E-2</v>
      </c>
      <c r="M11" s="35">
        <f t="shared" si="2"/>
        <v>0.46883870647698522</v>
      </c>
      <c r="N11" s="11">
        <v>0.5</v>
      </c>
      <c r="O11" s="58">
        <f t="shared" si="3"/>
        <v>3.2447683987773335</v>
      </c>
    </row>
    <row r="12" spans="1:15">
      <c r="A12" s="76" t="s">
        <v>69</v>
      </c>
      <c r="B12" s="37" t="s">
        <v>70</v>
      </c>
      <c r="C12" s="13">
        <v>2647</v>
      </c>
      <c r="D12" s="11">
        <v>2625</v>
      </c>
      <c r="E12" s="9">
        <v>658893</v>
      </c>
      <c r="F12" s="9">
        <v>617996</v>
      </c>
      <c r="G12" s="9">
        <v>623129</v>
      </c>
      <c r="H12" s="35">
        <f t="shared" si="0"/>
        <v>0.4017344242540139</v>
      </c>
      <c r="I12" s="11">
        <v>0.4</v>
      </c>
      <c r="J12" s="11">
        <f t="shared" si="1"/>
        <v>40.17344242540139</v>
      </c>
      <c r="K12" s="11">
        <f t="shared" si="1"/>
        <v>42.476003080926091</v>
      </c>
      <c r="L12" s="11">
        <f t="shared" si="4"/>
        <v>-2.3025606555247009</v>
      </c>
      <c r="M12" s="35">
        <f t="shared" si="2"/>
        <v>0.42476003080926095</v>
      </c>
      <c r="N12" s="11">
        <v>0.4</v>
      </c>
      <c r="O12" s="58">
        <f t="shared" si="3"/>
        <v>0.83809523809523812</v>
      </c>
    </row>
    <row r="13" spans="1:15">
      <c r="A13" s="76" t="s">
        <v>71</v>
      </c>
      <c r="B13" s="37" t="s">
        <v>72</v>
      </c>
      <c r="C13" s="78">
        <v>76985</v>
      </c>
      <c r="D13" s="61">
        <v>76390</v>
      </c>
      <c r="E13" s="68">
        <v>19893297</v>
      </c>
      <c r="F13" s="68">
        <v>19057542</v>
      </c>
      <c r="G13" s="68">
        <v>19049447</v>
      </c>
      <c r="H13" s="79">
        <f t="shared" si="0"/>
        <v>0.38698964781956458</v>
      </c>
      <c r="I13" s="61">
        <v>0.4</v>
      </c>
      <c r="J13" s="61">
        <f t="shared" si="1"/>
        <v>38.698964781956455</v>
      </c>
      <c r="K13" s="61">
        <f t="shared" si="1"/>
        <v>40.08386810848954</v>
      </c>
      <c r="L13" s="61">
        <f t="shared" si="4"/>
        <v>-1.3849033265330846</v>
      </c>
      <c r="M13" s="79">
        <f t="shared" si="2"/>
        <v>0.4008386810848954</v>
      </c>
      <c r="N13" s="61">
        <v>0.4</v>
      </c>
      <c r="O13" s="80">
        <f t="shared" si="3"/>
        <v>0.77889776148710566</v>
      </c>
    </row>
    <row r="14" spans="1:15">
      <c r="A14" s="76" t="s">
        <v>73</v>
      </c>
      <c r="B14" s="37" t="s">
        <v>74</v>
      </c>
      <c r="C14" s="78">
        <v>34120</v>
      </c>
      <c r="D14" s="61">
        <v>34692</v>
      </c>
      <c r="E14" s="68">
        <v>10097343</v>
      </c>
      <c r="F14" s="68">
        <v>9815210</v>
      </c>
      <c r="G14" s="68">
        <v>9712380</v>
      </c>
      <c r="H14" s="79">
        <f t="shared" si="0"/>
        <v>0.33791067610558539</v>
      </c>
      <c r="I14" s="61">
        <v>0.3</v>
      </c>
      <c r="J14" s="61">
        <f t="shared" si="1"/>
        <v>33.791067610558542</v>
      </c>
      <c r="K14" s="61">
        <f t="shared" si="1"/>
        <v>35.345142895567186</v>
      </c>
      <c r="L14" s="61">
        <f t="shared" si="4"/>
        <v>-1.5540752850086434</v>
      </c>
      <c r="M14" s="79">
        <f t="shared" si="2"/>
        <v>0.35345142895567189</v>
      </c>
      <c r="N14" s="61">
        <v>0.4</v>
      </c>
      <c r="O14" s="80">
        <f t="shared" si="3"/>
        <v>-1.6487951112648451</v>
      </c>
    </row>
    <row r="15" spans="1:15">
      <c r="A15" s="76" t="s">
        <v>75</v>
      </c>
      <c r="B15" s="37" t="s">
        <v>76</v>
      </c>
      <c r="C15" s="78">
        <v>3706</v>
      </c>
      <c r="D15" s="61">
        <v>3842</v>
      </c>
      <c r="E15" s="68">
        <v>1419561</v>
      </c>
      <c r="F15" s="68">
        <v>1374810</v>
      </c>
      <c r="G15" s="68">
        <v>1340207</v>
      </c>
      <c r="H15" s="79">
        <f t="shared" si="0"/>
        <v>0.26106662552718762</v>
      </c>
      <c r="I15" s="61">
        <v>0.3</v>
      </c>
      <c r="J15" s="61">
        <f t="shared" si="1"/>
        <v>26.106662552718763</v>
      </c>
      <c r="K15" s="61">
        <f t="shared" si="1"/>
        <v>27.945679766658667</v>
      </c>
      <c r="L15" s="61">
        <f t="shared" si="4"/>
        <v>-1.8390172139399041</v>
      </c>
      <c r="M15" s="79">
        <f t="shared" si="2"/>
        <v>0.27945679766658665</v>
      </c>
      <c r="N15" s="61">
        <v>0.3</v>
      </c>
      <c r="O15" s="80">
        <f t="shared" si="3"/>
        <v>-3.5398230088495577</v>
      </c>
    </row>
    <row r="16" spans="1:15">
      <c r="A16" s="76" t="s">
        <v>77</v>
      </c>
      <c r="B16" s="37" t="s">
        <v>78</v>
      </c>
      <c r="C16" s="78">
        <v>4133</v>
      </c>
      <c r="D16" s="61">
        <v>4235</v>
      </c>
      <c r="E16" s="68">
        <v>1634464</v>
      </c>
      <c r="F16" s="68">
        <v>1584985</v>
      </c>
      <c r="G16" s="68">
        <v>1579140</v>
      </c>
      <c r="H16" s="79">
        <f t="shared" si="0"/>
        <v>0.25286577128648902</v>
      </c>
      <c r="I16" s="61">
        <v>0.3</v>
      </c>
      <c r="J16" s="61">
        <f t="shared" si="1"/>
        <v>25.286577128648901</v>
      </c>
      <c r="K16" s="61">
        <f t="shared" si="1"/>
        <v>26.719495768098753</v>
      </c>
      <c r="L16" s="61">
        <f t="shared" si="4"/>
        <v>-1.4329186394498521</v>
      </c>
      <c r="M16" s="79">
        <f t="shared" si="2"/>
        <v>0.26719495768098755</v>
      </c>
      <c r="N16" s="61">
        <v>0.3</v>
      </c>
      <c r="O16" s="80">
        <f t="shared" si="3"/>
        <v>-2.4085005903187722</v>
      </c>
    </row>
    <row r="17" spans="1:15">
      <c r="A17" s="76" t="s">
        <v>79</v>
      </c>
      <c r="B17" s="37" t="s">
        <v>80</v>
      </c>
      <c r="C17" s="78">
        <v>74576</v>
      </c>
      <c r="D17" s="61">
        <v>75983</v>
      </c>
      <c r="E17" s="68">
        <v>12880580</v>
      </c>
      <c r="F17" s="68">
        <v>12869259</v>
      </c>
      <c r="G17" s="68">
        <v>12690056</v>
      </c>
      <c r="H17" s="79">
        <f t="shared" si="0"/>
        <v>0.57898013909311541</v>
      </c>
      <c r="I17" s="61">
        <v>0.6</v>
      </c>
      <c r="J17" s="61">
        <f t="shared" si="1"/>
        <v>57.898013909311537</v>
      </c>
      <c r="K17" s="61">
        <f t="shared" si="1"/>
        <v>59.04224944109059</v>
      </c>
      <c r="L17" s="61">
        <f t="shared" si="4"/>
        <v>-1.1442355317790529</v>
      </c>
      <c r="M17" s="79">
        <f t="shared" si="2"/>
        <v>0.59042249441090588</v>
      </c>
      <c r="N17" s="61">
        <v>0.6</v>
      </c>
      <c r="O17" s="80">
        <f t="shared" si="3"/>
        <v>-1.8517299922351051</v>
      </c>
    </row>
    <row r="18" spans="1:15">
      <c r="A18" s="76" t="s">
        <v>81</v>
      </c>
      <c r="B18" s="37" t="s">
        <v>82</v>
      </c>
      <c r="C18" s="78">
        <v>40404</v>
      </c>
      <c r="D18" s="61">
        <v>39834</v>
      </c>
      <c r="E18" s="68">
        <v>6596855</v>
      </c>
      <c r="F18" s="68">
        <v>6516922</v>
      </c>
      <c r="G18" s="68">
        <v>6442787</v>
      </c>
      <c r="H18" s="79">
        <f t="shared" si="0"/>
        <v>0.61247367116603291</v>
      </c>
      <c r="I18" s="61">
        <v>0.6</v>
      </c>
      <c r="J18" s="61">
        <f t="shared" si="1"/>
        <v>61.247367116603293</v>
      </c>
      <c r="K18" s="61">
        <f t="shared" si="1"/>
        <v>61.12394777780063</v>
      </c>
      <c r="L18" s="61">
        <f t="shared" si="4"/>
        <v>0.12341933880266254</v>
      </c>
      <c r="M18" s="79">
        <f t="shared" si="2"/>
        <v>0.61123947777800625</v>
      </c>
      <c r="N18" s="61">
        <v>0.6</v>
      </c>
      <c r="O18" s="80">
        <f t="shared" si="3"/>
        <v>1.4309383943364964</v>
      </c>
    </row>
    <row r="19" spans="1:15">
      <c r="A19" s="76" t="s">
        <v>83</v>
      </c>
      <c r="B19" s="37" t="s">
        <v>84</v>
      </c>
      <c r="C19" s="78">
        <v>24912</v>
      </c>
      <c r="D19" s="61">
        <v>25293</v>
      </c>
      <c r="E19" s="68">
        <v>3107126</v>
      </c>
      <c r="F19" s="68">
        <v>3062309</v>
      </c>
      <c r="G19" s="68">
        <v>3033245</v>
      </c>
      <c r="H19" s="79">
        <f t="shared" si="0"/>
        <v>0.80176986707330178</v>
      </c>
      <c r="I19" s="61">
        <v>0.8</v>
      </c>
      <c r="J19" s="61">
        <f t="shared" si="1"/>
        <v>80.176986707330173</v>
      </c>
      <c r="K19" s="61">
        <f t="shared" si="1"/>
        <v>82.594538957368442</v>
      </c>
      <c r="L19" s="61">
        <f t="shared" si="4"/>
        <v>-2.4175522500382698</v>
      </c>
      <c r="M19" s="79">
        <f t="shared" si="2"/>
        <v>0.82594538957368435</v>
      </c>
      <c r="N19" s="61">
        <v>0.8</v>
      </c>
      <c r="O19" s="80">
        <f t="shared" si="3"/>
        <v>-1.5063456292254773</v>
      </c>
    </row>
    <row r="20" spans="1:15">
      <c r="A20" s="76" t="s">
        <v>85</v>
      </c>
      <c r="B20" s="37" t="s">
        <v>86</v>
      </c>
      <c r="C20" s="78">
        <v>18424</v>
      </c>
      <c r="D20" s="61">
        <v>18846</v>
      </c>
      <c r="E20" s="68">
        <v>2904021</v>
      </c>
      <c r="F20" s="68">
        <v>2871238</v>
      </c>
      <c r="G20" s="68">
        <v>2824176</v>
      </c>
      <c r="H20" s="79">
        <f t="shared" si="0"/>
        <v>0.63443067388286789</v>
      </c>
      <c r="I20" s="61">
        <v>0.6</v>
      </c>
      <c r="J20" s="61">
        <f t="shared" si="1"/>
        <v>63.443067388286792</v>
      </c>
      <c r="K20" s="61">
        <f t="shared" si="1"/>
        <v>65.637192040506562</v>
      </c>
      <c r="L20" s="61">
        <f t="shared" si="4"/>
        <v>-2.1941246522197702</v>
      </c>
      <c r="M20" s="79">
        <f t="shared" si="2"/>
        <v>0.65637192040506565</v>
      </c>
      <c r="N20" s="61">
        <v>0.7</v>
      </c>
      <c r="O20" s="80">
        <f t="shared" si="3"/>
        <v>-2.2392019526690015</v>
      </c>
    </row>
    <row r="21" spans="1:15">
      <c r="A21" s="76" t="s">
        <v>87</v>
      </c>
      <c r="B21" s="37" t="s">
        <v>88</v>
      </c>
      <c r="C21" s="78">
        <v>23825</v>
      </c>
      <c r="D21" s="61">
        <v>23378</v>
      </c>
      <c r="E21" s="68">
        <v>4413457</v>
      </c>
      <c r="F21" s="68">
        <v>4369356</v>
      </c>
      <c r="G21" s="68">
        <v>4296790</v>
      </c>
      <c r="H21" s="79">
        <f t="shared" si="0"/>
        <v>0.53982626317646232</v>
      </c>
      <c r="I21" s="61">
        <v>0.5</v>
      </c>
      <c r="J21" s="61">
        <f t="shared" si="1"/>
        <v>53.982626317646236</v>
      </c>
      <c r="K21" s="61">
        <f t="shared" si="1"/>
        <v>53.504452372386226</v>
      </c>
      <c r="L21" s="61">
        <f t="shared" si="4"/>
        <v>0.47817394526001067</v>
      </c>
      <c r="M21" s="79">
        <f t="shared" si="2"/>
        <v>0.53504452372386224</v>
      </c>
      <c r="N21" s="61">
        <v>0.5</v>
      </c>
      <c r="O21" s="80">
        <f t="shared" si="3"/>
        <v>1.912054067927111</v>
      </c>
    </row>
    <row r="22" spans="1:15">
      <c r="A22" s="76" t="s">
        <v>89</v>
      </c>
      <c r="B22" s="37" t="s">
        <v>90</v>
      </c>
      <c r="C22" s="78">
        <v>26099</v>
      </c>
      <c r="D22" s="61">
        <v>25768</v>
      </c>
      <c r="E22" s="68">
        <v>4649676</v>
      </c>
      <c r="F22" s="68">
        <v>4574836</v>
      </c>
      <c r="G22" s="68">
        <v>4497703</v>
      </c>
      <c r="H22" s="79">
        <f t="shared" si="0"/>
        <v>0.56130792769216609</v>
      </c>
      <c r="I22" s="61">
        <v>0.6</v>
      </c>
      <c r="J22" s="61">
        <f t="shared" si="1"/>
        <v>56.130792769216612</v>
      </c>
      <c r="K22" s="61">
        <f t="shared" si="1"/>
        <v>56.325516368237025</v>
      </c>
      <c r="L22" s="61">
        <f t="shared" si="4"/>
        <v>-0.19472359902041347</v>
      </c>
      <c r="M22" s="79">
        <f t="shared" si="2"/>
        <v>0.56325516368237027</v>
      </c>
      <c r="N22" s="61">
        <v>0.6</v>
      </c>
      <c r="O22" s="80">
        <f t="shared" si="3"/>
        <v>1.284538963054952</v>
      </c>
    </row>
    <row r="23" spans="1:15">
      <c r="A23" s="76" t="s">
        <v>91</v>
      </c>
      <c r="B23" s="37" t="s">
        <v>92</v>
      </c>
      <c r="C23" s="13">
        <v>6341</v>
      </c>
      <c r="D23" s="11">
        <v>6410</v>
      </c>
      <c r="E23" s="9">
        <v>1330089</v>
      </c>
      <c r="F23" s="9">
        <v>1328188</v>
      </c>
      <c r="G23" s="9">
        <v>1314350</v>
      </c>
      <c r="H23" s="35">
        <f t="shared" si="0"/>
        <v>0.47673501547640801</v>
      </c>
      <c r="I23" s="11">
        <v>0.5</v>
      </c>
      <c r="J23" s="11">
        <f t="shared" si="1"/>
        <v>47.673501547640804</v>
      </c>
      <c r="K23" s="11">
        <f t="shared" si="1"/>
        <v>48.261240125644861</v>
      </c>
      <c r="L23" s="11">
        <f t="shared" si="4"/>
        <v>-0.58773857800405693</v>
      </c>
      <c r="M23" s="35">
        <f t="shared" si="2"/>
        <v>0.48261240125644861</v>
      </c>
      <c r="N23" s="11">
        <v>0.5</v>
      </c>
      <c r="O23" s="58">
        <f t="shared" si="3"/>
        <v>-1.076443057722309</v>
      </c>
    </row>
    <row r="24" spans="1:15">
      <c r="A24" s="76" t="s">
        <v>93</v>
      </c>
      <c r="B24" s="37" t="s">
        <v>94</v>
      </c>
      <c r="C24" s="13">
        <v>25707</v>
      </c>
      <c r="D24" s="11">
        <v>25665</v>
      </c>
      <c r="E24" s="9">
        <v>5976407</v>
      </c>
      <c r="F24" s="9">
        <v>5828289</v>
      </c>
      <c r="G24" s="9">
        <v>5793471</v>
      </c>
      <c r="H24" s="35">
        <f t="shared" si="0"/>
        <v>0.43014138762637816</v>
      </c>
      <c r="I24" s="11">
        <v>0.4</v>
      </c>
      <c r="J24" s="11">
        <f t="shared" si="1"/>
        <v>43.014138762637813</v>
      </c>
      <c r="K24" s="11">
        <f t="shared" si="1"/>
        <v>44.035222000830778</v>
      </c>
      <c r="L24" s="11">
        <f t="shared" si="4"/>
        <v>-1.0210832381929649</v>
      </c>
      <c r="M24" s="35">
        <f t="shared" si="2"/>
        <v>0.44035222000830776</v>
      </c>
      <c r="N24" s="11">
        <v>0.4</v>
      </c>
      <c r="O24" s="58">
        <f t="shared" si="3"/>
        <v>0.16364699006428987</v>
      </c>
    </row>
    <row r="25" spans="1:15">
      <c r="A25" s="76" t="s">
        <v>95</v>
      </c>
      <c r="B25" s="37" t="s">
        <v>96</v>
      </c>
      <c r="C25" s="13">
        <v>42464</v>
      </c>
      <c r="D25" s="11">
        <v>43463</v>
      </c>
      <c r="E25" s="9">
        <v>6745408</v>
      </c>
      <c r="F25" s="9">
        <v>6587536</v>
      </c>
      <c r="G25" s="9">
        <v>6578631</v>
      </c>
      <c r="H25" s="35">
        <f t="shared" si="0"/>
        <v>0.62952455952256703</v>
      </c>
      <c r="I25" s="11">
        <v>0.6</v>
      </c>
      <c r="J25" s="11">
        <f t="shared" si="1"/>
        <v>62.952455952256706</v>
      </c>
      <c r="K25" s="11">
        <f t="shared" si="1"/>
        <v>65.977628053949161</v>
      </c>
      <c r="L25" s="11">
        <f t="shared" si="4"/>
        <v>-3.0251721016924549</v>
      </c>
      <c r="M25" s="35">
        <f t="shared" si="2"/>
        <v>0.65977628053949156</v>
      </c>
      <c r="N25" s="11">
        <v>0.7</v>
      </c>
      <c r="O25" s="58">
        <f t="shared" si="3"/>
        <v>-2.2985067758783333</v>
      </c>
    </row>
    <row r="26" spans="1:15">
      <c r="A26" s="76" t="s">
        <v>97</v>
      </c>
      <c r="B26" s="37" t="s">
        <v>98</v>
      </c>
      <c r="C26" s="13">
        <v>41372</v>
      </c>
      <c r="D26" s="11">
        <v>41961</v>
      </c>
      <c r="E26" s="9">
        <v>9909877</v>
      </c>
      <c r="F26" s="9">
        <v>9876187</v>
      </c>
      <c r="G26" s="9">
        <v>9777157</v>
      </c>
      <c r="H26" s="35">
        <f t="shared" si="0"/>
        <v>0.41748247733044513</v>
      </c>
      <c r="I26" s="11">
        <v>0.4</v>
      </c>
      <c r="J26" s="11">
        <f t="shared" si="1"/>
        <v>41.748247733044515</v>
      </c>
      <c r="K26" s="11">
        <f t="shared" si="1"/>
        <v>42.487044848381259</v>
      </c>
      <c r="L26" s="11">
        <f t="shared" si="4"/>
        <v>-0.73879711533674453</v>
      </c>
      <c r="M26" s="35">
        <f t="shared" si="2"/>
        <v>0.42487044848381261</v>
      </c>
      <c r="N26" s="11">
        <v>0.4</v>
      </c>
      <c r="O26" s="58">
        <f t="shared" si="3"/>
        <v>-1.4036843735849955</v>
      </c>
    </row>
    <row r="27" spans="1:15">
      <c r="A27" s="76" t="s">
        <v>99</v>
      </c>
      <c r="B27" s="37" t="s">
        <v>100</v>
      </c>
      <c r="C27" s="13">
        <v>26855</v>
      </c>
      <c r="D27" s="11">
        <v>28416</v>
      </c>
      <c r="E27" s="9">
        <v>5457173</v>
      </c>
      <c r="F27" s="9">
        <v>5344861</v>
      </c>
      <c r="G27" s="9">
        <v>5325251</v>
      </c>
      <c r="H27" s="35">
        <f t="shared" si="0"/>
        <v>0.49210461167347996</v>
      </c>
      <c r="I27" s="11">
        <v>0.5</v>
      </c>
      <c r="J27" s="11">
        <f t="shared" si="1"/>
        <v>49.210461167348001</v>
      </c>
      <c r="K27" s="11">
        <f t="shared" si="1"/>
        <v>53.165086987294906</v>
      </c>
      <c r="L27" s="11">
        <f t="shared" si="4"/>
        <v>-3.9546258199469051</v>
      </c>
      <c r="M27" s="35">
        <f t="shared" si="2"/>
        <v>0.53165086987294907</v>
      </c>
      <c r="N27" s="11">
        <v>0.5</v>
      </c>
      <c r="O27" s="58">
        <f t="shared" si="3"/>
        <v>-5.4933840090090094</v>
      </c>
    </row>
    <row r="28" spans="1:15">
      <c r="A28" s="76" t="s">
        <v>101</v>
      </c>
      <c r="B28" s="37" t="s">
        <v>102</v>
      </c>
      <c r="C28" s="13">
        <v>16104</v>
      </c>
      <c r="D28" s="11">
        <v>16128</v>
      </c>
      <c r="E28" s="9">
        <v>2994079</v>
      </c>
      <c r="F28" s="9">
        <v>2978512</v>
      </c>
      <c r="G28" s="9">
        <v>2916635</v>
      </c>
      <c r="H28" s="35">
        <f t="shared" si="0"/>
        <v>0.53786155943113056</v>
      </c>
      <c r="I28" s="11">
        <v>0.5</v>
      </c>
      <c r="J28" s="11">
        <f t="shared" si="1"/>
        <v>53.786155943113059</v>
      </c>
      <c r="K28" s="11">
        <f t="shared" si="1"/>
        <v>54.147842949768204</v>
      </c>
      <c r="L28" s="11">
        <f t="shared" si="4"/>
        <v>-0.36168700665514564</v>
      </c>
      <c r="M28" s="35">
        <f t="shared" si="2"/>
        <v>0.5414784294976821</v>
      </c>
      <c r="N28" s="11">
        <v>0.5</v>
      </c>
      <c r="O28" s="58">
        <f t="shared" si="3"/>
        <v>-0.14880952380952381</v>
      </c>
    </row>
    <row r="29" spans="1:15">
      <c r="A29" s="76" t="s">
        <v>103</v>
      </c>
      <c r="B29" s="37" t="s">
        <v>104</v>
      </c>
      <c r="C29" s="13">
        <v>39119</v>
      </c>
      <c r="D29" s="11">
        <v>38843</v>
      </c>
      <c r="E29" s="9">
        <v>6063589</v>
      </c>
      <c r="F29" s="9">
        <v>6010688</v>
      </c>
      <c r="G29" s="9">
        <v>5914681</v>
      </c>
      <c r="H29" s="35">
        <f t="shared" si="0"/>
        <v>0.6451459688313308</v>
      </c>
      <c r="I29" s="11">
        <v>0.6</v>
      </c>
      <c r="J29" s="11">
        <f t="shared" si="1"/>
        <v>64.51459688313308</v>
      </c>
      <c r="K29" s="11">
        <f t="shared" si="1"/>
        <v>64.623217841285395</v>
      </c>
      <c r="L29" s="11">
        <f t="shared" si="4"/>
        <v>-0.10862095815231498</v>
      </c>
      <c r="M29" s="35">
        <f t="shared" si="2"/>
        <v>0.64623217841285385</v>
      </c>
      <c r="N29" s="11">
        <v>0.6</v>
      </c>
      <c r="O29" s="58">
        <f t="shared" si="3"/>
        <v>0.7105527379450608</v>
      </c>
    </row>
    <row r="30" spans="1:15">
      <c r="A30" s="76" t="s">
        <v>105</v>
      </c>
      <c r="B30" s="37" t="s">
        <v>106</v>
      </c>
      <c r="C30" s="13">
        <v>4571</v>
      </c>
      <c r="D30" s="11">
        <v>4801</v>
      </c>
      <c r="E30" s="9">
        <v>1023579</v>
      </c>
      <c r="F30" s="9">
        <v>998199</v>
      </c>
      <c r="G30" s="9">
        <v>991001</v>
      </c>
      <c r="H30" s="35">
        <f t="shared" si="0"/>
        <v>0.44657031846100786</v>
      </c>
      <c r="I30" s="11">
        <v>0.4</v>
      </c>
      <c r="J30" s="11">
        <f t="shared" si="1"/>
        <v>44.657031846100786</v>
      </c>
      <c r="K30" s="11">
        <f t="shared" si="1"/>
        <v>48.096622016251267</v>
      </c>
      <c r="L30" s="11">
        <f t="shared" si="4"/>
        <v>-3.4395901701504812</v>
      </c>
      <c r="M30" s="35">
        <f t="shared" si="2"/>
        <v>0.48096622016251267</v>
      </c>
      <c r="N30" s="11">
        <v>0.5</v>
      </c>
      <c r="O30" s="58">
        <f t="shared" si="3"/>
        <v>-4.7906686107061027</v>
      </c>
    </row>
    <row r="31" spans="1:15">
      <c r="A31" s="76" t="s">
        <v>107</v>
      </c>
      <c r="B31" s="37" t="s">
        <v>108</v>
      </c>
      <c r="C31" s="13">
        <v>12330</v>
      </c>
      <c r="D31" s="11">
        <v>12663</v>
      </c>
      <c r="E31" s="9">
        <v>1881503</v>
      </c>
      <c r="F31" s="9">
        <v>1842641</v>
      </c>
      <c r="G31" s="9">
        <v>1827507</v>
      </c>
      <c r="H31" s="35">
        <f t="shared" si="0"/>
        <v>0.65532715068750891</v>
      </c>
      <c r="I31" s="11">
        <v>0.7</v>
      </c>
      <c r="J31" s="11">
        <f t="shared" si="1"/>
        <v>65.532715068750889</v>
      </c>
      <c r="K31" s="11">
        <f t="shared" si="1"/>
        <v>68.72201367493723</v>
      </c>
      <c r="L31" s="11">
        <f t="shared" si="4"/>
        <v>-3.1892986061863411</v>
      </c>
      <c r="M31" s="35">
        <f t="shared" si="2"/>
        <v>0.68722013674937221</v>
      </c>
      <c r="N31" s="11">
        <v>0.7</v>
      </c>
      <c r="O31" s="58">
        <f t="shared" si="3"/>
        <v>-2.6297085998578535</v>
      </c>
    </row>
    <row r="32" spans="1:15">
      <c r="A32" s="76" t="s">
        <v>109</v>
      </c>
      <c r="B32" s="37" t="s">
        <v>110</v>
      </c>
      <c r="C32" s="13">
        <v>5061</v>
      </c>
      <c r="D32" s="11">
        <v>5024</v>
      </c>
      <c r="E32" s="9">
        <v>2839099</v>
      </c>
      <c r="F32" s="9">
        <v>2723322</v>
      </c>
      <c r="G32" s="9">
        <v>2726356</v>
      </c>
      <c r="H32" s="35">
        <f t="shared" si="0"/>
        <v>0.17826077921199648</v>
      </c>
      <c r="I32" s="11">
        <v>0.2</v>
      </c>
      <c r="J32" s="11">
        <f t="shared" si="1"/>
        <v>17.826077921199648</v>
      </c>
      <c r="K32" s="11">
        <f t="shared" si="1"/>
        <v>18.448057188977288</v>
      </c>
      <c r="L32" s="11">
        <f t="shared" si="4"/>
        <v>-0.62197926777763968</v>
      </c>
      <c r="M32" s="35">
        <f t="shared" si="2"/>
        <v>0.18448057188977285</v>
      </c>
      <c r="N32" s="11">
        <v>0.2</v>
      </c>
      <c r="O32" s="58">
        <f t="shared" si="3"/>
        <v>0.73646496815286622</v>
      </c>
    </row>
    <row r="33" spans="1:15">
      <c r="A33" s="76" t="s">
        <v>111</v>
      </c>
      <c r="B33" s="37" t="s">
        <v>112</v>
      </c>
      <c r="C33" s="13">
        <v>6875</v>
      </c>
      <c r="D33" s="11">
        <v>7090</v>
      </c>
      <c r="E33" s="9">
        <v>1326813</v>
      </c>
      <c r="F33" s="9">
        <v>1318194</v>
      </c>
      <c r="G33" s="9">
        <v>1306315</v>
      </c>
      <c r="H33" s="35">
        <f t="shared" si="0"/>
        <v>0.51815892669125196</v>
      </c>
      <c r="I33" s="11">
        <v>0.5</v>
      </c>
      <c r="J33" s="11">
        <f t="shared" si="1"/>
        <v>51.815892669125191</v>
      </c>
      <c r="K33" s="11">
        <f t="shared" si="1"/>
        <v>53.785709842405595</v>
      </c>
      <c r="L33" s="11">
        <f t="shared" si="4"/>
        <v>-1.9698171732804042</v>
      </c>
      <c r="M33" s="35">
        <f t="shared" si="2"/>
        <v>0.53785709842405593</v>
      </c>
      <c r="N33" s="11">
        <v>0.5</v>
      </c>
      <c r="O33" s="58">
        <f t="shared" si="3"/>
        <v>-3.0324400564174896</v>
      </c>
    </row>
    <row r="34" spans="1:15">
      <c r="A34" s="76" t="s">
        <v>113</v>
      </c>
      <c r="B34" s="37" t="s">
        <v>114</v>
      </c>
      <c r="C34" s="13">
        <v>46366</v>
      </c>
      <c r="D34" s="11">
        <v>47141</v>
      </c>
      <c r="E34" s="9">
        <v>8938175</v>
      </c>
      <c r="F34" s="9">
        <v>8821155</v>
      </c>
      <c r="G34" s="9">
        <v>8766669</v>
      </c>
      <c r="H34" s="35">
        <f t="shared" si="0"/>
        <v>0.51874124192019067</v>
      </c>
      <c r="I34" s="11">
        <v>0.5</v>
      </c>
      <c r="J34" s="11">
        <f t="shared" si="1"/>
        <v>51.874124192019067</v>
      </c>
      <c r="K34" s="11">
        <f t="shared" si="1"/>
        <v>53.440847598755497</v>
      </c>
      <c r="L34" s="11">
        <f t="shared" si="4"/>
        <v>-1.5667234067364291</v>
      </c>
      <c r="M34" s="35">
        <f t="shared" si="2"/>
        <v>0.53440847598755492</v>
      </c>
      <c r="N34" s="11">
        <v>0.5</v>
      </c>
      <c r="O34" s="58">
        <f t="shared" si="3"/>
        <v>-1.6440041577395474</v>
      </c>
    </row>
    <row r="35" spans="1:15">
      <c r="A35" s="76" t="s">
        <v>115</v>
      </c>
      <c r="B35" s="37" t="s">
        <v>116</v>
      </c>
      <c r="C35" s="13">
        <v>5809</v>
      </c>
      <c r="D35" s="11">
        <v>6240</v>
      </c>
      <c r="E35" s="9">
        <v>2085572</v>
      </c>
      <c r="F35" s="9">
        <v>2082224</v>
      </c>
      <c r="G35" s="9">
        <v>2046051</v>
      </c>
      <c r="H35" s="35">
        <f t="shared" si="0"/>
        <v>0.27853269990199331</v>
      </c>
      <c r="I35" s="11">
        <v>0.3</v>
      </c>
      <c r="J35" s="11">
        <f t="shared" si="1"/>
        <v>27.85326999019933</v>
      </c>
      <c r="K35" s="11">
        <f t="shared" si="1"/>
        <v>29.967957337923298</v>
      </c>
      <c r="L35" s="11">
        <f t="shared" si="4"/>
        <v>-2.1146873477239687</v>
      </c>
      <c r="M35" s="35">
        <f t="shared" si="2"/>
        <v>0.29967957337923301</v>
      </c>
      <c r="N35" s="11">
        <v>0.3</v>
      </c>
      <c r="O35" s="58">
        <f t="shared" si="3"/>
        <v>-6.9070512820512828</v>
      </c>
    </row>
    <row r="36" spans="1:15">
      <c r="A36" s="76" t="s">
        <v>117</v>
      </c>
      <c r="B36" s="37" t="s">
        <v>118</v>
      </c>
      <c r="C36" s="13">
        <v>108291</v>
      </c>
      <c r="D36" s="11">
        <v>112846</v>
      </c>
      <c r="E36" s="9">
        <v>19746227</v>
      </c>
      <c r="F36" s="9">
        <v>19465197</v>
      </c>
      <c r="G36" s="9">
        <v>19342657</v>
      </c>
      <c r="H36" s="35">
        <f t="shared" si="0"/>
        <v>0.54841362858838805</v>
      </c>
      <c r="I36" s="11">
        <v>0.5</v>
      </c>
      <c r="J36" s="11">
        <f t="shared" ref="J36:K56" si="5">C36/E36*10000</f>
        <v>54.841362858838806</v>
      </c>
      <c r="K36" s="11">
        <f t="shared" si="5"/>
        <v>57.973212395435816</v>
      </c>
      <c r="L36" s="11">
        <f t="shared" si="4"/>
        <v>-3.1318495365970094</v>
      </c>
      <c r="M36" s="35">
        <f t="shared" si="2"/>
        <v>0.57973212395435814</v>
      </c>
      <c r="N36" s="11">
        <v>0.6</v>
      </c>
      <c r="O36" s="58">
        <f t="shared" si="3"/>
        <v>-4.0364744873544476</v>
      </c>
    </row>
    <row r="37" spans="1:15">
      <c r="A37" s="76" t="s">
        <v>119</v>
      </c>
      <c r="B37" s="37" t="s">
        <v>120</v>
      </c>
      <c r="C37" s="13">
        <v>37827</v>
      </c>
      <c r="D37" s="11">
        <v>38438</v>
      </c>
      <c r="E37" s="9">
        <v>9943964</v>
      </c>
      <c r="F37" s="9">
        <v>9656401</v>
      </c>
      <c r="G37" s="9">
        <v>9551760</v>
      </c>
      <c r="H37" s="35">
        <f t="shared" si="0"/>
        <v>0.38040161850947968</v>
      </c>
      <c r="I37" s="11">
        <v>0.4</v>
      </c>
      <c r="J37" s="11">
        <f t="shared" si="5"/>
        <v>38.040161850947968</v>
      </c>
      <c r="K37" s="11">
        <f t="shared" si="5"/>
        <v>39.805720578505387</v>
      </c>
      <c r="L37" s="11">
        <f t="shared" si="4"/>
        <v>-1.7655587275574192</v>
      </c>
      <c r="M37" s="35">
        <f t="shared" si="2"/>
        <v>0.39805720578505388</v>
      </c>
      <c r="N37" s="11">
        <v>0.4</v>
      </c>
      <c r="O37" s="58">
        <f t="shared" si="3"/>
        <v>-1.5895728185649618</v>
      </c>
    </row>
    <row r="38" spans="1:15">
      <c r="A38" s="76" t="s">
        <v>121</v>
      </c>
      <c r="B38" s="37" t="s">
        <v>122</v>
      </c>
      <c r="C38" s="13">
        <v>5531</v>
      </c>
      <c r="D38" s="11">
        <v>5719</v>
      </c>
      <c r="E38" s="9">
        <v>739482</v>
      </c>
      <c r="F38" s="9">
        <v>683932</v>
      </c>
      <c r="G38" s="9">
        <v>690161</v>
      </c>
      <c r="H38" s="35">
        <f t="shared" si="0"/>
        <v>0.74795600163357601</v>
      </c>
      <c r="I38" s="11">
        <v>0.8</v>
      </c>
      <c r="J38" s="11">
        <f t="shared" si="5"/>
        <v>74.795600163357591</v>
      </c>
      <c r="K38" s="11">
        <f t="shared" si="5"/>
        <v>83.619424153278388</v>
      </c>
      <c r="L38" s="11">
        <f t="shared" si="4"/>
        <v>-8.8238239899207969</v>
      </c>
      <c r="M38" s="35">
        <f t="shared" si="2"/>
        <v>0.83619424153278388</v>
      </c>
      <c r="N38" s="11">
        <v>0.8</v>
      </c>
      <c r="O38" s="58">
        <f t="shared" si="3"/>
        <v>-3.2872879874103864</v>
      </c>
    </row>
    <row r="39" spans="1:15">
      <c r="A39" s="76" t="s">
        <v>123</v>
      </c>
      <c r="B39" s="37" t="s">
        <v>124</v>
      </c>
      <c r="C39" s="13">
        <v>77859</v>
      </c>
      <c r="D39" s="11">
        <v>80011</v>
      </c>
      <c r="E39" s="9">
        <v>11594163</v>
      </c>
      <c r="F39" s="9">
        <v>11544951</v>
      </c>
      <c r="G39" s="9">
        <v>11386433</v>
      </c>
      <c r="H39" s="35">
        <f t="shared" si="0"/>
        <v>0.67153618592389985</v>
      </c>
      <c r="I39" s="11">
        <v>0.7</v>
      </c>
      <c r="J39" s="11">
        <f t="shared" si="5"/>
        <v>67.153618592389975</v>
      </c>
      <c r="K39" s="11">
        <f t="shared" si="5"/>
        <v>69.303888773542653</v>
      </c>
      <c r="L39" s="11">
        <f t="shared" si="4"/>
        <v>-2.1502701811526777</v>
      </c>
      <c r="M39" s="35">
        <f t="shared" si="2"/>
        <v>0.69303888773542643</v>
      </c>
      <c r="N39" s="11">
        <v>0.7</v>
      </c>
      <c r="O39" s="58">
        <f t="shared" si="3"/>
        <v>-2.6896301758508203</v>
      </c>
    </row>
    <row r="40" spans="1:15">
      <c r="A40" s="76" t="s">
        <v>125</v>
      </c>
      <c r="B40" s="37" t="s">
        <v>126</v>
      </c>
      <c r="C40" s="13">
        <v>18844</v>
      </c>
      <c r="D40" s="11">
        <v>19547</v>
      </c>
      <c r="E40" s="9">
        <v>3878051</v>
      </c>
      <c r="F40" s="9">
        <v>3791508</v>
      </c>
      <c r="G40" s="9">
        <v>3737426</v>
      </c>
      <c r="H40" s="35">
        <f t="shared" si="0"/>
        <v>0.48591418730697455</v>
      </c>
      <c r="I40" s="11">
        <v>0.5</v>
      </c>
      <c r="J40" s="11">
        <f t="shared" si="5"/>
        <v>48.591418730697455</v>
      </c>
      <c r="K40" s="11">
        <f t="shared" si="5"/>
        <v>51.554684837800686</v>
      </c>
      <c r="L40" s="11">
        <f t="shared" si="4"/>
        <v>-2.9632661071032302</v>
      </c>
      <c r="M40" s="35">
        <f t="shared" si="2"/>
        <v>0.51554684837800691</v>
      </c>
      <c r="N40" s="11">
        <v>0.5</v>
      </c>
      <c r="O40" s="58">
        <f t="shared" si="3"/>
        <v>-3.5964598148053408</v>
      </c>
    </row>
    <row r="41" spans="1:15">
      <c r="A41" s="76" t="s">
        <v>127</v>
      </c>
      <c r="B41" s="37" t="s">
        <v>128</v>
      </c>
      <c r="C41" s="13">
        <v>7882</v>
      </c>
      <c r="D41" s="11">
        <v>7808</v>
      </c>
      <c r="E41" s="9">
        <v>3970239</v>
      </c>
      <c r="F41" s="9">
        <v>3871859</v>
      </c>
      <c r="G41" s="9">
        <v>3861453</v>
      </c>
      <c r="H41" s="35">
        <f t="shared" si="0"/>
        <v>0.1985270911902281</v>
      </c>
      <c r="I41" s="11">
        <v>0.2</v>
      </c>
      <c r="J41" s="11">
        <f t="shared" si="5"/>
        <v>19.852709119022812</v>
      </c>
      <c r="K41" s="11">
        <f t="shared" si="5"/>
        <v>20.16602360778117</v>
      </c>
      <c r="L41" s="11">
        <f t="shared" si="4"/>
        <v>-0.31331448875835832</v>
      </c>
      <c r="M41" s="35">
        <f t="shared" si="2"/>
        <v>0.20166023607781172</v>
      </c>
      <c r="N41" s="11">
        <v>0.2</v>
      </c>
      <c r="O41" s="58">
        <f t="shared" si="3"/>
        <v>0.94774590163934425</v>
      </c>
    </row>
    <row r="42" spans="1:15">
      <c r="A42" s="76" t="s">
        <v>129</v>
      </c>
      <c r="B42" s="37" t="s">
        <v>130</v>
      </c>
      <c r="C42" s="13">
        <v>80331</v>
      </c>
      <c r="D42" s="11">
        <v>80903</v>
      </c>
      <c r="E42" s="9">
        <v>12787209</v>
      </c>
      <c r="F42" s="9">
        <v>12742886</v>
      </c>
      <c r="G42" s="9">
        <v>12553967</v>
      </c>
      <c r="H42" s="35">
        <f t="shared" si="0"/>
        <v>0.62821370949673228</v>
      </c>
      <c r="I42" s="11">
        <v>0.6</v>
      </c>
      <c r="J42" s="11">
        <f t="shared" si="5"/>
        <v>62.821370949673224</v>
      </c>
      <c r="K42" s="11">
        <f t="shared" si="5"/>
        <v>63.488757570302369</v>
      </c>
      <c r="L42" s="11">
        <f t="shared" si="4"/>
        <v>-0.667386620629145</v>
      </c>
      <c r="M42" s="35">
        <f t="shared" si="2"/>
        <v>0.63488757570302368</v>
      </c>
      <c r="N42" s="11">
        <v>0.6</v>
      </c>
      <c r="O42" s="58">
        <f t="shared" si="3"/>
        <v>-0.70701951719960943</v>
      </c>
    </row>
    <row r="43" spans="1:15">
      <c r="A43" s="76" t="s">
        <v>131</v>
      </c>
      <c r="B43" s="37" t="s">
        <v>132</v>
      </c>
      <c r="C43" s="13">
        <v>8215</v>
      </c>
      <c r="D43" s="11">
        <v>8348</v>
      </c>
      <c r="E43" s="9">
        <v>1055173</v>
      </c>
      <c r="F43" s="9">
        <v>1051302</v>
      </c>
      <c r="G43" s="9">
        <v>1037156</v>
      </c>
      <c r="H43" s="35">
        <f t="shared" si="0"/>
        <v>0.77854531910880964</v>
      </c>
      <c r="I43" s="11">
        <v>0.8</v>
      </c>
      <c r="J43" s="11">
        <f t="shared" si="5"/>
        <v>77.854531910880965</v>
      </c>
      <c r="K43" s="11">
        <f t="shared" si="5"/>
        <v>79.406298095123958</v>
      </c>
      <c r="L43" s="11">
        <f t="shared" si="4"/>
        <v>-1.5517661842429931</v>
      </c>
      <c r="M43" s="35">
        <f t="shared" si="2"/>
        <v>0.79406298095123962</v>
      </c>
      <c r="N43" s="11">
        <v>0.8</v>
      </c>
      <c r="O43" s="58">
        <f t="shared" si="3"/>
        <v>-1.5931959750838525</v>
      </c>
    </row>
    <row r="44" spans="1:15">
      <c r="A44" s="76" t="s">
        <v>133</v>
      </c>
      <c r="B44" s="37" t="s">
        <v>134</v>
      </c>
      <c r="C44" s="13">
        <v>16914</v>
      </c>
      <c r="D44" s="11">
        <v>17302</v>
      </c>
      <c r="E44" s="9">
        <v>4832482</v>
      </c>
      <c r="F44" s="9">
        <v>4679230</v>
      </c>
      <c r="G44" s="9">
        <v>4628136</v>
      </c>
      <c r="H44" s="35">
        <f t="shared" si="0"/>
        <v>0.35000647700291487</v>
      </c>
      <c r="I44" s="11">
        <v>0.4</v>
      </c>
      <c r="J44" s="11">
        <f t="shared" si="5"/>
        <v>35.000647700291488</v>
      </c>
      <c r="K44" s="11">
        <f t="shared" si="5"/>
        <v>36.976169156036356</v>
      </c>
      <c r="L44" s="11">
        <f t="shared" si="4"/>
        <v>-1.9755214557448681</v>
      </c>
      <c r="M44" s="35">
        <f t="shared" si="2"/>
        <v>0.36976169156036359</v>
      </c>
      <c r="N44" s="11">
        <v>0.4</v>
      </c>
      <c r="O44" s="58">
        <f t="shared" si="3"/>
        <v>-2.2425153161484221</v>
      </c>
    </row>
    <row r="45" spans="1:15">
      <c r="A45" s="76" t="s">
        <v>135</v>
      </c>
      <c r="B45" s="37" t="s">
        <v>136</v>
      </c>
      <c r="C45" s="13">
        <v>6336</v>
      </c>
      <c r="D45" s="11">
        <v>6394</v>
      </c>
      <c r="E45" s="9">
        <v>853175</v>
      </c>
      <c r="F45" s="9">
        <v>824082</v>
      </c>
      <c r="G45" s="9">
        <v>816989</v>
      </c>
      <c r="H45" s="35">
        <f t="shared" si="0"/>
        <v>0.74263779412195619</v>
      </c>
      <c r="I45" s="11">
        <v>0.7</v>
      </c>
      <c r="J45" s="11">
        <f t="shared" si="5"/>
        <v>74.263779412195618</v>
      </c>
      <c r="K45" s="11">
        <f t="shared" si="5"/>
        <v>77.589366106770939</v>
      </c>
      <c r="L45" s="11">
        <f t="shared" si="4"/>
        <v>-3.3255866945753212</v>
      </c>
      <c r="M45" s="35">
        <f t="shared" si="2"/>
        <v>0.77589366106770929</v>
      </c>
      <c r="N45" s="11">
        <v>0.8</v>
      </c>
      <c r="O45" s="58">
        <f t="shared" si="3"/>
        <v>-0.90710040663121683</v>
      </c>
    </row>
    <row r="46" spans="1:15">
      <c r="A46" s="76" t="s">
        <v>137</v>
      </c>
      <c r="B46" s="37" t="s">
        <v>138</v>
      </c>
      <c r="C46" s="13">
        <v>29179</v>
      </c>
      <c r="D46" s="11">
        <v>31852</v>
      </c>
      <c r="E46" s="9">
        <v>6549352</v>
      </c>
      <c r="F46" s="9">
        <v>6403353</v>
      </c>
      <c r="G46" s="9">
        <v>6350480</v>
      </c>
      <c r="H46" s="35">
        <f t="shared" si="0"/>
        <v>0.44552499239619431</v>
      </c>
      <c r="I46" s="11">
        <v>0.4</v>
      </c>
      <c r="J46" s="11">
        <f t="shared" si="5"/>
        <v>44.552499239619429</v>
      </c>
      <c r="K46" s="11">
        <f t="shared" si="5"/>
        <v>49.742689494082242</v>
      </c>
      <c r="L46" s="11">
        <f t="shared" si="4"/>
        <v>-5.1901902544628129</v>
      </c>
      <c r="M46" s="35">
        <f t="shared" si="2"/>
        <v>0.49742689494082243</v>
      </c>
      <c r="N46" s="11">
        <v>0.5</v>
      </c>
      <c r="O46" s="58">
        <f t="shared" si="3"/>
        <v>-8.3919377119176186</v>
      </c>
    </row>
    <row r="47" spans="1:15">
      <c r="A47" s="76" t="s">
        <v>139</v>
      </c>
      <c r="B47" s="37" t="s">
        <v>140</v>
      </c>
      <c r="C47" s="13">
        <v>98413</v>
      </c>
      <c r="D47" s="11">
        <v>101411</v>
      </c>
      <c r="E47" s="9">
        <v>26956958</v>
      </c>
      <c r="F47" s="9">
        <v>25674681</v>
      </c>
      <c r="G47" s="9">
        <v>25613334</v>
      </c>
      <c r="H47" s="35">
        <f t="shared" si="0"/>
        <v>0.36507457555114342</v>
      </c>
      <c r="I47" s="11">
        <v>0.4</v>
      </c>
      <c r="J47" s="11">
        <f t="shared" si="5"/>
        <v>36.507457555114343</v>
      </c>
      <c r="K47" s="11">
        <f t="shared" si="5"/>
        <v>39.498445959270143</v>
      </c>
      <c r="L47" s="11">
        <f t="shared" si="4"/>
        <v>-2.9909884041558001</v>
      </c>
      <c r="M47" s="35">
        <f t="shared" si="2"/>
        <v>0.39498445959270145</v>
      </c>
      <c r="N47" s="11">
        <v>0.4</v>
      </c>
      <c r="O47" s="58">
        <f t="shared" si="3"/>
        <v>-2.9562867933458898</v>
      </c>
    </row>
    <row r="48" spans="1:15">
      <c r="A48" s="76" t="s">
        <v>141</v>
      </c>
      <c r="B48" s="37" t="s">
        <v>142</v>
      </c>
      <c r="C48" s="13">
        <v>5873</v>
      </c>
      <c r="D48" s="11">
        <v>5990</v>
      </c>
      <c r="E48" s="9">
        <v>2942902</v>
      </c>
      <c r="F48" s="9">
        <v>2817222</v>
      </c>
      <c r="G48" s="9">
        <v>2831323</v>
      </c>
      <c r="H48" s="35">
        <f t="shared" si="0"/>
        <v>0.19956491925317255</v>
      </c>
      <c r="I48" s="11">
        <v>0.2</v>
      </c>
      <c r="J48" s="11">
        <f t="shared" si="5"/>
        <v>19.956491925317252</v>
      </c>
      <c r="K48" s="11">
        <f t="shared" si="5"/>
        <v>21.262080162656687</v>
      </c>
      <c r="L48" s="11">
        <f t="shared" si="4"/>
        <v>-1.3055882373394354</v>
      </c>
      <c r="M48" s="35">
        <f t="shared" si="2"/>
        <v>0.21262080162656685</v>
      </c>
      <c r="N48" s="11">
        <v>0.2</v>
      </c>
      <c r="O48" s="58">
        <f t="shared" si="3"/>
        <v>-1.9532554257095158</v>
      </c>
    </row>
    <row r="49" spans="1:15">
      <c r="A49" s="76" t="s">
        <v>143</v>
      </c>
      <c r="B49" s="37" t="s">
        <v>144</v>
      </c>
      <c r="C49" s="13">
        <v>2728</v>
      </c>
      <c r="D49" s="11">
        <v>2857</v>
      </c>
      <c r="E49" s="9">
        <v>626562</v>
      </c>
      <c r="F49" s="9">
        <v>626431</v>
      </c>
      <c r="G49" s="9">
        <v>620279</v>
      </c>
      <c r="H49" s="35">
        <f t="shared" si="0"/>
        <v>0.43539186864189017</v>
      </c>
      <c r="I49" s="11">
        <v>0.4</v>
      </c>
      <c r="J49" s="11">
        <f t="shared" si="5"/>
        <v>43.53918686418902</v>
      </c>
      <c r="K49" s="11">
        <f t="shared" si="5"/>
        <v>45.607576891948199</v>
      </c>
      <c r="L49" s="11">
        <f t="shared" si="4"/>
        <v>-2.0683900277591789</v>
      </c>
      <c r="M49" s="35">
        <f t="shared" si="2"/>
        <v>0.45607576891948198</v>
      </c>
      <c r="N49" s="11">
        <v>0.5</v>
      </c>
      <c r="O49" s="58">
        <f t="shared" si="3"/>
        <v>-4.5152257612880646</v>
      </c>
    </row>
    <row r="50" spans="1:15">
      <c r="A50" s="76" t="s">
        <v>145</v>
      </c>
      <c r="B50" s="37" t="s">
        <v>146</v>
      </c>
      <c r="C50" s="13">
        <v>29183</v>
      </c>
      <c r="D50" s="11">
        <v>29606</v>
      </c>
      <c r="E50" s="9">
        <v>8326289</v>
      </c>
      <c r="F50" s="9">
        <v>8096604</v>
      </c>
      <c r="G50" s="9">
        <v>7972925</v>
      </c>
      <c r="H50" s="35">
        <f t="shared" si="0"/>
        <v>0.35049227813255102</v>
      </c>
      <c r="I50" s="11">
        <v>0.4</v>
      </c>
      <c r="J50" s="11">
        <f t="shared" si="5"/>
        <v>35.049227813255101</v>
      </c>
      <c r="K50" s="11">
        <f t="shared" si="5"/>
        <v>36.565947896179679</v>
      </c>
      <c r="L50" s="11">
        <f t="shared" si="4"/>
        <v>-1.5167200829245786</v>
      </c>
      <c r="M50" s="35">
        <f t="shared" si="2"/>
        <v>0.36565947896179685</v>
      </c>
      <c r="N50" s="11">
        <v>0.4</v>
      </c>
      <c r="O50" s="58">
        <f t="shared" si="3"/>
        <v>-1.4287644396406134</v>
      </c>
    </row>
    <row r="51" spans="1:15">
      <c r="A51" s="76" t="s">
        <v>147</v>
      </c>
      <c r="B51" s="37" t="s">
        <v>148</v>
      </c>
      <c r="C51" s="13">
        <v>17736</v>
      </c>
      <c r="D51" s="11">
        <v>17898</v>
      </c>
      <c r="E51" s="9">
        <v>7061530</v>
      </c>
      <c r="F51" s="9">
        <v>6830038</v>
      </c>
      <c r="G51" s="9">
        <v>6792627</v>
      </c>
      <c r="H51" s="35">
        <f t="shared" si="0"/>
        <v>0.25116369965149193</v>
      </c>
      <c r="I51" s="11">
        <v>0.3</v>
      </c>
      <c r="J51" s="11">
        <f t="shared" si="5"/>
        <v>25.116369965149193</v>
      </c>
      <c r="K51" s="11">
        <f t="shared" si="5"/>
        <v>26.204832242514609</v>
      </c>
      <c r="L51" s="11">
        <f t="shared" si="4"/>
        <v>-1.0884622773654158</v>
      </c>
      <c r="M51" s="35">
        <f t="shared" si="2"/>
        <v>0.26204832242514609</v>
      </c>
      <c r="N51" s="11">
        <v>0.3</v>
      </c>
      <c r="O51" s="58">
        <f t="shared" si="3"/>
        <v>-0.90512906469996635</v>
      </c>
    </row>
    <row r="52" spans="1:15">
      <c r="A52" s="76" t="s">
        <v>149</v>
      </c>
      <c r="B52" s="37" t="s">
        <v>150</v>
      </c>
      <c r="C52" s="14">
        <v>9556</v>
      </c>
      <c r="D52" s="30">
        <v>9696</v>
      </c>
      <c r="E52" s="9">
        <v>1850326</v>
      </c>
      <c r="F52" s="9">
        <v>1855364</v>
      </c>
      <c r="G52" s="9">
        <v>1824283</v>
      </c>
      <c r="H52" s="35">
        <f t="shared" si="0"/>
        <v>0.51644953375783509</v>
      </c>
      <c r="I52" s="30">
        <v>0.5</v>
      </c>
      <c r="J52" s="11">
        <f t="shared" si="5"/>
        <v>51.644953375783516</v>
      </c>
      <c r="K52" s="11">
        <f t="shared" si="5"/>
        <v>52.259287126407543</v>
      </c>
      <c r="L52" s="11">
        <f t="shared" si="4"/>
        <v>-0.61433375062402718</v>
      </c>
      <c r="M52" s="35">
        <f t="shared" si="2"/>
        <v>0.52259287126407539</v>
      </c>
      <c r="N52" s="11">
        <v>0.5</v>
      </c>
      <c r="O52" s="58">
        <f t="shared" si="3"/>
        <v>-1.4438943894389438</v>
      </c>
    </row>
    <row r="53" spans="1:15">
      <c r="A53" s="76" t="s">
        <v>151</v>
      </c>
      <c r="B53" s="37" t="s">
        <v>152</v>
      </c>
      <c r="C53" s="15">
        <v>27511</v>
      </c>
      <c r="D53" s="31">
        <v>30117</v>
      </c>
      <c r="E53" s="9">
        <v>5757564</v>
      </c>
      <c r="F53" s="9">
        <v>5711767</v>
      </c>
      <c r="G53" s="9">
        <v>5649703</v>
      </c>
      <c r="H53" s="35">
        <f t="shared" si="0"/>
        <v>0.4778236073450508</v>
      </c>
      <c r="I53" s="31">
        <v>0.5</v>
      </c>
      <c r="J53" s="11">
        <f t="shared" si="5"/>
        <v>47.782360734505076</v>
      </c>
      <c r="K53" s="11">
        <f t="shared" si="5"/>
        <v>52.727991180312507</v>
      </c>
      <c r="L53" s="11">
        <f t="shared" si="4"/>
        <v>-4.9456304458074314</v>
      </c>
      <c r="M53" s="35">
        <f t="shared" si="2"/>
        <v>0.52727991180312506</v>
      </c>
      <c r="N53" s="30">
        <v>0.5</v>
      </c>
      <c r="O53" s="58">
        <f t="shared" si="3"/>
        <v>-8.652920277584089</v>
      </c>
    </row>
    <row r="54" spans="1:15">
      <c r="A54" s="76" t="s">
        <v>153</v>
      </c>
      <c r="B54" s="37" t="s">
        <v>154</v>
      </c>
      <c r="C54" s="16">
        <v>2306</v>
      </c>
      <c r="D54" s="32">
        <v>2453</v>
      </c>
      <c r="E54" s="9">
        <v>584153</v>
      </c>
      <c r="F54" s="9">
        <v>568158</v>
      </c>
      <c r="G54" s="9">
        <v>565737</v>
      </c>
      <c r="H54" s="35">
        <f t="shared" si="0"/>
        <v>0.39475959209316736</v>
      </c>
      <c r="I54" s="32">
        <v>0.4</v>
      </c>
      <c r="J54" s="11">
        <f t="shared" si="5"/>
        <v>39.475959209316734</v>
      </c>
      <c r="K54" s="11">
        <f t="shared" si="5"/>
        <v>43.174609879646162</v>
      </c>
      <c r="L54" s="11">
        <f t="shared" si="4"/>
        <v>-3.6986506703294282</v>
      </c>
      <c r="M54" s="35">
        <f t="shared" si="2"/>
        <v>0.43174609879646159</v>
      </c>
      <c r="N54" s="31">
        <v>0.4</v>
      </c>
      <c r="O54" s="58">
        <f t="shared" si="3"/>
        <v>-5.992662046473705</v>
      </c>
    </row>
    <row r="55" spans="1:15" ht="15.75" thickBot="1">
      <c r="A55" s="77" t="s">
        <v>155</v>
      </c>
      <c r="B55" s="49" t="s">
        <v>156</v>
      </c>
      <c r="C55" s="17" t="s">
        <v>164</v>
      </c>
      <c r="D55" s="33" t="s">
        <v>164</v>
      </c>
      <c r="E55" s="32">
        <v>3548397</v>
      </c>
      <c r="F55" s="9">
        <v>3706690</v>
      </c>
      <c r="G55" s="19">
        <v>3612464</v>
      </c>
      <c r="H55" s="36"/>
      <c r="I55" s="33"/>
      <c r="J55" s="11" t="e">
        <f t="shared" si="5"/>
        <v>#VALUE!</v>
      </c>
      <c r="K55" s="11" t="e">
        <f t="shared" si="5"/>
        <v>#VALUE!</v>
      </c>
      <c r="L55" s="11" t="e">
        <f t="shared" si="4"/>
        <v>#VALUE!</v>
      </c>
      <c r="M55" s="33"/>
      <c r="N55" s="33"/>
      <c r="O55" s="58"/>
    </row>
    <row r="56" spans="1:15">
      <c r="A56" s="77"/>
      <c r="B56" s="49"/>
      <c r="C56" s="13">
        <v>1406220</v>
      </c>
      <c r="D56" s="34">
        <v>1431730</v>
      </c>
      <c r="E56" s="10">
        <v>318857056</v>
      </c>
      <c r="F56" s="9">
        <v>311591919</v>
      </c>
      <c r="G56" s="7">
        <v>311516332</v>
      </c>
      <c r="H56" s="35">
        <f>C56/E56*100</f>
        <v>0.44101893733849185</v>
      </c>
      <c r="I56" s="11">
        <v>0.4</v>
      </c>
      <c r="J56" s="11">
        <f t="shared" si="5"/>
        <v>44.101893733849188</v>
      </c>
      <c r="K56" s="11">
        <f t="shared" si="5"/>
        <v>45.948880978521139</v>
      </c>
      <c r="L56" s="11">
        <f t="shared" si="4"/>
        <v>-1.8469872446719506</v>
      </c>
      <c r="M56" s="35">
        <f>D56/F56*100</f>
        <v>0.45948880978521134</v>
      </c>
      <c r="N56" s="11">
        <v>0.5</v>
      </c>
      <c r="O56" s="58">
        <f>((C56-D56)/D56)*100</f>
        <v>-1.7817605274737556</v>
      </c>
    </row>
    <row r="57" spans="1:15">
      <c r="A57" s="67"/>
      <c r="B57" s="2"/>
      <c r="C57" s="12"/>
      <c r="D57" s="12"/>
      <c r="E57" s="12"/>
      <c r="F57" s="59"/>
      <c r="G57" s="12"/>
      <c r="H57" s="12"/>
      <c r="I57" s="12"/>
      <c r="J57" s="12"/>
      <c r="K57" s="12"/>
      <c r="L57" s="12"/>
      <c r="M57" s="59"/>
      <c r="N57" s="59"/>
      <c r="O57" s="59"/>
    </row>
    <row r="58" spans="1:15">
      <c r="A58" s="67"/>
      <c r="B58" s="66"/>
      <c r="C58" s="12"/>
      <c r="D58" s="12"/>
      <c r="E58" s="12"/>
      <c r="F58" s="59"/>
      <c r="G58" s="12"/>
      <c r="H58" s="12"/>
      <c r="I58" s="12"/>
      <c r="J58" s="12"/>
      <c r="K58" s="12"/>
      <c r="L58" s="12"/>
      <c r="M58" s="59"/>
      <c r="N58" s="59"/>
      <c r="O58" s="59"/>
    </row>
    <row r="59" spans="1:15">
      <c r="A59" s="67"/>
      <c r="B59" s="2"/>
      <c r="C59" s="12"/>
      <c r="D59" s="12"/>
      <c r="E59" s="12"/>
      <c r="F59" s="59"/>
      <c r="G59" s="12"/>
      <c r="H59" s="12"/>
      <c r="I59" s="12"/>
      <c r="J59" s="12"/>
      <c r="K59" s="12"/>
      <c r="L59" s="12"/>
      <c r="M59" s="59"/>
      <c r="N59" s="59"/>
      <c r="O59" s="59"/>
    </row>
    <row r="60" spans="1:15">
      <c r="A60" s="67"/>
      <c r="B60" s="2"/>
      <c r="C60" s="12"/>
      <c r="D60" s="12"/>
      <c r="E60" s="12"/>
      <c r="F60" s="59"/>
      <c r="G60" s="12"/>
      <c r="H60" s="12"/>
      <c r="I60" s="12"/>
      <c r="J60" s="12"/>
      <c r="K60" s="12"/>
      <c r="L60" s="12"/>
      <c r="M60" s="59"/>
      <c r="N60" s="59"/>
      <c r="O60" s="59"/>
    </row>
    <row r="61" spans="1:15">
      <c r="A61" s="67"/>
      <c r="B61" s="1"/>
      <c r="C61" s="12"/>
      <c r="D61" s="12"/>
      <c r="E61" s="12"/>
      <c r="F61" s="59"/>
      <c r="G61" s="12"/>
      <c r="H61" s="12"/>
      <c r="I61" s="12"/>
      <c r="J61" s="12"/>
      <c r="K61" s="12"/>
      <c r="L61" s="12"/>
      <c r="M61" s="59"/>
      <c r="N61" s="59"/>
      <c r="O61" s="59"/>
    </row>
    <row r="62" spans="1:15">
      <c r="A62" s="67"/>
      <c r="B62" s="1"/>
      <c r="C62" s="12"/>
      <c r="D62" s="12"/>
      <c r="E62" s="12"/>
      <c r="F62" s="59"/>
      <c r="G62" s="12"/>
      <c r="H62" s="12"/>
      <c r="I62" s="12"/>
      <c r="J62" s="12"/>
      <c r="K62" s="12"/>
      <c r="L62" s="12"/>
      <c r="M62" s="59"/>
      <c r="N62" s="59"/>
      <c r="O62" s="59"/>
    </row>
    <row r="63" spans="1:15">
      <c r="A63" s="67"/>
      <c r="B63" s="1"/>
      <c r="C63" s="12"/>
      <c r="D63" s="12"/>
      <c r="E63" s="12"/>
      <c r="F63" s="59"/>
      <c r="G63" s="12"/>
      <c r="H63" s="12"/>
      <c r="I63" s="12"/>
      <c r="J63" s="12"/>
      <c r="K63" s="12"/>
      <c r="L63" s="12"/>
      <c r="M63" s="59"/>
      <c r="N63" s="59"/>
      <c r="O63" s="59"/>
    </row>
    <row r="64" spans="1:15">
      <c r="A64" s="67"/>
      <c r="B64" s="1"/>
      <c r="C64" s="12"/>
      <c r="D64" s="12"/>
      <c r="E64" s="12"/>
      <c r="F64" s="59"/>
      <c r="G64" s="12"/>
      <c r="H64" s="12"/>
      <c r="I64" s="12"/>
      <c r="J64" s="12"/>
      <c r="K64" s="12"/>
      <c r="L64" s="12"/>
      <c r="M64" s="59"/>
      <c r="N64" s="59"/>
      <c r="O64" s="59"/>
    </row>
    <row r="65" spans="1:15">
      <c r="A65" s="67"/>
      <c r="B65" s="1"/>
      <c r="C65" s="12"/>
      <c r="D65" s="12"/>
      <c r="E65" s="12"/>
      <c r="F65" s="59"/>
      <c r="G65" s="12"/>
      <c r="H65" s="12"/>
      <c r="I65" s="12"/>
      <c r="J65" s="12"/>
      <c r="K65" s="12"/>
      <c r="L65" s="12"/>
      <c r="M65" s="59"/>
      <c r="N65" s="59"/>
      <c r="O65" s="59"/>
    </row>
    <row r="66" spans="1:15">
      <c r="A66" s="67"/>
      <c r="B66" s="1"/>
      <c r="C66" s="12"/>
      <c r="D66" s="12"/>
      <c r="E66" s="12"/>
      <c r="F66" s="59"/>
      <c r="G66" s="12"/>
      <c r="H66" s="12"/>
      <c r="I66" s="12"/>
      <c r="J66" s="12"/>
      <c r="K66" s="12"/>
      <c r="L66" s="12"/>
      <c r="M66" s="59"/>
      <c r="N66" s="59"/>
      <c r="O66" s="59"/>
    </row>
    <row r="67" spans="1:15">
      <c r="A67" s="67"/>
      <c r="B67" s="1"/>
      <c r="C67" s="12"/>
      <c r="D67" s="12"/>
      <c r="E67" s="12"/>
      <c r="F67" s="59"/>
      <c r="G67" s="12"/>
      <c r="H67" s="12"/>
      <c r="I67" s="12"/>
      <c r="J67" s="12"/>
      <c r="K67" s="12"/>
      <c r="L67" s="12"/>
      <c r="M67" s="59"/>
      <c r="N67" s="59"/>
      <c r="O67" s="59"/>
    </row>
    <row r="68" spans="1:15">
      <c r="A68" s="67"/>
      <c r="B68" s="1"/>
      <c r="C68" s="12"/>
      <c r="D68" s="12"/>
      <c r="E68" s="59"/>
      <c r="F68" s="12"/>
      <c r="G68" s="12"/>
      <c r="H68" s="12"/>
      <c r="I68" s="12"/>
      <c r="J68" s="12"/>
      <c r="K68" s="12"/>
      <c r="L68" s="12"/>
      <c r="M68" s="59"/>
      <c r="N68" s="59"/>
      <c r="O68" s="59"/>
    </row>
    <row r="69" spans="1:15">
      <c r="A69" s="67"/>
      <c r="B69" s="1"/>
      <c r="C69" s="12"/>
      <c r="D69" s="12"/>
      <c r="E69" s="59"/>
      <c r="F69" s="12"/>
      <c r="G69" s="12"/>
      <c r="H69" s="12"/>
      <c r="I69" s="12"/>
      <c r="J69" s="12"/>
      <c r="K69" s="12"/>
      <c r="L69" s="12"/>
      <c r="M69" s="59"/>
      <c r="N69" s="59"/>
      <c r="O69" s="59"/>
    </row>
    <row r="70" spans="1:15">
      <c r="A70" s="67"/>
      <c r="B70" s="1"/>
      <c r="C70" s="12"/>
      <c r="D70" s="12"/>
      <c r="E70" s="59"/>
      <c r="F70" s="12"/>
      <c r="G70" s="12"/>
      <c r="H70" s="12"/>
      <c r="I70" s="12"/>
      <c r="J70" s="12"/>
      <c r="K70" s="12"/>
      <c r="L70" s="12"/>
      <c r="M70" s="59"/>
      <c r="N70" s="59"/>
      <c r="O70" s="59"/>
    </row>
    <row r="71" spans="1:15">
      <c r="A71" s="67"/>
      <c r="B71" s="1"/>
      <c r="C71" s="12"/>
      <c r="D71" s="12"/>
      <c r="E71" s="59"/>
      <c r="F71" s="12"/>
      <c r="G71" s="12"/>
      <c r="H71" s="12"/>
      <c r="I71" s="12"/>
      <c r="J71" s="12"/>
      <c r="K71" s="12"/>
      <c r="L71" s="12"/>
      <c r="M71" s="59"/>
      <c r="N71" s="59"/>
      <c r="O71" s="59"/>
    </row>
    <row r="72" spans="1:15">
      <c r="A72" s="67"/>
      <c r="B72" s="1"/>
      <c r="C72" s="12"/>
      <c r="D72" s="12"/>
      <c r="E72" s="59"/>
      <c r="F72" s="12"/>
      <c r="G72" s="12"/>
      <c r="H72" s="12"/>
      <c r="I72" s="12"/>
      <c r="J72" s="12"/>
      <c r="K72" s="12"/>
      <c r="L72" s="12"/>
      <c r="M72" s="59"/>
      <c r="N72" s="59"/>
      <c r="O72" s="59"/>
    </row>
    <row r="73" spans="1:15">
      <c r="A73" s="67"/>
      <c r="B73" s="1"/>
      <c r="C73" s="12"/>
      <c r="D73" s="12"/>
      <c r="E73" s="59"/>
      <c r="F73" s="12"/>
      <c r="G73" s="12"/>
      <c r="H73" s="12"/>
      <c r="I73" s="12"/>
      <c r="J73" s="12"/>
      <c r="K73" s="12"/>
      <c r="L73" s="12"/>
      <c r="M73" s="59"/>
      <c r="N73" s="59"/>
      <c r="O73" s="59"/>
    </row>
    <row r="74" spans="1:15">
      <c r="A74" s="67"/>
      <c r="B74" s="1"/>
      <c r="C74" s="12"/>
      <c r="D74" s="12"/>
      <c r="E74" s="59"/>
      <c r="F74" s="12"/>
      <c r="G74" s="12"/>
      <c r="H74" s="12"/>
      <c r="I74" s="12"/>
      <c r="J74" s="12"/>
      <c r="K74" s="12"/>
      <c r="L74" s="12"/>
      <c r="M74" s="59"/>
      <c r="N74" s="59"/>
      <c r="O74" s="59"/>
    </row>
    <row r="75" spans="1:15">
      <c r="A75" s="67"/>
      <c r="B75" s="1"/>
      <c r="C75" s="12"/>
      <c r="D75" s="12"/>
      <c r="E75" s="59"/>
      <c r="F75" s="12"/>
      <c r="G75" s="12"/>
      <c r="H75" s="12"/>
      <c r="I75" s="12"/>
      <c r="J75" s="12"/>
      <c r="K75" s="12"/>
      <c r="L75" s="12"/>
      <c r="M75" s="59"/>
      <c r="N75" s="59"/>
      <c r="O75" s="59"/>
    </row>
    <row r="76" spans="1:15">
      <c r="A76" s="67"/>
      <c r="B76" s="1"/>
      <c r="C76" s="12"/>
      <c r="D76" s="12"/>
      <c r="E76" s="59"/>
      <c r="F76" s="12"/>
      <c r="G76" s="12"/>
      <c r="H76" s="12"/>
      <c r="I76" s="12"/>
      <c r="J76" s="12"/>
      <c r="K76" s="12"/>
      <c r="L76" s="12"/>
      <c r="M76" s="59"/>
      <c r="N76" s="59"/>
      <c r="O76" s="59"/>
    </row>
    <row r="77" spans="1:15">
      <c r="A77" s="67"/>
      <c r="B77" s="1"/>
      <c r="C77" s="12"/>
      <c r="D77" s="12"/>
      <c r="E77" s="59"/>
      <c r="F77" s="12"/>
      <c r="G77" s="12"/>
      <c r="H77" s="12"/>
      <c r="I77" s="12"/>
      <c r="J77" s="12"/>
      <c r="K77" s="12"/>
      <c r="L77" s="12"/>
      <c r="M77" s="59"/>
      <c r="N77" s="59"/>
      <c r="O77" s="59"/>
    </row>
    <row r="78" spans="1:15">
      <c r="A78" s="67"/>
      <c r="B78" s="1"/>
      <c r="C78" s="12"/>
      <c r="D78" s="12"/>
      <c r="E78" s="59"/>
      <c r="F78" s="12"/>
      <c r="G78" s="12"/>
      <c r="H78" s="12"/>
      <c r="I78" s="12"/>
      <c r="J78" s="12"/>
      <c r="K78" s="12"/>
      <c r="L78" s="12"/>
      <c r="M78" s="59"/>
      <c r="N78" s="59"/>
      <c r="O78" s="59"/>
    </row>
    <row r="79" spans="1:15">
      <c r="A79" s="67"/>
      <c r="B79" s="1"/>
      <c r="C79" s="12"/>
      <c r="D79" s="12"/>
      <c r="E79" s="59"/>
      <c r="F79" s="12"/>
      <c r="G79" s="12"/>
      <c r="H79" s="12"/>
      <c r="I79" s="12"/>
      <c r="J79" s="12"/>
      <c r="K79" s="12"/>
      <c r="L79" s="12"/>
      <c r="M79" s="59"/>
      <c r="N79" s="59"/>
      <c r="O79" s="59"/>
    </row>
    <row r="80" spans="1:15">
      <c r="A80" s="67"/>
      <c r="B80" s="1"/>
      <c r="C80" s="12"/>
      <c r="D80" s="12"/>
      <c r="E80" s="59"/>
      <c r="F80" s="12"/>
      <c r="G80" s="12"/>
      <c r="H80" s="12"/>
      <c r="I80" s="12"/>
      <c r="J80" s="12"/>
      <c r="K80" s="12"/>
      <c r="L80" s="12"/>
      <c r="M80" s="59"/>
      <c r="N80" s="59"/>
      <c r="O80" s="59"/>
    </row>
    <row r="81" spans="3:15">
      <c r="C81" s="12"/>
      <c r="D81" s="12"/>
      <c r="E81" s="59"/>
      <c r="F81" s="12"/>
      <c r="G81" s="12"/>
      <c r="H81" s="12"/>
      <c r="I81" s="12"/>
      <c r="J81" s="12"/>
      <c r="K81" s="12"/>
      <c r="L81" s="12"/>
      <c r="M81" s="59"/>
      <c r="N81" s="59"/>
      <c r="O81" s="59"/>
    </row>
    <row r="82" spans="3:1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59"/>
      <c r="N82" s="59"/>
      <c r="O82" s="59"/>
    </row>
    <row r="83" spans="3:1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59"/>
      <c r="N83" s="59"/>
      <c r="O83" s="59"/>
    </row>
    <row r="84" spans="3:1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59"/>
      <c r="N84" s="59"/>
      <c r="O84" s="59"/>
    </row>
    <row r="85" spans="3:1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59"/>
      <c r="N85" s="59"/>
      <c r="O85" s="59"/>
    </row>
    <row r="86" spans="3:1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59"/>
      <c r="N86" s="59"/>
      <c r="O86" s="59"/>
    </row>
    <row r="87" spans="3:1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59"/>
      <c r="N87" s="59"/>
      <c r="O87" s="59"/>
    </row>
    <row r="88" spans="3:1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59"/>
      <c r="N88" s="59"/>
      <c r="O88" s="59"/>
    </row>
    <row r="89" spans="3:1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59"/>
      <c r="N89" s="59"/>
      <c r="O89" s="59"/>
    </row>
    <row r="90" spans="3:1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59"/>
      <c r="N90" s="59"/>
      <c r="O90" s="59"/>
    </row>
    <row r="91" spans="3:1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59"/>
      <c r="N91" s="59"/>
      <c r="O91" s="59"/>
    </row>
    <row r="92" spans="3:1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59"/>
      <c r="N92" s="59"/>
      <c r="O92" s="59"/>
    </row>
    <row r="93" spans="3:1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59"/>
      <c r="N93" s="59"/>
      <c r="O93" s="59"/>
    </row>
    <row r="94" spans="3:1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59"/>
      <c r="N94" s="59"/>
      <c r="O94" s="59"/>
    </row>
    <row r="95" spans="3:1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59"/>
      <c r="N95" s="59"/>
      <c r="O95" s="59"/>
    </row>
    <row r="96" spans="3:1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59"/>
      <c r="N96" s="59"/>
      <c r="O96" s="59"/>
    </row>
    <row r="97" spans="3:1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59"/>
      <c r="N97" s="59"/>
      <c r="O97" s="59"/>
    </row>
    <row r="98" spans="3:1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59"/>
      <c r="N98" s="59"/>
      <c r="O98" s="59"/>
    </row>
    <row r="99" spans="3:1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59"/>
      <c r="N99" s="59"/>
      <c r="O99" s="59"/>
    </row>
    <row r="100" spans="3:1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59"/>
      <c r="N100" s="59"/>
      <c r="O100" s="59"/>
    </row>
    <row r="101" spans="3:1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59"/>
      <c r="N101" s="59"/>
      <c r="O101" s="59"/>
    </row>
    <row r="102" spans="3:1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59"/>
      <c r="N102" s="59"/>
      <c r="O102" s="59"/>
    </row>
    <row r="103" spans="3:1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59"/>
      <c r="N103" s="59"/>
      <c r="O103" s="59"/>
    </row>
    <row r="104" spans="3:1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59"/>
      <c r="N104" s="59"/>
      <c r="O104" s="59"/>
    </row>
    <row r="105" spans="3:15">
      <c r="C105" s="11"/>
      <c r="D105" s="11"/>
      <c r="E105" s="11"/>
      <c r="F105" s="11"/>
      <c r="G105" s="11"/>
      <c r="H105" s="11"/>
      <c r="I105" s="58"/>
      <c r="J105" s="58"/>
      <c r="K105" s="58"/>
      <c r="L105" s="58"/>
      <c r="M105" s="58"/>
      <c r="N105" s="58"/>
      <c r="O105" s="58"/>
    </row>
    <row r="106" spans="3:15">
      <c r="C106" s="11"/>
      <c r="D106" s="11"/>
      <c r="E106" s="11"/>
      <c r="F106" s="11"/>
      <c r="G106" s="11"/>
      <c r="H106" s="11"/>
      <c r="I106" s="58"/>
      <c r="J106" s="58"/>
      <c r="K106" s="58"/>
      <c r="L106" s="58"/>
      <c r="M106" s="58"/>
      <c r="N106" s="58"/>
      <c r="O106" s="58"/>
    </row>
    <row r="107" spans="3:15">
      <c r="C107" s="11"/>
      <c r="D107" s="11"/>
      <c r="E107" s="11"/>
      <c r="F107" s="11"/>
      <c r="G107" s="11"/>
      <c r="H107" s="11"/>
      <c r="I107" s="58"/>
      <c r="J107" s="58"/>
      <c r="K107" s="58"/>
      <c r="L107" s="58"/>
      <c r="M107" s="58"/>
      <c r="N107" s="58"/>
      <c r="O107" s="58"/>
    </row>
    <row r="108" spans="3:15">
      <c r="C108" s="11"/>
      <c r="D108" s="11"/>
      <c r="E108" s="11"/>
      <c r="F108" s="11"/>
      <c r="G108" s="11"/>
      <c r="H108" s="11"/>
      <c r="I108" s="58"/>
      <c r="J108" s="58"/>
      <c r="K108" s="58"/>
      <c r="L108" s="58"/>
      <c r="M108" s="58"/>
      <c r="N108" s="58"/>
      <c r="O108" s="58"/>
    </row>
    <row r="109" spans="3:15">
      <c r="C109" s="11"/>
      <c r="D109" s="11"/>
      <c r="E109" s="11"/>
      <c r="F109" s="11"/>
      <c r="G109" s="11"/>
      <c r="H109" s="11"/>
      <c r="I109" s="58"/>
      <c r="J109" s="58"/>
      <c r="K109" s="58"/>
      <c r="L109" s="58"/>
      <c r="M109" s="58"/>
      <c r="N109" s="58"/>
      <c r="O109" s="58"/>
    </row>
    <row r="110" spans="3:15">
      <c r="C110" s="11"/>
      <c r="D110" s="11"/>
      <c r="E110" s="11"/>
      <c r="F110" s="11"/>
      <c r="G110" s="11"/>
      <c r="H110" s="11"/>
      <c r="I110" s="58"/>
      <c r="J110" s="58"/>
      <c r="K110" s="58"/>
      <c r="L110" s="58"/>
      <c r="M110" s="58"/>
      <c r="N110" s="58"/>
      <c r="O110" s="58"/>
    </row>
    <row r="111" spans="3:15">
      <c r="C111" s="11"/>
      <c r="D111" s="11"/>
      <c r="E111" s="11"/>
      <c r="F111" s="11"/>
      <c r="G111" s="11"/>
      <c r="H111" s="11"/>
      <c r="I111" s="58"/>
      <c r="J111" s="58"/>
      <c r="K111" s="58"/>
      <c r="L111" s="58"/>
      <c r="M111" s="58"/>
      <c r="N111" s="58"/>
      <c r="O111" s="58"/>
    </row>
    <row r="112" spans="3:15">
      <c r="C112" s="11"/>
      <c r="D112" s="11"/>
      <c r="E112" s="11"/>
      <c r="F112" s="11"/>
      <c r="G112" s="11"/>
      <c r="H112" s="11"/>
      <c r="I112" s="58"/>
      <c r="J112" s="58"/>
      <c r="K112" s="58"/>
      <c r="L112" s="58"/>
      <c r="M112" s="58"/>
      <c r="N112" s="58"/>
      <c r="O112" s="58"/>
    </row>
    <row r="113" spans="3:15">
      <c r="C113" s="11"/>
      <c r="D113" s="11"/>
      <c r="E113" s="11"/>
      <c r="F113" s="11"/>
      <c r="G113" s="11"/>
      <c r="H113" s="11"/>
      <c r="I113" s="58"/>
      <c r="J113" s="58"/>
      <c r="K113" s="58"/>
      <c r="L113" s="58"/>
      <c r="M113" s="58"/>
      <c r="N113" s="58"/>
      <c r="O113" s="58"/>
    </row>
    <row r="114" spans="3:15">
      <c r="C114" s="11"/>
      <c r="D114" s="11"/>
      <c r="E114" s="11"/>
      <c r="F114" s="11"/>
      <c r="G114" s="11"/>
      <c r="H114" s="11"/>
      <c r="I114" s="58"/>
      <c r="J114" s="58"/>
      <c r="K114" s="58"/>
      <c r="L114" s="58"/>
      <c r="M114" s="58"/>
      <c r="N114" s="58"/>
      <c r="O114" s="58"/>
    </row>
    <row r="115" spans="3:15">
      <c r="C115" s="11"/>
      <c r="D115" s="11"/>
      <c r="E115" s="11"/>
      <c r="F115" s="11"/>
      <c r="G115" s="11"/>
      <c r="H115" s="11"/>
      <c r="I115" s="58"/>
      <c r="J115" s="58"/>
      <c r="K115" s="58"/>
      <c r="L115" s="58"/>
      <c r="M115" s="58"/>
      <c r="N115" s="58"/>
      <c r="O115" s="58"/>
    </row>
    <row r="116" spans="3:15">
      <c r="C116" s="11"/>
      <c r="D116" s="11"/>
      <c r="E116" s="11"/>
      <c r="F116" s="11"/>
      <c r="G116" s="11"/>
      <c r="H116" s="11"/>
      <c r="I116" s="58"/>
      <c r="J116" s="58"/>
      <c r="K116" s="58"/>
      <c r="L116" s="58"/>
      <c r="M116" s="58"/>
      <c r="N116" s="58"/>
      <c r="O116" s="58"/>
    </row>
    <row r="117" spans="3:15">
      <c r="C117" s="11"/>
      <c r="D117" s="11"/>
      <c r="E117" s="11"/>
      <c r="F117" s="11"/>
      <c r="G117" s="11"/>
      <c r="H117" s="11"/>
      <c r="I117" s="58"/>
      <c r="J117" s="58"/>
      <c r="K117" s="58"/>
      <c r="L117" s="58"/>
      <c r="M117" s="58"/>
      <c r="N117" s="58"/>
      <c r="O117" s="58"/>
    </row>
    <row r="118" spans="3:15">
      <c r="C118" s="11"/>
      <c r="D118" s="11"/>
      <c r="E118" s="11"/>
      <c r="F118" s="11"/>
      <c r="G118" s="11"/>
      <c r="H118" s="11"/>
      <c r="I118" s="58"/>
      <c r="J118" s="58"/>
      <c r="K118" s="58"/>
      <c r="L118" s="58"/>
      <c r="M118" s="58"/>
      <c r="N118" s="58"/>
      <c r="O118" s="58"/>
    </row>
    <row r="119" spans="3:15">
      <c r="C119" s="11"/>
      <c r="D119" s="11"/>
      <c r="E119" s="11"/>
      <c r="F119" s="11"/>
      <c r="G119" s="11"/>
      <c r="H119" s="11"/>
      <c r="I119" s="58"/>
      <c r="J119" s="58"/>
      <c r="K119" s="58"/>
      <c r="L119" s="58"/>
      <c r="M119" s="58"/>
      <c r="N119" s="58"/>
      <c r="O119" s="58"/>
    </row>
    <row r="120" spans="3:15">
      <c r="C120" s="11"/>
      <c r="D120" s="11"/>
      <c r="E120" s="11"/>
      <c r="F120" s="11"/>
      <c r="G120" s="11"/>
      <c r="H120" s="11"/>
      <c r="I120" s="58"/>
      <c r="J120" s="58"/>
      <c r="K120" s="58"/>
      <c r="L120" s="58"/>
      <c r="M120" s="58"/>
      <c r="N120" s="58"/>
      <c r="O120" s="58"/>
    </row>
    <row r="121" spans="3:15">
      <c r="C121" s="11"/>
      <c r="D121" s="11"/>
      <c r="E121" s="11"/>
      <c r="F121" s="11"/>
      <c r="G121" s="11"/>
      <c r="H121" s="11"/>
      <c r="I121" s="58"/>
      <c r="J121" s="58"/>
      <c r="K121" s="58"/>
      <c r="L121" s="58"/>
      <c r="M121" s="58"/>
      <c r="N121" s="58"/>
      <c r="O121" s="58"/>
    </row>
    <row r="122" spans="3:15">
      <c r="C122" s="11"/>
      <c r="D122" s="11"/>
      <c r="E122" s="11"/>
      <c r="F122" s="11"/>
      <c r="G122" s="11"/>
      <c r="H122" s="11"/>
      <c r="I122" s="58"/>
      <c r="J122" s="58"/>
      <c r="K122" s="58"/>
      <c r="L122" s="58"/>
      <c r="M122" s="58"/>
      <c r="N122" s="58"/>
      <c r="O122" s="58"/>
    </row>
    <row r="123" spans="3:15">
      <c r="C123" s="11"/>
      <c r="D123" s="11"/>
      <c r="E123" s="11"/>
      <c r="F123" s="11"/>
      <c r="G123" s="11"/>
      <c r="H123" s="11"/>
      <c r="I123" s="58"/>
      <c r="J123" s="58"/>
      <c r="K123" s="58"/>
      <c r="L123" s="58"/>
      <c r="M123" s="58"/>
      <c r="N123" s="58"/>
      <c r="O123" s="58"/>
    </row>
    <row r="124" spans="3:15">
      <c r="C124" s="11"/>
      <c r="D124" s="11"/>
      <c r="E124" s="11"/>
      <c r="F124" s="11"/>
      <c r="G124" s="11"/>
      <c r="H124" s="11"/>
      <c r="I124" s="58"/>
      <c r="J124" s="58"/>
      <c r="K124" s="58"/>
      <c r="L124" s="58"/>
      <c r="M124" s="58"/>
      <c r="N124" s="58"/>
      <c r="O124" s="58"/>
    </row>
    <row r="125" spans="3:15">
      <c r="C125" s="11"/>
      <c r="D125" s="11"/>
      <c r="E125" s="11"/>
      <c r="F125" s="11"/>
      <c r="G125" s="11"/>
      <c r="H125" s="11"/>
      <c r="I125" s="58"/>
      <c r="J125" s="58"/>
      <c r="K125" s="58"/>
      <c r="L125" s="58"/>
      <c r="M125" s="58"/>
      <c r="N125" s="58"/>
      <c r="O125" s="58"/>
    </row>
    <row r="126" spans="3:15">
      <c r="C126" s="11"/>
      <c r="D126" s="11"/>
      <c r="E126" s="11"/>
      <c r="F126" s="11"/>
      <c r="G126" s="11"/>
      <c r="H126" s="11"/>
      <c r="I126" s="58"/>
      <c r="J126" s="58"/>
      <c r="K126" s="58"/>
      <c r="L126" s="58"/>
      <c r="M126" s="58"/>
      <c r="N126" s="58"/>
      <c r="O126" s="58"/>
    </row>
    <row r="127" spans="3:15">
      <c r="C127" s="11"/>
      <c r="D127" s="11"/>
      <c r="E127" s="11"/>
      <c r="F127" s="11"/>
      <c r="G127" s="11"/>
      <c r="H127" s="11"/>
      <c r="I127" s="58"/>
      <c r="J127" s="58"/>
      <c r="K127" s="58"/>
      <c r="L127" s="58"/>
      <c r="M127" s="58"/>
      <c r="N127" s="58"/>
      <c r="O127" s="58"/>
    </row>
    <row r="128" spans="3:15">
      <c r="C128" s="11"/>
      <c r="D128" s="11"/>
      <c r="E128" s="11"/>
      <c r="F128" s="11"/>
      <c r="G128" s="11"/>
      <c r="H128" s="11"/>
      <c r="I128" s="58"/>
      <c r="J128" s="58"/>
      <c r="K128" s="58"/>
      <c r="L128" s="58"/>
      <c r="M128" s="58"/>
      <c r="N128" s="58"/>
      <c r="O128" s="58"/>
    </row>
    <row r="129" spans="3:15">
      <c r="C129" s="11"/>
      <c r="D129" s="11"/>
      <c r="E129" s="11"/>
      <c r="F129" s="11"/>
      <c r="G129" s="11"/>
      <c r="H129" s="11"/>
      <c r="I129" s="58"/>
      <c r="J129" s="58"/>
      <c r="K129" s="58"/>
      <c r="L129" s="58"/>
      <c r="M129" s="58"/>
      <c r="N129" s="58"/>
      <c r="O129" s="58"/>
    </row>
    <row r="130" spans="3:15">
      <c r="C130" s="11"/>
      <c r="D130" s="11"/>
      <c r="E130" s="11"/>
      <c r="F130" s="11"/>
      <c r="G130" s="11"/>
      <c r="H130" s="11"/>
      <c r="I130" s="58"/>
      <c r="J130" s="58"/>
      <c r="K130" s="58"/>
      <c r="L130" s="58"/>
      <c r="M130" s="58"/>
      <c r="N130" s="58"/>
      <c r="O130" s="58"/>
    </row>
    <row r="131" spans="3:15">
      <c r="C131" s="11"/>
      <c r="D131" s="11"/>
      <c r="E131" s="11"/>
      <c r="F131" s="11"/>
      <c r="G131" s="11"/>
      <c r="H131" s="11"/>
      <c r="I131" s="58"/>
      <c r="J131" s="58"/>
      <c r="K131" s="58"/>
      <c r="L131" s="58"/>
      <c r="M131" s="58"/>
      <c r="N131" s="58"/>
      <c r="O131" s="58"/>
    </row>
    <row r="132" spans="3:15">
      <c r="C132" s="11"/>
      <c r="D132" s="11"/>
      <c r="E132" s="11"/>
      <c r="F132" s="11"/>
      <c r="G132" s="11"/>
      <c r="H132" s="11"/>
      <c r="I132" s="58"/>
      <c r="J132" s="58"/>
      <c r="K132" s="58"/>
      <c r="L132" s="58"/>
      <c r="M132" s="58"/>
      <c r="N132" s="58"/>
      <c r="O132" s="58"/>
    </row>
    <row r="133" spans="3:15">
      <c r="C133" s="11"/>
      <c r="D133" s="11"/>
      <c r="E133" s="11"/>
      <c r="F133" s="11"/>
      <c r="G133" s="11"/>
      <c r="H133" s="11"/>
      <c r="I133" s="58"/>
      <c r="J133" s="58"/>
      <c r="K133" s="58"/>
      <c r="L133" s="58"/>
      <c r="M133" s="58"/>
      <c r="N133" s="58"/>
      <c r="O133" s="58"/>
    </row>
    <row r="134" spans="3:15">
      <c r="C134" s="11"/>
      <c r="D134" s="11"/>
      <c r="E134" s="11"/>
      <c r="F134" s="11"/>
      <c r="G134" s="11"/>
      <c r="H134" s="11"/>
      <c r="I134" s="58"/>
      <c r="J134" s="58"/>
      <c r="K134" s="58"/>
      <c r="L134" s="58"/>
      <c r="M134" s="58"/>
      <c r="N134" s="58"/>
      <c r="O134" s="58"/>
    </row>
    <row r="135" spans="3:15">
      <c r="C135" s="11"/>
      <c r="D135" s="11"/>
      <c r="E135" s="11"/>
      <c r="F135" s="11"/>
      <c r="G135" s="11"/>
      <c r="H135" s="11"/>
      <c r="I135" s="58"/>
      <c r="J135" s="58"/>
      <c r="K135" s="58"/>
      <c r="L135" s="58"/>
      <c r="M135" s="58"/>
      <c r="N135" s="58"/>
      <c r="O135" s="58"/>
    </row>
    <row r="136" spans="3:15">
      <c r="C136" s="11"/>
      <c r="D136" s="11"/>
      <c r="E136" s="11"/>
      <c r="F136" s="11"/>
      <c r="G136" s="11"/>
      <c r="H136" s="11"/>
      <c r="I136" s="58"/>
      <c r="J136" s="58"/>
      <c r="K136" s="58"/>
      <c r="L136" s="58"/>
      <c r="M136" s="58"/>
      <c r="N136" s="58"/>
      <c r="O136" s="58"/>
    </row>
    <row r="137" spans="3:15">
      <c r="C137" s="11"/>
      <c r="D137" s="11"/>
      <c r="E137" s="11"/>
      <c r="F137" s="11"/>
      <c r="G137" s="11"/>
      <c r="H137" s="11"/>
      <c r="I137" s="58"/>
      <c r="J137" s="58"/>
      <c r="K137" s="58"/>
      <c r="L137" s="58"/>
      <c r="M137" s="58"/>
      <c r="N137" s="58"/>
      <c r="O137" s="58"/>
    </row>
    <row r="138" spans="3:15">
      <c r="C138" s="11"/>
      <c r="D138" s="11"/>
      <c r="E138" s="11"/>
      <c r="F138" s="11"/>
      <c r="G138" s="11"/>
      <c r="H138" s="11"/>
      <c r="I138" s="58"/>
      <c r="J138" s="58"/>
      <c r="K138" s="58"/>
      <c r="L138" s="58"/>
      <c r="M138" s="58"/>
      <c r="N138" s="58"/>
      <c r="O138" s="58"/>
    </row>
    <row r="139" spans="3:15">
      <c r="C139" s="11"/>
      <c r="D139" s="11"/>
      <c r="E139" s="11"/>
      <c r="F139" s="11"/>
      <c r="G139" s="11"/>
      <c r="H139" s="11"/>
      <c r="I139" s="58"/>
      <c r="J139" s="58"/>
      <c r="K139" s="58"/>
      <c r="L139" s="58"/>
      <c r="M139" s="58"/>
      <c r="N139" s="58"/>
      <c r="O139" s="58"/>
    </row>
    <row r="140" spans="3:15">
      <c r="C140" s="11"/>
      <c r="D140" s="11"/>
      <c r="E140" s="11"/>
      <c r="F140" s="11"/>
      <c r="G140" s="11"/>
      <c r="H140" s="11"/>
      <c r="I140" s="58"/>
      <c r="J140" s="58"/>
      <c r="K140" s="58"/>
      <c r="L140" s="58"/>
      <c r="M140" s="58"/>
      <c r="N140" s="58"/>
      <c r="O140" s="58"/>
    </row>
    <row r="141" spans="3:15">
      <c r="C141" s="11"/>
      <c r="D141" s="11"/>
      <c r="E141" s="11"/>
      <c r="F141" s="11"/>
      <c r="G141" s="11"/>
      <c r="H141" s="11"/>
      <c r="I141" s="58"/>
      <c r="J141" s="58"/>
      <c r="K141" s="58"/>
      <c r="L141" s="58"/>
      <c r="M141" s="58"/>
      <c r="N141" s="58"/>
      <c r="O141" s="58"/>
    </row>
    <row r="142" spans="3:15">
      <c r="C142" s="11"/>
      <c r="D142" s="11"/>
      <c r="E142" s="11"/>
      <c r="F142" s="11"/>
      <c r="G142" s="11"/>
      <c r="H142" s="11"/>
      <c r="I142" s="58"/>
      <c r="J142" s="58"/>
      <c r="K142" s="58"/>
      <c r="L142" s="58"/>
      <c r="M142" s="58"/>
      <c r="N142" s="58"/>
      <c r="O142" s="58"/>
    </row>
    <row r="143" spans="3:15">
      <c r="C143" s="11"/>
      <c r="D143" s="11"/>
      <c r="E143" s="11"/>
      <c r="F143" s="11"/>
      <c r="G143" s="11"/>
      <c r="H143" s="11"/>
      <c r="I143" s="58"/>
      <c r="J143" s="58"/>
      <c r="K143" s="58"/>
      <c r="L143" s="58"/>
      <c r="M143" s="58"/>
      <c r="N143" s="58"/>
      <c r="O143" s="58"/>
    </row>
    <row r="144" spans="3:15">
      <c r="C144" s="11"/>
      <c r="D144" s="11"/>
      <c r="E144" s="11"/>
      <c r="F144" s="11"/>
      <c r="G144" s="11"/>
      <c r="H144" s="11"/>
      <c r="I144" s="58"/>
      <c r="J144" s="58"/>
      <c r="K144" s="58"/>
      <c r="L144" s="58"/>
      <c r="M144" s="58"/>
      <c r="N144" s="58"/>
      <c r="O144" s="58"/>
    </row>
    <row r="145" spans="3:15">
      <c r="C145" s="11"/>
      <c r="D145" s="11"/>
      <c r="E145" s="11"/>
      <c r="F145" s="11"/>
      <c r="G145" s="11"/>
      <c r="H145" s="11"/>
      <c r="I145" s="58"/>
      <c r="J145" s="58"/>
      <c r="K145" s="58"/>
      <c r="L145" s="58"/>
      <c r="M145" s="58"/>
      <c r="N145" s="58"/>
      <c r="O145" s="58"/>
    </row>
    <row r="146" spans="3:15">
      <c r="C146" s="11"/>
      <c r="D146" s="11"/>
      <c r="E146" s="11"/>
      <c r="F146" s="11"/>
      <c r="G146" s="11"/>
      <c r="H146" s="11"/>
      <c r="I146" s="58"/>
      <c r="J146" s="58"/>
      <c r="K146" s="58"/>
      <c r="L146" s="58"/>
      <c r="M146" s="58"/>
      <c r="N146" s="58"/>
      <c r="O146" s="58"/>
    </row>
    <row r="147" spans="3:15">
      <c r="C147" s="11"/>
      <c r="D147" s="11"/>
      <c r="E147" s="11"/>
      <c r="F147" s="11"/>
      <c r="G147" s="11"/>
      <c r="H147" s="11"/>
      <c r="I147" s="58"/>
      <c r="J147" s="58"/>
      <c r="K147" s="58"/>
      <c r="L147" s="58"/>
      <c r="M147" s="58"/>
      <c r="N147" s="58"/>
      <c r="O147" s="58"/>
    </row>
    <row r="148" spans="3:15">
      <c r="C148" s="11"/>
      <c r="D148" s="11"/>
      <c r="E148" s="11"/>
      <c r="F148" s="11"/>
      <c r="G148" s="11"/>
      <c r="H148" s="11"/>
      <c r="I148" s="58"/>
      <c r="J148" s="58"/>
      <c r="K148" s="58"/>
      <c r="L148" s="58"/>
      <c r="M148" s="58"/>
      <c r="N148" s="58"/>
      <c r="O148" s="58"/>
    </row>
    <row r="149" spans="3:15">
      <c r="C149" s="11"/>
      <c r="D149" s="11"/>
      <c r="E149" s="11"/>
      <c r="F149" s="11"/>
      <c r="G149" s="11"/>
      <c r="H149" s="11"/>
      <c r="I149" s="58"/>
      <c r="J149" s="58"/>
      <c r="K149" s="58"/>
      <c r="L149" s="58"/>
      <c r="M149" s="58"/>
      <c r="N149" s="58"/>
      <c r="O149" s="58"/>
    </row>
    <row r="150" spans="3:15">
      <c r="C150" s="11"/>
      <c r="D150" s="11"/>
      <c r="E150" s="11"/>
      <c r="F150" s="11"/>
      <c r="G150" s="11"/>
      <c r="H150" s="11"/>
      <c r="I150" s="58"/>
      <c r="J150" s="58"/>
      <c r="K150" s="58"/>
      <c r="L150" s="58"/>
      <c r="M150" s="58"/>
      <c r="N150" s="58"/>
      <c r="O150" s="58"/>
    </row>
    <row r="151" spans="3:15">
      <c r="C151" s="11"/>
      <c r="D151" s="11"/>
      <c r="E151" s="11"/>
      <c r="F151" s="11"/>
      <c r="G151" s="11"/>
      <c r="H151" s="11"/>
      <c r="I151" s="58"/>
      <c r="J151" s="58"/>
      <c r="K151" s="58"/>
      <c r="L151" s="58"/>
      <c r="M151" s="58"/>
      <c r="N151" s="58"/>
      <c r="O151" s="58"/>
    </row>
    <row r="152" spans="3:15">
      <c r="C152" s="11"/>
      <c r="D152" s="11"/>
      <c r="E152" s="11"/>
      <c r="F152" s="11"/>
      <c r="G152" s="11"/>
      <c r="H152" s="11"/>
      <c r="I152" s="58"/>
      <c r="J152" s="58"/>
      <c r="K152" s="58"/>
      <c r="L152" s="58"/>
      <c r="M152" s="58"/>
      <c r="N152" s="58"/>
      <c r="O152" s="58"/>
    </row>
    <row r="153" spans="3:15">
      <c r="C153" s="11"/>
      <c r="D153" s="11"/>
      <c r="E153" s="11"/>
      <c r="F153" s="11"/>
      <c r="G153" s="11"/>
      <c r="H153" s="11"/>
      <c r="I153" s="58"/>
      <c r="J153" s="58"/>
      <c r="K153" s="58"/>
      <c r="L153" s="58"/>
      <c r="M153" s="58"/>
      <c r="N153" s="58"/>
      <c r="O153" s="58"/>
    </row>
    <row r="154" spans="3:15">
      <c r="C154" s="11"/>
      <c r="D154" s="11"/>
      <c r="E154" s="11"/>
      <c r="F154" s="11"/>
      <c r="G154" s="11"/>
      <c r="H154" s="11"/>
      <c r="I154" s="58"/>
      <c r="J154" s="58"/>
      <c r="K154" s="58"/>
      <c r="L154" s="58"/>
      <c r="M154" s="58"/>
      <c r="N154" s="58"/>
      <c r="O154" s="58"/>
    </row>
    <row r="155" spans="3:15">
      <c r="C155" s="11"/>
      <c r="D155" s="11"/>
      <c r="E155" s="11"/>
      <c r="F155" s="11"/>
      <c r="G155" s="11"/>
      <c r="H155" s="11"/>
      <c r="I155" s="58"/>
      <c r="J155" s="58"/>
      <c r="K155" s="58"/>
      <c r="L155" s="58"/>
      <c r="M155" s="58"/>
      <c r="N155" s="58"/>
      <c r="O155" s="58"/>
    </row>
    <row r="156" spans="3:15">
      <c r="C156" s="11"/>
      <c r="D156" s="11"/>
      <c r="E156" s="11"/>
      <c r="F156" s="11"/>
      <c r="G156" s="11"/>
      <c r="H156" s="11"/>
      <c r="I156" s="58"/>
      <c r="J156" s="58"/>
      <c r="K156" s="58"/>
      <c r="L156" s="58"/>
      <c r="M156" s="58"/>
      <c r="N156" s="58"/>
      <c r="O156" s="58"/>
    </row>
    <row r="157" spans="3:15">
      <c r="C157" s="11"/>
      <c r="D157" s="11"/>
      <c r="E157" s="11"/>
      <c r="F157" s="11"/>
      <c r="G157" s="11"/>
      <c r="H157" s="11"/>
      <c r="I157" s="58"/>
      <c r="J157" s="58"/>
      <c r="K157" s="58"/>
      <c r="L157" s="58"/>
      <c r="M157" s="58"/>
      <c r="N157" s="58"/>
      <c r="O157" s="58"/>
    </row>
    <row r="158" spans="3:15">
      <c r="C158" s="11"/>
      <c r="D158" s="11"/>
      <c r="E158" s="11"/>
      <c r="F158" s="11"/>
      <c r="G158" s="11"/>
      <c r="H158" s="11"/>
      <c r="I158" s="58"/>
      <c r="J158" s="58"/>
      <c r="K158" s="58"/>
      <c r="L158" s="58"/>
      <c r="M158" s="58"/>
      <c r="N158" s="58"/>
      <c r="O158" s="58"/>
    </row>
    <row r="159" spans="3:15">
      <c r="C159" s="11"/>
      <c r="D159" s="11"/>
      <c r="E159" s="11"/>
      <c r="F159" s="11"/>
      <c r="G159" s="11"/>
      <c r="H159" s="11"/>
      <c r="I159" s="58"/>
      <c r="J159" s="58"/>
      <c r="K159" s="58"/>
      <c r="L159" s="58"/>
      <c r="M159" s="58"/>
      <c r="N159" s="58"/>
      <c r="O159" s="58"/>
    </row>
    <row r="160" spans="3:15">
      <c r="C160" s="11"/>
      <c r="D160" s="11"/>
      <c r="E160" s="11"/>
      <c r="F160" s="11"/>
      <c r="G160" s="11"/>
      <c r="H160" s="11"/>
      <c r="I160" s="58"/>
      <c r="J160" s="58"/>
      <c r="K160" s="58"/>
      <c r="L160" s="58"/>
      <c r="M160" s="58"/>
      <c r="N160" s="58"/>
      <c r="O160" s="58"/>
    </row>
    <row r="161" spans="3:15">
      <c r="C161" s="11"/>
      <c r="D161" s="11"/>
      <c r="E161" s="11"/>
      <c r="F161" s="11"/>
      <c r="G161" s="11"/>
      <c r="H161" s="11"/>
      <c r="I161" s="58"/>
      <c r="J161" s="58"/>
      <c r="K161" s="58"/>
      <c r="L161" s="58"/>
      <c r="M161" s="58"/>
      <c r="N161" s="58"/>
      <c r="O161" s="58"/>
    </row>
    <row r="162" spans="3:15">
      <c r="C162" s="11"/>
      <c r="D162" s="11"/>
      <c r="E162" s="11"/>
      <c r="F162" s="11"/>
      <c r="G162" s="11"/>
      <c r="H162" s="11"/>
      <c r="I162" s="58"/>
      <c r="J162" s="58"/>
      <c r="K162" s="58"/>
      <c r="L162" s="58"/>
      <c r="M162" s="58"/>
      <c r="N162" s="58"/>
      <c r="O162" s="58"/>
    </row>
    <row r="163" spans="3:15">
      <c r="C163" s="11"/>
      <c r="D163" s="11"/>
      <c r="E163" s="11"/>
      <c r="F163" s="11"/>
      <c r="G163" s="11"/>
      <c r="H163" s="11"/>
      <c r="I163" s="58"/>
      <c r="J163" s="58"/>
      <c r="K163" s="58"/>
      <c r="L163" s="58"/>
      <c r="M163" s="58"/>
      <c r="N163" s="58"/>
      <c r="O163" s="58"/>
    </row>
    <row r="164" spans="3:15">
      <c r="C164" s="11"/>
      <c r="D164" s="11"/>
      <c r="E164" s="11"/>
      <c r="F164" s="11"/>
      <c r="G164" s="11"/>
      <c r="H164" s="11"/>
      <c r="I164" s="58"/>
      <c r="J164" s="58"/>
      <c r="K164" s="58"/>
      <c r="L164" s="58"/>
      <c r="M164" s="58"/>
      <c r="N164" s="58"/>
      <c r="O164" s="58"/>
    </row>
    <row r="165" spans="3:15">
      <c r="C165" s="11"/>
      <c r="D165" s="11"/>
      <c r="E165" s="11"/>
      <c r="F165" s="11"/>
      <c r="G165" s="11"/>
      <c r="H165" s="11"/>
      <c r="I165" s="58"/>
      <c r="J165" s="58"/>
      <c r="K165" s="58"/>
      <c r="L165" s="58"/>
      <c r="M165" s="58"/>
      <c r="N165" s="58"/>
      <c r="O165" s="58"/>
    </row>
    <row r="166" spans="3:15">
      <c r="C166" s="11"/>
      <c r="D166" s="11"/>
      <c r="E166" s="11"/>
      <c r="F166" s="11"/>
      <c r="G166" s="11"/>
      <c r="H166" s="11"/>
      <c r="I166" s="58"/>
      <c r="J166" s="58"/>
      <c r="K166" s="58"/>
      <c r="L166" s="58"/>
      <c r="M166" s="58"/>
      <c r="N166" s="58"/>
      <c r="O166" s="58"/>
    </row>
    <row r="167" spans="3:15">
      <c r="C167" s="11"/>
      <c r="D167" s="11"/>
      <c r="E167" s="11"/>
      <c r="F167" s="11"/>
      <c r="G167" s="11"/>
      <c r="H167" s="11"/>
      <c r="I167" s="58"/>
      <c r="J167" s="58"/>
      <c r="K167" s="58"/>
      <c r="L167" s="58"/>
      <c r="M167" s="58"/>
      <c r="N167" s="58"/>
      <c r="O167" s="58"/>
    </row>
    <row r="168" spans="3:15">
      <c r="C168" s="11"/>
      <c r="D168" s="11"/>
      <c r="E168" s="11"/>
      <c r="F168" s="11"/>
      <c r="G168" s="11"/>
      <c r="H168" s="11"/>
      <c r="I168" s="58"/>
      <c r="J168" s="58"/>
      <c r="K168" s="58"/>
      <c r="L168" s="58"/>
      <c r="M168" s="58"/>
      <c r="N168" s="58"/>
      <c r="O168" s="58"/>
    </row>
    <row r="169" spans="3:15">
      <c r="C169" s="11"/>
      <c r="D169" s="11"/>
      <c r="E169" s="11"/>
      <c r="F169" s="11"/>
      <c r="G169" s="11"/>
      <c r="H169" s="11"/>
      <c r="I169" s="58"/>
      <c r="J169" s="58"/>
      <c r="K169" s="58"/>
      <c r="L169" s="58"/>
      <c r="M169" s="58"/>
      <c r="N169" s="58"/>
      <c r="O169" s="58"/>
    </row>
    <row r="170" spans="3:15">
      <c r="C170" s="11"/>
      <c r="D170" s="11"/>
      <c r="E170" s="11"/>
      <c r="F170" s="11"/>
      <c r="G170" s="11"/>
      <c r="H170" s="11"/>
      <c r="I170" s="58"/>
      <c r="J170" s="58"/>
      <c r="K170" s="58"/>
      <c r="L170" s="58"/>
      <c r="M170" s="58"/>
      <c r="N170" s="58"/>
      <c r="O170" s="58"/>
    </row>
    <row r="171" spans="3:15">
      <c r="C171" s="11"/>
      <c r="D171" s="11"/>
      <c r="E171" s="11"/>
      <c r="F171" s="11"/>
      <c r="G171" s="11"/>
      <c r="H171" s="11"/>
      <c r="I171" s="58"/>
      <c r="J171" s="58"/>
      <c r="K171" s="58"/>
      <c r="L171" s="58"/>
      <c r="M171" s="58"/>
      <c r="N171" s="58"/>
      <c r="O171" s="58"/>
    </row>
    <row r="172" spans="3:15">
      <c r="C172" s="11"/>
      <c r="D172" s="11"/>
      <c r="E172" s="11"/>
      <c r="F172" s="11"/>
      <c r="G172" s="11"/>
      <c r="H172" s="11"/>
      <c r="I172" s="58"/>
      <c r="J172" s="58"/>
      <c r="K172" s="58"/>
      <c r="L172" s="58"/>
      <c r="M172" s="58"/>
      <c r="N172" s="58"/>
      <c r="O172" s="58"/>
    </row>
    <row r="173" spans="3:15">
      <c r="C173" s="11"/>
      <c r="D173" s="11"/>
      <c r="E173" s="11"/>
      <c r="F173" s="11"/>
      <c r="G173" s="11"/>
      <c r="H173" s="11"/>
      <c r="I173" s="58"/>
      <c r="J173" s="58"/>
      <c r="K173" s="58"/>
      <c r="L173" s="58"/>
      <c r="M173" s="58"/>
      <c r="N173" s="58"/>
      <c r="O173" s="58"/>
    </row>
    <row r="174" spans="3:15">
      <c r="C174" s="11"/>
      <c r="D174" s="11"/>
      <c r="E174" s="11"/>
      <c r="F174" s="11"/>
      <c r="G174" s="11"/>
      <c r="H174" s="11"/>
      <c r="I174" s="58"/>
      <c r="J174" s="58"/>
      <c r="K174" s="58"/>
      <c r="L174" s="58"/>
      <c r="M174" s="58"/>
      <c r="N174" s="58"/>
      <c r="O174" s="58"/>
    </row>
    <row r="175" spans="3:15">
      <c r="C175" s="11"/>
      <c r="D175" s="11"/>
      <c r="E175" s="11"/>
      <c r="F175" s="11"/>
      <c r="G175" s="11"/>
      <c r="H175" s="11"/>
      <c r="I175" s="58"/>
      <c r="J175" s="58"/>
      <c r="K175" s="58"/>
      <c r="L175" s="58"/>
      <c r="M175" s="58"/>
      <c r="N175" s="58"/>
      <c r="O175" s="58"/>
    </row>
    <row r="176" spans="3:15">
      <c r="C176" s="11"/>
      <c r="D176" s="11"/>
      <c r="E176" s="11"/>
      <c r="F176" s="11"/>
      <c r="G176" s="11"/>
      <c r="H176" s="11"/>
      <c r="I176" s="58"/>
      <c r="J176" s="58"/>
      <c r="K176" s="58"/>
      <c r="L176" s="58"/>
      <c r="M176" s="58"/>
      <c r="N176" s="58"/>
      <c r="O176" s="58"/>
    </row>
    <row r="177" spans="3:15">
      <c r="C177" s="11"/>
      <c r="D177" s="11"/>
      <c r="E177" s="11"/>
      <c r="F177" s="11"/>
      <c r="G177" s="11"/>
      <c r="H177" s="11"/>
      <c r="I177" s="58"/>
      <c r="J177" s="58"/>
      <c r="K177" s="58"/>
      <c r="L177" s="58"/>
      <c r="M177" s="58"/>
      <c r="N177" s="58"/>
      <c r="O177" s="58"/>
    </row>
    <row r="178" spans="3:15">
      <c r="C178" s="11"/>
      <c r="D178" s="11"/>
      <c r="E178" s="11"/>
      <c r="F178" s="11"/>
      <c r="G178" s="11"/>
      <c r="H178" s="11"/>
      <c r="I178" s="58"/>
      <c r="J178" s="58"/>
      <c r="K178" s="58"/>
      <c r="L178" s="58"/>
      <c r="M178" s="58"/>
      <c r="N178" s="58"/>
      <c r="O178" s="58"/>
    </row>
    <row r="179" spans="3:15">
      <c r="C179" s="11"/>
      <c r="D179" s="11"/>
      <c r="E179" s="11"/>
      <c r="F179" s="11"/>
      <c r="G179" s="11"/>
      <c r="H179" s="11"/>
      <c r="I179" s="58"/>
      <c r="J179" s="58"/>
      <c r="K179" s="58"/>
      <c r="L179" s="58"/>
      <c r="M179" s="58"/>
      <c r="N179" s="58"/>
      <c r="O179" s="58"/>
    </row>
    <row r="180" spans="3:15">
      <c r="C180" s="11"/>
      <c r="D180" s="11"/>
      <c r="E180" s="11"/>
      <c r="F180" s="11"/>
      <c r="G180" s="11"/>
      <c r="H180" s="11"/>
      <c r="I180" s="58"/>
      <c r="J180" s="58"/>
      <c r="K180" s="58"/>
      <c r="L180" s="58"/>
      <c r="M180" s="58"/>
      <c r="N180" s="58"/>
      <c r="O180" s="58"/>
    </row>
    <row r="181" spans="3:15">
      <c r="C181" s="11"/>
      <c r="D181" s="11"/>
      <c r="E181" s="11"/>
      <c r="F181" s="11"/>
      <c r="G181" s="11"/>
      <c r="H181" s="11"/>
      <c r="I181" s="58"/>
      <c r="J181" s="58"/>
      <c r="K181" s="58"/>
      <c r="L181" s="58"/>
      <c r="M181" s="58"/>
      <c r="N181" s="58"/>
      <c r="O181" s="58"/>
    </row>
    <row r="182" spans="3:15">
      <c r="C182" s="11"/>
      <c r="D182" s="11"/>
      <c r="E182" s="11"/>
      <c r="F182" s="11"/>
      <c r="G182" s="11"/>
      <c r="H182" s="11"/>
      <c r="I182" s="58"/>
      <c r="J182" s="58"/>
      <c r="K182" s="58"/>
      <c r="L182" s="58"/>
      <c r="M182" s="58"/>
      <c r="N182" s="58"/>
      <c r="O182" s="58"/>
    </row>
    <row r="183" spans="3:15">
      <c r="C183" s="11"/>
      <c r="D183" s="11"/>
      <c r="E183" s="11"/>
      <c r="F183" s="11"/>
      <c r="G183" s="11"/>
      <c r="H183" s="11"/>
      <c r="I183" s="58"/>
      <c r="J183" s="58"/>
      <c r="K183" s="58"/>
      <c r="L183" s="58"/>
      <c r="M183" s="58"/>
      <c r="N183" s="58"/>
      <c r="O183" s="58"/>
    </row>
    <row r="184" spans="3:15">
      <c r="C184" s="11"/>
      <c r="D184" s="11"/>
      <c r="E184" s="11"/>
      <c r="F184" s="11"/>
      <c r="G184" s="11"/>
      <c r="H184" s="11"/>
      <c r="I184" s="58"/>
      <c r="J184" s="58"/>
      <c r="K184" s="58"/>
      <c r="L184" s="58"/>
      <c r="M184" s="58"/>
      <c r="N184" s="58"/>
      <c r="O184" s="58"/>
    </row>
    <row r="185" spans="3:15">
      <c r="C185" s="11"/>
      <c r="D185" s="11"/>
      <c r="E185" s="11"/>
      <c r="F185" s="11"/>
      <c r="G185" s="11"/>
      <c r="H185" s="11"/>
      <c r="I185" s="58"/>
      <c r="J185" s="58"/>
      <c r="K185" s="58"/>
      <c r="L185" s="58"/>
      <c r="M185" s="58"/>
      <c r="N185" s="58"/>
      <c r="O185" s="58"/>
    </row>
    <row r="186" spans="3:15">
      <c r="C186" s="11"/>
      <c r="D186" s="11"/>
      <c r="E186" s="11"/>
      <c r="F186" s="11"/>
      <c r="G186" s="11"/>
      <c r="H186" s="11"/>
      <c r="I186" s="58"/>
      <c r="J186" s="58"/>
      <c r="K186" s="58"/>
      <c r="L186" s="58"/>
      <c r="M186" s="58"/>
      <c r="N186" s="58"/>
      <c r="O186" s="58"/>
    </row>
    <row r="187" spans="3:15">
      <c r="C187" s="11"/>
      <c r="D187" s="11"/>
      <c r="E187" s="11"/>
      <c r="F187" s="11"/>
      <c r="G187" s="11"/>
      <c r="H187" s="11"/>
      <c r="I187" s="58"/>
      <c r="J187" s="58"/>
      <c r="K187" s="58"/>
      <c r="L187" s="58"/>
      <c r="M187" s="58"/>
      <c r="N187" s="58"/>
      <c r="O187" s="58"/>
    </row>
    <row r="188" spans="3:15">
      <c r="C188" s="11"/>
      <c r="D188" s="11"/>
      <c r="E188" s="11"/>
      <c r="F188" s="11"/>
      <c r="G188" s="11"/>
      <c r="H188" s="11"/>
      <c r="I188" s="58"/>
      <c r="J188" s="58"/>
      <c r="K188" s="58"/>
      <c r="L188" s="58"/>
      <c r="M188" s="58"/>
      <c r="N188" s="58"/>
      <c r="O188" s="58"/>
    </row>
    <row r="189" spans="3:15">
      <c r="C189" s="11"/>
      <c r="D189" s="11"/>
      <c r="E189" s="11"/>
      <c r="F189" s="11"/>
      <c r="G189" s="11"/>
      <c r="H189" s="11"/>
      <c r="I189" s="58"/>
      <c r="J189" s="58"/>
      <c r="K189" s="58"/>
      <c r="L189" s="58"/>
      <c r="M189" s="58"/>
      <c r="N189" s="58"/>
      <c r="O189" s="58"/>
    </row>
    <row r="190" spans="3:15">
      <c r="C190" s="11"/>
      <c r="D190" s="11"/>
      <c r="E190" s="11"/>
      <c r="F190" s="11"/>
      <c r="G190" s="11"/>
      <c r="H190" s="11"/>
      <c r="I190" s="58"/>
      <c r="J190" s="58"/>
      <c r="K190" s="58"/>
      <c r="L190" s="58"/>
      <c r="M190" s="58"/>
      <c r="N190" s="58"/>
      <c r="O190" s="58"/>
    </row>
    <row r="191" spans="3:15">
      <c r="C191" s="11"/>
      <c r="D191" s="11"/>
      <c r="E191" s="11"/>
      <c r="F191" s="11"/>
      <c r="G191" s="11"/>
      <c r="H191" s="11"/>
      <c r="I191" s="58"/>
      <c r="J191" s="58"/>
      <c r="K191" s="58"/>
      <c r="L191" s="58"/>
      <c r="M191" s="58"/>
      <c r="N191" s="58"/>
      <c r="O191" s="58"/>
    </row>
    <row r="192" spans="3:15">
      <c r="C192" s="11"/>
      <c r="D192" s="11"/>
      <c r="E192" s="11"/>
      <c r="F192" s="11"/>
      <c r="G192" s="11"/>
      <c r="H192" s="11"/>
      <c r="I192" s="58"/>
      <c r="J192" s="58"/>
      <c r="K192" s="58"/>
      <c r="L192" s="58"/>
      <c r="M192" s="58"/>
      <c r="N192" s="58"/>
      <c r="O192" s="58"/>
    </row>
    <row r="193" spans="3:15">
      <c r="C193" s="11"/>
      <c r="D193" s="11"/>
      <c r="E193" s="11"/>
      <c r="F193" s="11"/>
      <c r="G193" s="11"/>
      <c r="H193" s="11"/>
      <c r="I193" s="58"/>
      <c r="J193" s="58"/>
      <c r="K193" s="58"/>
      <c r="L193" s="58"/>
      <c r="M193" s="58"/>
      <c r="N193" s="58"/>
      <c r="O193" s="58"/>
    </row>
    <row r="194" spans="3:15">
      <c r="C194" s="11"/>
      <c r="D194" s="11"/>
      <c r="E194" s="11"/>
      <c r="F194" s="11"/>
      <c r="G194" s="11"/>
      <c r="H194" s="11"/>
      <c r="I194" s="58"/>
      <c r="J194" s="58"/>
      <c r="K194" s="58"/>
      <c r="L194" s="58"/>
      <c r="M194" s="58"/>
      <c r="N194" s="58"/>
      <c r="O194" s="58"/>
    </row>
    <row r="195" spans="3:15">
      <c r="C195" s="11"/>
      <c r="D195" s="11"/>
      <c r="E195" s="11"/>
      <c r="F195" s="11"/>
      <c r="G195" s="11"/>
      <c r="H195" s="11"/>
      <c r="I195" s="58"/>
      <c r="J195" s="58"/>
      <c r="K195" s="58"/>
      <c r="L195" s="58"/>
      <c r="M195" s="58"/>
      <c r="N195" s="58"/>
      <c r="O195" s="58"/>
    </row>
    <row r="196" spans="3:15">
      <c r="C196" s="11"/>
      <c r="D196" s="11"/>
      <c r="E196" s="11"/>
      <c r="F196" s="11"/>
      <c r="G196" s="11"/>
      <c r="H196" s="11"/>
      <c r="I196" s="58"/>
      <c r="J196" s="58"/>
      <c r="K196" s="58"/>
      <c r="L196" s="58"/>
      <c r="M196" s="58"/>
      <c r="N196" s="58"/>
      <c r="O196" s="58"/>
    </row>
    <row r="197" spans="3:15">
      <c r="C197" s="11"/>
      <c r="D197" s="11"/>
      <c r="E197" s="11"/>
      <c r="F197" s="11"/>
      <c r="G197" s="11"/>
      <c r="H197" s="11"/>
      <c r="I197" s="58"/>
      <c r="J197" s="58"/>
      <c r="K197" s="58"/>
      <c r="L197" s="58"/>
      <c r="M197" s="58"/>
      <c r="N197" s="58"/>
      <c r="O197" s="58"/>
    </row>
    <row r="198" spans="3:15">
      <c r="C198" s="11"/>
      <c r="D198" s="11"/>
      <c r="E198" s="11"/>
      <c r="F198" s="11"/>
      <c r="G198" s="11"/>
      <c r="H198" s="11"/>
      <c r="I198" s="58"/>
      <c r="J198" s="58"/>
      <c r="K198" s="58"/>
      <c r="L198" s="58"/>
      <c r="M198" s="58"/>
      <c r="N198" s="58"/>
      <c r="O198" s="58"/>
    </row>
    <row r="199" spans="3:15">
      <c r="C199" s="11"/>
      <c r="D199" s="11"/>
      <c r="E199" s="11"/>
      <c r="F199" s="11"/>
      <c r="G199" s="11"/>
      <c r="H199" s="11"/>
      <c r="I199" s="58"/>
      <c r="J199" s="58"/>
      <c r="K199" s="58"/>
      <c r="L199" s="58"/>
      <c r="M199" s="58"/>
      <c r="N199" s="58"/>
      <c r="O199" s="58"/>
    </row>
    <row r="200" spans="3:15">
      <c r="C200" s="11"/>
      <c r="D200" s="11"/>
      <c r="E200" s="11"/>
      <c r="F200" s="11"/>
      <c r="G200" s="11"/>
      <c r="H200" s="11"/>
      <c r="I200" s="58"/>
      <c r="J200" s="58"/>
      <c r="K200" s="58"/>
      <c r="L200" s="58"/>
      <c r="M200" s="58"/>
      <c r="N200" s="58"/>
      <c r="O200" s="58"/>
    </row>
    <row r="201" spans="3:15">
      <c r="C201" s="11"/>
      <c r="D201" s="11"/>
      <c r="E201" s="11"/>
      <c r="F201" s="11"/>
      <c r="G201" s="11"/>
      <c r="H201" s="11"/>
      <c r="I201" s="58"/>
      <c r="J201" s="58"/>
      <c r="K201" s="58"/>
      <c r="L201" s="58"/>
      <c r="M201" s="58"/>
      <c r="N201" s="58"/>
      <c r="O201" s="58"/>
    </row>
    <row r="202" spans="3:15">
      <c r="C202" s="11"/>
      <c r="D202" s="11"/>
      <c r="E202" s="11"/>
      <c r="F202" s="11"/>
      <c r="G202" s="11"/>
      <c r="H202" s="11"/>
      <c r="I202" s="58"/>
      <c r="J202" s="58"/>
      <c r="K202" s="58"/>
      <c r="L202" s="58"/>
      <c r="M202" s="58"/>
      <c r="N202" s="58"/>
      <c r="O202" s="58"/>
    </row>
    <row r="203" spans="3:15">
      <c r="C203" s="11"/>
      <c r="D203" s="11"/>
      <c r="E203" s="11"/>
      <c r="F203" s="11"/>
      <c r="G203" s="11"/>
      <c r="H203" s="11"/>
      <c r="I203" s="58"/>
      <c r="J203" s="58"/>
      <c r="K203" s="58"/>
      <c r="L203" s="58"/>
      <c r="M203" s="58"/>
      <c r="N203" s="58"/>
      <c r="O203" s="58"/>
    </row>
    <row r="204" spans="3:15">
      <c r="C204" s="11"/>
      <c r="D204" s="11"/>
      <c r="E204" s="11"/>
      <c r="F204" s="11"/>
      <c r="G204" s="11"/>
      <c r="H204" s="11"/>
      <c r="I204" s="58"/>
      <c r="J204" s="58"/>
      <c r="K204" s="58"/>
      <c r="L204" s="58"/>
      <c r="M204" s="58"/>
      <c r="N204" s="58"/>
      <c r="O204" s="58"/>
    </row>
    <row r="205" spans="3:15">
      <c r="C205" s="11"/>
      <c r="D205" s="11"/>
      <c r="E205" s="11"/>
      <c r="F205" s="11"/>
      <c r="G205" s="11"/>
      <c r="H205" s="11"/>
      <c r="I205" s="58"/>
      <c r="J205" s="58"/>
      <c r="K205" s="58"/>
      <c r="L205" s="58"/>
      <c r="M205" s="58"/>
      <c r="N205" s="58"/>
      <c r="O205" s="58"/>
    </row>
    <row r="206" spans="3:15">
      <c r="C206" s="11"/>
      <c r="D206" s="11"/>
      <c r="E206" s="11"/>
      <c r="F206" s="11"/>
      <c r="G206" s="11"/>
      <c r="H206" s="11"/>
      <c r="I206" s="58"/>
      <c r="J206" s="58"/>
      <c r="K206" s="58"/>
      <c r="L206" s="58"/>
      <c r="M206" s="58"/>
      <c r="N206" s="58"/>
      <c r="O206" s="58"/>
    </row>
    <row r="207" spans="3:15">
      <c r="C207" s="11"/>
      <c r="D207" s="11"/>
      <c r="E207" s="11"/>
      <c r="F207" s="11"/>
      <c r="G207" s="11"/>
      <c r="H207" s="11"/>
      <c r="I207" s="58"/>
      <c r="J207" s="58"/>
      <c r="K207" s="58"/>
      <c r="L207" s="58"/>
      <c r="M207" s="58"/>
      <c r="N207" s="58"/>
      <c r="O207" s="58"/>
    </row>
    <row r="208" spans="3:15">
      <c r="C208" s="11"/>
      <c r="D208" s="11"/>
      <c r="E208" s="11"/>
      <c r="F208" s="11"/>
      <c r="G208" s="11"/>
      <c r="H208" s="11"/>
      <c r="I208" s="58"/>
      <c r="J208" s="58"/>
      <c r="K208" s="58"/>
      <c r="L208" s="58"/>
      <c r="M208" s="58"/>
      <c r="N208" s="58"/>
      <c r="O208" s="58"/>
    </row>
    <row r="209" spans="3:15">
      <c r="C209" s="11"/>
      <c r="D209" s="11"/>
      <c r="E209" s="11"/>
      <c r="F209" s="11"/>
      <c r="G209" s="11"/>
      <c r="H209" s="11"/>
      <c r="I209" s="58"/>
      <c r="J209" s="58"/>
      <c r="K209" s="58"/>
      <c r="L209" s="58"/>
      <c r="M209" s="58"/>
      <c r="N209" s="58"/>
      <c r="O209" s="58"/>
    </row>
    <row r="210" spans="3:15">
      <c r="C210" s="11"/>
      <c r="D210" s="11"/>
      <c r="E210" s="11"/>
      <c r="F210" s="11"/>
      <c r="G210" s="11"/>
      <c r="H210" s="11"/>
      <c r="I210" s="58"/>
      <c r="J210" s="58"/>
      <c r="K210" s="58"/>
      <c r="L210" s="58"/>
      <c r="M210" s="58"/>
      <c r="N210" s="58"/>
      <c r="O210" s="58"/>
    </row>
    <row r="211" spans="3:15">
      <c r="C211" s="11"/>
      <c r="D211" s="11"/>
      <c r="E211" s="11"/>
      <c r="F211" s="11"/>
      <c r="G211" s="11"/>
      <c r="H211" s="11"/>
      <c r="I211" s="58"/>
      <c r="J211" s="58"/>
      <c r="K211" s="58"/>
      <c r="L211" s="58"/>
      <c r="M211" s="58"/>
      <c r="N211" s="58"/>
      <c r="O211" s="58"/>
    </row>
    <row r="212" spans="3:15">
      <c r="C212" s="11"/>
      <c r="D212" s="11"/>
      <c r="E212" s="11"/>
      <c r="F212" s="11"/>
      <c r="G212" s="11"/>
      <c r="H212" s="11"/>
      <c r="I212" s="58"/>
      <c r="J212" s="58"/>
      <c r="K212" s="58"/>
      <c r="L212" s="58"/>
      <c r="M212" s="58"/>
      <c r="N212" s="58"/>
      <c r="O212" s="58"/>
    </row>
    <row r="213" spans="3:15">
      <c r="C213" s="11"/>
      <c r="D213" s="11"/>
      <c r="E213" s="11"/>
      <c r="F213" s="11"/>
      <c r="G213" s="11"/>
      <c r="H213" s="11"/>
      <c r="I213" s="58"/>
      <c r="J213" s="58"/>
      <c r="K213" s="58"/>
      <c r="L213" s="58"/>
      <c r="M213" s="58"/>
      <c r="N213" s="58"/>
      <c r="O213" s="58"/>
    </row>
    <row r="214" spans="3:15">
      <c r="C214" s="11"/>
      <c r="D214" s="11"/>
      <c r="E214" s="11"/>
      <c r="F214" s="11"/>
      <c r="G214" s="11"/>
      <c r="H214" s="11"/>
      <c r="I214" s="58"/>
      <c r="J214" s="58"/>
      <c r="K214" s="58"/>
      <c r="L214" s="58"/>
      <c r="M214" s="58"/>
      <c r="N214" s="58"/>
      <c r="O214" s="58"/>
    </row>
    <row r="215" spans="3:15">
      <c r="C215" s="11"/>
      <c r="D215" s="11"/>
      <c r="E215" s="11"/>
      <c r="F215" s="11"/>
      <c r="G215" s="11"/>
      <c r="H215" s="11"/>
      <c r="I215" s="58"/>
      <c r="J215" s="58"/>
      <c r="K215" s="58"/>
      <c r="L215" s="58"/>
      <c r="M215" s="58"/>
      <c r="N215" s="58"/>
      <c r="O215" s="58"/>
    </row>
    <row r="216" spans="3:15">
      <c r="C216" s="11"/>
      <c r="D216" s="11"/>
      <c r="E216" s="11"/>
      <c r="F216" s="11"/>
      <c r="G216" s="11"/>
      <c r="H216" s="11"/>
      <c r="I216" s="58"/>
      <c r="J216" s="58"/>
      <c r="K216" s="58"/>
      <c r="L216" s="58"/>
      <c r="M216" s="58"/>
      <c r="N216" s="58"/>
      <c r="O216" s="58"/>
    </row>
    <row r="217" spans="3:15">
      <c r="C217" s="11"/>
      <c r="D217" s="11"/>
      <c r="E217" s="11"/>
      <c r="F217" s="11"/>
      <c r="G217" s="11"/>
      <c r="H217" s="11"/>
      <c r="I217" s="58"/>
      <c r="J217" s="58"/>
      <c r="K217" s="58"/>
      <c r="L217" s="58"/>
      <c r="M217" s="58"/>
      <c r="N217" s="58"/>
      <c r="O217" s="58"/>
    </row>
    <row r="218" spans="3:15">
      <c r="C218" s="11"/>
      <c r="D218" s="11"/>
      <c r="E218" s="11"/>
      <c r="F218" s="11"/>
      <c r="G218" s="11"/>
      <c r="H218" s="11"/>
      <c r="I218" s="58"/>
      <c r="J218" s="58"/>
      <c r="K218" s="58"/>
      <c r="L218" s="58"/>
      <c r="M218" s="58"/>
      <c r="N218" s="58"/>
      <c r="O218" s="58"/>
    </row>
    <row r="219" spans="3:15">
      <c r="C219" s="11"/>
      <c r="D219" s="11"/>
      <c r="E219" s="11"/>
      <c r="F219" s="11"/>
      <c r="G219" s="11"/>
      <c r="H219" s="11"/>
      <c r="I219" s="58"/>
      <c r="J219" s="58"/>
      <c r="K219" s="58"/>
      <c r="L219" s="58"/>
      <c r="M219" s="58"/>
      <c r="N219" s="58"/>
      <c r="O219" s="58"/>
    </row>
    <row r="220" spans="3:15">
      <c r="C220" s="11"/>
      <c r="D220" s="11"/>
      <c r="E220" s="11"/>
      <c r="F220" s="11"/>
      <c r="G220" s="11"/>
      <c r="H220" s="11"/>
      <c r="I220" s="58"/>
      <c r="J220" s="58"/>
      <c r="K220" s="58"/>
      <c r="L220" s="58"/>
      <c r="M220" s="58"/>
      <c r="N220" s="58"/>
      <c r="O220" s="58"/>
    </row>
    <row r="221" spans="3:15">
      <c r="C221" s="11"/>
      <c r="D221" s="11"/>
      <c r="E221" s="11"/>
      <c r="F221" s="11"/>
      <c r="G221" s="11"/>
      <c r="H221" s="11"/>
      <c r="I221" s="58"/>
      <c r="J221" s="58"/>
      <c r="K221" s="58"/>
      <c r="L221" s="58"/>
      <c r="M221" s="58"/>
      <c r="N221" s="58"/>
      <c r="O221" s="58"/>
    </row>
    <row r="222" spans="3:15">
      <c r="C222" s="11"/>
      <c r="D222" s="11"/>
      <c r="E222" s="11"/>
      <c r="F222" s="11"/>
      <c r="G222" s="11"/>
      <c r="H222" s="11"/>
      <c r="I222" s="58"/>
      <c r="J222" s="58"/>
      <c r="K222" s="58"/>
      <c r="L222" s="58"/>
      <c r="M222" s="58"/>
      <c r="N222" s="58"/>
      <c r="O222" s="58"/>
    </row>
    <row r="223" spans="3:15">
      <c r="C223" s="11"/>
      <c r="D223" s="11"/>
      <c r="E223" s="11"/>
      <c r="F223" s="11"/>
      <c r="G223" s="11"/>
      <c r="H223" s="11"/>
      <c r="I223" s="58"/>
      <c r="J223" s="58"/>
      <c r="K223" s="58"/>
      <c r="L223" s="58"/>
      <c r="M223" s="58"/>
      <c r="N223" s="58"/>
      <c r="O223" s="58"/>
    </row>
    <row r="224" spans="3:15">
      <c r="C224" s="11"/>
      <c r="D224" s="11"/>
      <c r="E224" s="11"/>
      <c r="F224" s="11"/>
      <c r="G224" s="11"/>
      <c r="H224" s="11"/>
      <c r="I224" s="58"/>
      <c r="J224" s="58"/>
      <c r="K224" s="58"/>
      <c r="L224" s="58"/>
      <c r="M224" s="58"/>
      <c r="N224" s="58"/>
      <c r="O224" s="58"/>
    </row>
    <row r="225" spans="3:15">
      <c r="C225" s="11"/>
      <c r="D225" s="11"/>
      <c r="E225" s="11"/>
      <c r="F225" s="11"/>
      <c r="G225" s="11"/>
      <c r="H225" s="11"/>
      <c r="I225" s="58"/>
      <c r="J225" s="58"/>
      <c r="K225" s="58"/>
      <c r="L225" s="58"/>
      <c r="M225" s="58"/>
      <c r="N225" s="58"/>
      <c r="O225" s="58"/>
    </row>
    <row r="226" spans="3:15">
      <c r="C226" s="11"/>
      <c r="D226" s="11"/>
      <c r="E226" s="11"/>
      <c r="F226" s="11"/>
      <c r="G226" s="11"/>
      <c r="H226" s="11"/>
      <c r="I226" s="58"/>
      <c r="J226" s="58"/>
      <c r="K226" s="58"/>
      <c r="L226" s="58"/>
      <c r="M226" s="58"/>
      <c r="N226" s="58"/>
      <c r="O226" s="58"/>
    </row>
    <row r="227" spans="3:15">
      <c r="C227" s="11"/>
      <c r="D227" s="11"/>
      <c r="E227" s="11"/>
      <c r="F227" s="11"/>
      <c r="G227" s="11"/>
      <c r="H227" s="11"/>
      <c r="I227" s="58"/>
      <c r="J227" s="58"/>
      <c r="K227" s="58"/>
      <c r="L227" s="58"/>
      <c r="M227" s="58"/>
      <c r="N227" s="58"/>
      <c r="O227" s="58"/>
    </row>
    <row r="228" spans="3:15">
      <c r="C228" s="11"/>
      <c r="D228" s="11"/>
      <c r="E228" s="11"/>
      <c r="F228" s="11"/>
      <c r="G228" s="11"/>
      <c r="H228" s="11"/>
      <c r="I228" s="58"/>
      <c r="J228" s="58"/>
      <c r="K228" s="58"/>
      <c r="L228" s="58"/>
      <c r="M228" s="58"/>
      <c r="N228" s="58"/>
      <c r="O228" s="58"/>
    </row>
    <row r="229" spans="3:15">
      <c r="C229" s="11"/>
      <c r="D229" s="11"/>
      <c r="E229" s="11"/>
      <c r="F229" s="11"/>
      <c r="G229" s="11"/>
      <c r="H229" s="11"/>
      <c r="I229" s="58"/>
      <c r="J229" s="58"/>
      <c r="K229" s="58"/>
      <c r="L229" s="58"/>
      <c r="M229" s="58"/>
      <c r="N229" s="58"/>
      <c r="O229" s="58"/>
    </row>
    <row r="230" spans="3:15">
      <c r="C230" s="11"/>
      <c r="D230" s="11"/>
      <c r="E230" s="11"/>
      <c r="F230" s="11"/>
      <c r="G230" s="11"/>
      <c r="H230" s="11"/>
      <c r="I230" s="58"/>
      <c r="J230" s="58"/>
      <c r="K230" s="58"/>
      <c r="L230" s="58"/>
      <c r="M230" s="58"/>
      <c r="N230" s="58"/>
      <c r="O230" s="58"/>
    </row>
    <row r="231" spans="3:15">
      <c r="C231" s="11"/>
      <c r="D231" s="11"/>
      <c r="E231" s="11"/>
      <c r="F231" s="11"/>
      <c r="G231" s="11"/>
      <c r="H231" s="11"/>
      <c r="I231" s="58"/>
      <c r="J231" s="58"/>
      <c r="K231" s="58"/>
      <c r="L231" s="58"/>
      <c r="M231" s="58"/>
      <c r="N231" s="58"/>
      <c r="O231" s="58"/>
    </row>
    <row r="232" spans="3:15">
      <c r="C232" s="11"/>
      <c r="D232" s="11"/>
      <c r="E232" s="11"/>
      <c r="F232" s="11"/>
      <c r="G232" s="11"/>
      <c r="H232" s="11"/>
      <c r="I232" s="58"/>
      <c r="J232" s="58"/>
      <c r="K232" s="58"/>
      <c r="L232" s="58"/>
      <c r="M232" s="58"/>
      <c r="N232" s="58"/>
      <c r="O232" s="58"/>
    </row>
    <row r="233" spans="3:15">
      <c r="C233" s="11"/>
      <c r="D233" s="11"/>
      <c r="E233" s="11"/>
      <c r="F233" s="11"/>
      <c r="G233" s="11"/>
      <c r="H233" s="11"/>
      <c r="I233" s="58"/>
      <c r="J233" s="58"/>
      <c r="K233" s="58"/>
      <c r="L233" s="58"/>
      <c r="M233" s="58"/>
      <c r="N233" s="58"/>
      <c r="O233" s="58"/>
    </row>
    <row r="234" spans="3:15">
      <c r="C234" s="11"/>
      <c r="D234" s="11"/>
      <c r="E234" s="11"/>
      <c r="F234" s="11"/>
      <c r="G234" s="11"/>
      <c r="H234" s="11"/>
      <c r="I234" s="58"/>
      <c r="J234" s="58"/>
      <c r="K234" s="58"/>
      <c r="L234" s="58"/>
      <c r="M234" s="58"/>
      <c r="N234" s="58"/>
      <c r="O234" s="58"/>
    </row>
    <row r="235" spans="3:15">
      <c r="C235" s="11"/>
      <c r="D235" s="11"/>
      <c r="E235" s="11"/>
      <c r="F235" s="11"/>
      <c r="G235" s="11"/>
      <c r="H235" s="11"/>
      <c r="I235" s="58"/>
      <c r="J235" s="58"/>
      <c r="K235" s="58"/>
      <c r="L235" s="58"/>
      <c r="M235" s="58"/>
      <c r="N235" s="58"/>
      <c r="O235" s="58"/>
    </row>
    <row r="236" spans="3:15">
      <c r="C236" s="11"/>
      <c r="D236" s="11"/>
      <c r="E236" s="11"/>
      <c r="F236" s="11"/>
      <c r="G236" s="11"/>
      <c r="H236" s="11"/>
      <c r="I236" s="58"/>
      <c r="J236" s="58"/>
      <c r="K236" s="58"/>
      <c r="L236" s="58"/>
      <c r="M236" s="58"/>
      <c r="N236" s="58"/>
      <c r="O236" s="58"/>
    </row>
    <row r="237" spans="3:15">
      <c r="C237" s="11"/>
      <c r="D237" s="11"/>
      <c r="E237" s="11"/>
      <c r="F237" s="11"/>
      <c r="G237" s="11"/>
      <c r="H237" s="11"/>
      <c r="I237" s="58"/>
      <c r="J237" s="58"/>
      <c r="K237" s="58"/>
      <c r="L237" s="58"/>
      <c r="M237" s="58"/>
      <c r="N237" s="58"/>
      <c r="O237" s="58"/>
    </row>
    <row r="238" spans="3:15">
      <c r="C238" s="11"/>
      <c r="D238" s="11"/>
      <c r="E238" s="11"/>
      <c r="F238" s="11"/>
      <c r="G238" s="11"/>
      <c r="H238" s="11"/>
      <c r="I238" s="58"/>
      <c r="J238" s="58"/>
      <c r="K238" s="58"/>
      <c r="L238" s="58"/>
      <c r="M238" s="58"/>
      <c r="N238" s="58"/>
      <c r="O238" s="58"/>
    </row>
    <row r="239" spans="3:15">
      <c r="C239" s="11"/>
      <c r="D239" s="11"/>
      <c r="E239" s="11"/>
      <c r="F239" s="11"/>
      <c r="G239" s="11"/>
      <c r="H239" s="11"/>
      <c r="I239" s="58"/>
      <c r="J239" s="58"/>
      <c r="K239" s="58"/>
      <c r="L239" s="58"/>
      <c r="M239" s="58"/>
      <c r="N239" s="58"/>
      <c r="O239" s="58"/>
    </row>
    <row r="240" spans="3:15">
      <c r="C240" s="11"/>
      <c r="D240" s="11"/>
      <c r="E240" s="11"/>
      <c r="F240" s="11"/>
      <c r="G240" s="11"/>
      <c r="H240" s="11"/>
      <c r="I240" s="58"/>
      <c r="J240" s="58"/>
      <c r="K240" s="58"/>
      <c r="L240" s="58"/>
      <c r="M240" s="58"/>
      <c r="N240" s="58"/>
      <c r="O240" s="58"/>
    </row>
    <row r="241" spans="3:15">
      <c r="C241" s="11"/>
      <c r="D241" s="11"/>
      <c r="E241" s="11"/>
      <c r="F241" s="11"/>
      <c r="G241" s="11"/>
      <c r="H241" s="11"/>
      <c r="I241" s="58"/>
      <c r="J241" s="58"/>
      <c r="K241" s="58"/>
      <c r="L241" s="58"/>
      <c r="M241" s="58"/>
      <c r="N241" s="58"/>
      <c r="O241" s="58"/>
    </row>
    <row r="242" spans="3:15">
      <c r="C242" s="11"/>
      <c r="D242" s="11"/>
      <c r="E242" s="11"/>
      <c r="F242" s="11"/>
      <c r="G242" s="11"/>
      <c r="H242" s="11"/>
      <c r="I242" s="58"/>
      <c r="J242" s="58"/>
      <c r="K242" s="58"/>
      <c r="L242" s="58"/>
      <c r="M242" s="58"/>
      <c r="N242" s="58"/>
      <c r="O242" s="58"/>
    </row>
    <row r="243" spans="3:15">
      <c r="C243" s="11"/>
      <c r="D243" s="11"/>
      <c r="E243" s="11"/>
      <c r="F243" s="11"/>
      <c r="G243" s="11"/>
      <c r="H243" s="11"/>
      <c r="I243" s="58"/>
      <c r="J243" s="58"/>
      <c r="K243" s="58"/>
      <c r="L243" s="58"/>
      <c r="M243" s="58"/>
      <c r="N243" s="58"/>
      <c r="O243" s="58"/>
    </row>
    <row r="244" spans="3:15">
      <c r="C244" s="11"/>
      <c r="D244" s="11"/>
      <c r="E244" s="11"/>
      <c r="F244" s="11"/>
      <c r="G244" s="11"/>
      <c r="H244" s="11"/>
      <c r="I244" s="58"/>
      <c r="J244" s="58"/>
      <c r="K244" s="58"/>
      <c r="L244" s="58"/>
      <c r="M244" s="58"/>
      <c r="N244" s="58"/>
      <c r="O244" s="58"/>
    </row>
    <row r="245" spans="3:15">
      <c r="C245" s="11"/>
      <c r="D245" s="11"/>
      <c r="E245" s="11"/>
      <c r="F245" s="11"/>
      <c r="G245" s="11"/>
      <c r="H245" s="11"/>
      <c r="I245" s="58"/>
      <c r="J245" s="58"/>
      <c r="K245" s="58"/>
      <c r="L245" s="58"/>
      <c r="M245" s="58"/>
      <c r="N245" s="58"/>
      <c r="O245" s="58"/>
    </row>
    <row r="246" spans="3:15">
      <c r="C246" s="11"/>
      <c r="D246" s="11"/>
      <c r="E246" s="11"/>
      <c r="F246" s="11"/>
      <c r="G246" s="11"/>
      <c r="H246" s="11"/>
      <c r="I246" s="58"/>
      <c r="J246" s="58"/>
      <c r="K246" s="58"/>
      <c r="L246" s="58"/>
      <c r="M246" s="58"/>
      <c r="N246" s="58"/>
      <c r="O246" s="58"/>
    </row>
    <row r="247" spans="3:15">
      <c r="C247" s="11"/>
      <c r="D247" s="11"/>
      <c r="E247" s="11"/>
      <c r="F247" s="11"/>
      <c r="G247" s="11"/>
      <c r="H247" s="11"/>
      <c r="I247" s="58"/>
      <c r="J247" s="58"/>
      <c r="K247" s="58"/>
      <c r="L247" s="58"/>
      <c r="M247" s="58"/>
      <c r="N247" s="58"/>
      <c r="O247" s="58"/>
    </row>
    <row r="248" spans="3:15">
      <c r="C248" s="11"/>
      <c r="D248" s="11"/>
      <c r="E248" s="11"/>
      <c r="F248" s="11"/>
      <c r="G248" s="11"/>
      <c r="H248" s="11"/>
      <c r="I248" s="58"/>
      <c r="J248" s="58"/>
      <c r="K248" s="58"/>
      <c r="L248" s="58"/>
      <c r="M248" s="58"/>
      <c r="N248" s="58"/>
      <c r="O248" s="58"/>
    </row>
    <row r="249" spans="3:15">
      <c r="C249" s="11"/>
      <c r="D249" s="11"/>
      <c r="E249" s="11"/>
      <c r="F249" s="11"/>
      <c r="G249" s="11"/>
      <c r="H249" s="11"/>
      <c r="I249" s="58"/>
      <c r="J249" s="58"/>
      <c r="K249" s="58"/>
      <c r="L249" s="58"/>
      <c r="M249" s="58"/>
      <c r="N249" s="58"/>
      <c r="O249" s="58"/>
    </row>
    <row r="250" spans="3:15">
      <c r="C250" s="11"/>
      <c r="D250" s="11"/>
      <c r="E250" s="11"/>
      <c r="F250" s="11"/>
      <c r="G250" s="11"/>
      <c r="H250" s="11"/>
      <c r="I250" s="58"/>
      <c r="J250" s="58"/>
      <c r="K250" s="58"/>
      <c r="L250" s="58"/>
      <c r="M250" s="58"/>
      <c r="N250" s="58"/>
      <c r="O250" s="58"/>
    </row>
    <row r="251" spans="3:15">
      <c r="C251" s="11"/>
      <c r="D251" s="11"/>
      <c r="E251" s="11"/>
      <c r="F251" s="11"/>
      <c r="G251" s="11"/>
      <c r="H251" s="11"/>
      <c r="I251" s="58"/>
      <c r="J251" s="58"/>
      <c r="K251" s="58"/>
      <c r="L251" s="58"/>
      <c r="M251" s="58"/>
      <c r="N251" s="58"/>
      <c r="O251" s="58"/>
    </row>
    <row r="252" spans="3:15">
      <c r="C252" s="11"/>
      <c r="D252" s="11"/>
      <c r="E252" s="11"/>
      <c r="F252" s="11"/>
      <c r="G252" s="11"/>
      <c r="H252" s="11"/>
      <c r="I252" s="58"/>
      <c r="J252" s="58"/>
      <c r="K252" s="58"/>
      <c r="L252" s="58"/>
      <c r="M252" s="58"/>
      <c r="N252" s="58"/>
      <c r="O252" s="58"/>
    </row>
    <row r="253" spans="3:15">
      <c r="C253" s="11"/>
      <c r="D253" s="11"/>
      <c r="E253" s="11"/>
      <c r="F253" s="11"/>
      <c r="G253" s="11"/>
      <c r="H253" s="11"/>
      <c r="I253" s="58"/>
      <c r="J253" s="58"/>
      <c r="K253" s="58"/>
      <c r="L253" s="58"/>
      <c r="M253" s="58"/>
      <c r="N253" s="58"/>
      <c r="O253" s="58"/>
    </row>
    <row r="254" spans="3:15">
      <c r="C254" s="11"/>
      <c r="D254" s="11"/>
      <c r="E254" s="11"/>
      <c r="F254" s="11"/>
      <c r="G254" s="11"/>
      <c r="H254" s="11"/>
      <c r="I254" s="58"/>
      <c r="J254" s="58"/>
      <c r="K254" s="58"/>
      <c r="L254" s="58"/>
      <c r="M254" s="58"/>
      <c r="N254" s="58"/>
      <c r="O254" s="58"/>
    </row>
    <row r="255" spans="3:15">
      <c r="C255" s="11"/>
      <c r="D255" s="11"/>
      <c r="E255" s="11"/>
      <c r="F255" s="11"/>
      <c r="G255" s="11"/>
      <c r="H255" s="11"/>
      <c r="I255" s="58"/>
      <c r="J255" s="58"/>
      <c r="K255" s="58"/>
      <c r="L255" s="58"/>
      <c r="M255" s="58"/>
      <c r="N255" s="58"/>
      <c r="O255" s="58"/>
    </row>
    <row r="256" spans="3:15">
      <c r="C256" s="11"/>
      <c r="D256" s="11"/>
      <c r="E256" s="11"/>
      <c r="F256" s="11"/>
      <c r="G256" s="11"/>
      <c r="H256" s="11"/>
      <c r="I256" s="58"/>
      <c r="J256" s="58"/>
      <c r="K256" s="58"/>
      <c r="L256" s="58"/>
      <c r="M256" s="58"/>
      <c r="N256" s="58"/>
      <c r="O256" s="58"/>
    </row>
    <row r="257" spans="3:15">
      <c r="C257" s="11"/>
      <c r="D257" s="11"/>
      <c r="E257" s="11"/>
      <c r="F257" s="11"/>
      <c r="G257" s="11"/>
      <c r="H257" s="11"/>
      <c r="I257" s="58"/>
      <c r="J257" s="58"/>
      <c r="K257" s="58"/>
      <c r="L257" s="58"/>
      <c r="M257" s="58"/>
      <c r="N257" s="58"/>
      <c r="O257" s="58"/>
    </row>
    <row r="258" spans="3:15">
      <c r="C258" s="11"/>
      <c r="D258" s="11"/>
      <c r="E258" s="11"/>
      <c r="F258" s="11"/>
      <c r="G258" s="11"/>
      <c r="H258" s="11"/>
      <c r="I258" s="58"/>
      <c r="J258" s="58"/>
      <c r="K258" s="58"/>
      <c r="L258" s="58"/>
      <c r="M258" s="58"/>
      <c r="N258" s="58"/>
      <c r="O258" s="58"/>
    </row>
    <row r="259" spans="3:15">
      <c r="C259" s="11"/>
      <c r="D259" s="11"/>
      <c r="E259" s="11"/>
      <c r="F259" s="11"/>
      <c r="G259" s="11"/>
      <c r="H259" s="11"/>
      <c r="I259" s="58"/>
      <c r="J259" s="58"/>
      <c r="K259" s="58"/>
      <c r="L259" s="58"/>
      <c r="M259" s="58"/>
      <c r="N259" s="58"/>
      <c r="O259" s="58"/>
    </row>
    <row r="260" spans="3:15">
      <c r="C260" s="11"/>
      <c r="D260" s="11"/>
      <c r="E260" s="11"/>
      <c r="F260" s="11"/>
      <c r="G260" s="11"/>
      <c r="H260" s="11"/>
      <c r="I260" s="58"/>
      <c r="J260" s="58"/>
      <c r="K260" s="58"/>
      <c r="L260" s="58"/>
      <c r="M260" s="58"/>
      <c r="N260" s="58"/>
      <c r="O260" s="58"/>
    </row>
    <row r="261" spans="3:15">
      <c r="C261" s="11"/>
      <c r="D261" s="11"/>
      <c r="E261" s="11"/>
      <c r="F261" s="11"/>
      <c r="G261" s="11"/>
      <c r="H261" s="11"/>
      <c r="I261" s="58"/>
      <c r="J261" s="58"/>
      <c r="K261" s="58"/>
      <c r="L261" s="58"/>
      <c r="M261" s="58"/>
      <c r="N261" s="58"/>
      <c r="O261" s="58"/>
    </row>
    <row r="262" spans="3:15">
      <c r="C262" s="11"/>
      <c r="D262" s="11"/>
      <c r="E262" s="11"/>
      <c r="F262" s="11"/>
      <c r="G262" s="11"/>
      <c r="H262" s="11"/>
      <c r="I262" s="58"/>
      <c r="J262" s="58"/>
      <c r="K262" s="58"/>
      <c r="L262" s="58"/>
      <c r="M262" s="58"/>
      <c r="N262" s="58"/>
      <c r="O262" s="58"/>
    </row>
    <row r="263" spans="3:15">
      <c r="C263" s="11"/>
      <c r="D263" s="11"/>
      <c r="E263" s="11"/>
      <c r="F263" s="11"/>
      <c r="G263" s="11"/>
      <c r="H263" s="11"/>
      <c r="I263" s="58"/>
      <c r="J263" s="58"/>
      <c r="K263" s="58"/>
      <c r="L263" s="58"/>
      <c r="M263" s="58"/>
      <c r="N263" s="58"/>
      <c r="O263" s="58"/>
    </row>
    <row r="264" spans="3:15">
      <c r="C264" s="11"/>
      <c r="D264" s="11"/>
      <c r="E264" s="11"/>
      <c r="F264" s="11"/>
      <c r="G264" s="11"/>
      <c r="H264" s="11"/>
      <c r="I264" s="58"/>
      <c r="J264" s="58"/>
      <c r="K264" s="58"/>
      <c r="L264" s="58"/>
      <c r="M264" s="58"/>
      <c r="N264" s="58"/>
      <c r="O264" s="58"/>
    </row>
    <row r="265" spans="3:15">
      <c r="C265" s="11"/>
      <c r="D265" s="11"/>
      <c r="E265" s="11"/>
      <c r="F265" s="11"/>
      <c r="G265" s="11"/>
      <c r="H265" s="11"/>
      <c r="I265" s="58"/>
      <c r="J265" s="58"/>
      <c r="K265" s="58"/>
      <c r="L265" s="58"/>
      <c r="M265" s="58"/>
      <c r="N265" s="58"/>
      <c r="O265" s="58"/>
    </row>
    <row r="266" spans="3:15">
      <c r="C266" s="11"/>
      <c r="D266" s="11"/>
      <c r="E266" s="11"/>
      <c r="F266" s="11"/>
      <c r="G266" s="11"/>
      <c r="H266" s="11"/>
      <c r="I266" s="58"/>
      <c r="J266" s="58"/>
      <c r="K266" s="58"/>
      <c r="L266" s="58"/>
      <c r="M266" s="58"/>
      <c r="N266" s="58"/>
      <c r="O266" s="58"/>
    </row>
    <row r="267" spans="3:15">
      <c r="C267" s="11"/>
      <c r="D267" s="11"/>
      <c r="E267" s="11"/>
      <c r="F267" s="11"/>
      <c r="G267" s="11"/>
      <c r="H267" s="11"/>
      <c r="I267" s="58"/>
      <c r="J267" s="58"/>
      <c r="K267" s="58"/>
      <c r="L267" s="58"/>
      <c r="M267" s="58"/>
      <c r="N267" s="58"/>
      <c r="O267" s="58"/>
    </row>
    <row r="268" spans="3:15">
      <c r="C268" s="11"/>
      <c r="D268" s="11"/>
      <c r="E268" s="11"/>
      <c r="F268" s="11"/>
      <c r="G268" s="11"/>
      <c r="H268" s="11"/>
      <c r="I268" s="58"/>
      <c r="J268" s="58"/>
      <c r="K268" s="58"/>
      <c r="L268" s="58"/>
      <c r="M268" s="58"/>
      <c r="N268" s="58"/>
      <c r="O268" s="58"/>
    </row>
    <row r="269" spans="3:15">
      <c r="C269" s="11"/>
      <c r="D269" s="11"/>
      <c r="E269" s="11"/>
      <c r="F269" s="11"/>
      <c r="G269" s="11"/>
      <c r="H269" s="11"/>
      <c r="I269" s="58"/>
      <c r="J269" s="58"/>
      <c r="K269" s="58"/>
      <c r="L269" s="58"/>
      <c r="M269" s="58"/>
      <c r="N269" s="58"/>
      <c r="O269" s="58"/>
    </row>
    <row r="270" spans="3:15">
      <c r="C270" s="11"/>
      <c r="D270" s="11"/>
      <c r="E270" s="11"/>
      <c r="F270" s="11"/>
      <c r="G270" s="11"/>
      <c r="H270" s="11"/>
      <c r="I270" s="58"/>
      <c r="J270" s="58"/>
      <c r="K270" s="58"/>
      <c r="L270" s="58"/>
      <c r="M270" s="58"/>
      <c r="N270" s="58"/>
      <c r="O270" s="58"/>
    </row>
    <row r="271" spans="3:15">
      <c r="C271" s="11"/>
      <c r="D271" s="11"/>
      <c r="E271" s="11"/>
      <c r="F271" s="11"/>
      <c r="G271" s="11"/>
      <c r="H271" s="11"/>
      <c r="I271" s="58"/>
      <c r="J271" s="58"/>
      <c r="K271" s="58"/>
      <c r="L271" s="58"/>
      <c r="M271" s="58"/>
      <c r="N271" s="58"/>
      <c r="O271" s="58"/>
    </row>
    <row r="272" spans="3:15">
      <c r="C272" s="11"/>
      <c r="D272" s="11"/>
      <c r="E272" s="11"/>
      <c r="F272" s="11"/>
      <c r="G272" s="11"/>
      <c r="H272" s="11"/>
      <c r="I272" s="58"/>
      <c r="J272" s="58"/>
      <c r="K272" s="58"/>
      <c r="L272" s="58"/>
      <c r="M272" s="58"/>
      <c r="N272" s="58"/>
      <c r="O272" s="58"/>
    </row>
    <row r="273" spans="3:15">
      <c r="C273" s="11"/>
      <c r="D273" s="11"/>
      <c r="E273" s="11"/>
      <c r="F273" s="11"/>
      <c r="G273" s="11"/>
      <c r="H273" s="11"/>
      <c r="I273" s="58"/>
      <c r="J273" s="58"/>
      <c r="K273" s="58"/>
      <c r="L273" s="58"/>
      <c r="M273" s="58"/>
      <c r="N273" s="58"/>
      <c r="O273" s="58"/>
    </row>
    <row r="274" spans="3:15">
      <c r="C274" s="11"/>
      <c r="D274" s="11"/>
      <c r="E274" s="11"/>
      <c r="F274" s="11"/>
      <c r="G274" s="11"/>
      <c r="H274" s="11"/>
      <c r="I274" s="58"/>
      <c r="J274" s="58"/>
      <c r="K274" s="58"/>
      <c r="L274" s="58"/>
      <c r="M274" s="58"/>
      <c r="N274" s="58"/>
      <c r="O274" s="58"/>
    </row>
    <row r="275" spans="3:15">
      <c r="C275" s="11"/>
      <c r="D275" s="11"/>
      <c r="E275" s="11"/>
      <c r="F275" s="11"/>
      <c r="G275" s="11"/>
      <c r="H275" s="11"/>
      <c r="I275" s="58"/>
      <c r="J275" s="58"/>
      <c r="K275" s="58"/>
      <c r="L275" s="58"/>
      <c r="M275" s="58"/>
      <c r="N275" s="58"/>
      <c r="O275" s="58"/>
    </row>
    <row r="276" spans="3:15">
      <c r="C276" s="11"/>
      <c r="D276" s="11"/>
      <c r="E276" s="11"/>
      <c r="F276" s="11"/>
      <c r="G276" s="11"/>
      <c r="H276" s="11"/>
      <c r="I276" s="58"/>
      <c r="J276" s="58"/>
      <c r="K276" s="58"/>
      <c r="L276" s="58"/>
      <c r="M276" s="58"/>
      <c r="N276" s="58"/>
      <c r="O276" s="58"/>
    </row>
    <row r="277" spans="3:15">
      <c r="C277" s="11"/>
      <c r="D277" s="11"/>
      <c r="E277" s="11"/>
      <c r="F277" s="11"/>
      <c r="G277" s="11"/>
      <c r="H277" s="11"/>
      <c r="I277" s="58"/>
      <c r="J277" s="58"/>
      <c r="K277" s="58"/>
      <c r="L277" s="58"/>
      <c r="M277" s="58"/>
      <c r="N277" s="58"/>
      <c r="O277" s="58"/>
    </row>
    <row r="278" spans="3:15">
      <c r="C278" s="11"/>
      <c r="D278" s="11"/>
      <c r="E278" s="11"/>
      <c r="F278" s="11"/>
      <c r="G278" s="11"/>
      <c r="H278" s="11"/>
      <c r="I278" s="58"/>
      <c r="J278" s="58"/>
      <c r="K278" s="58"/>
      <c r="L278" s="58"/>
      <c r="M278" s="58"/>
      <c r="N278" s="58"/>
      <c r="O278" s="58"/>
    </row>
    <row r="279" spans="3:15">
      <c r="C279" s="11"/>
      <c r="D279" s="11"/>
      <c r="E279" s="11"/>
      <c r="F279" s="11"/>
      <c r="G279" s="11"/>
      <c r="H279" s="11"/>
      <c r="I279" s="58"/>
      <c r="J279" s="58"/>
      <c r="K279" s="58"/>
      <c r="L279" s="58"/>
      <c r="M279" s="58"/>
      <c r="N279" s="58"/>
      <c r="O279" s="58"/>
    </row>
    <row r="280" spans="3:15">
      <c r="C280" s="11"/>
      <c r="D280" s="11"/>
      <c r="E280" s="11"/>
      <c r="F280" s="11"/>
      <c r="G280" s="11"/>
      <c r="H280" s="11"/>
      <c r="I280" s="58"/>
      <c r="J280" s="58"/>
      <c r="K280" s="58"/>
      <c r="L280" s="58"/>
      <c r="M280" s="58"/>
      <c r="N280" s="58"/>
      <c r="O280" s="58"/>
    </row>
    <row r="281" spans="3:15">
      <c r="C281" s="11"/>
      <c r="D281" s="11"/>
      <c r="E281" s="11"/>
      <c r="F281" s="11"/>
      <c r="G281" s="11"/>
      <c r="H281" s="11"/>
      <c r="I281" s="58"/>
      <c r="J281" s="58"/>
      <c r="K281" s="58"/>
      <c r="L281" s="58"/>
      <c r="M281" s="58"/>
      <c r="N281" s="58"/>
      <c r="O281" s="58"/>
    </row>
    <row r="282" spans="3:15">
      <c r="C282" s="11"/>
      <c r="D282" s="11"/>
      <c r="E282" s="11"/>
      <c r="F282" s="11"/>
      <c r="G282" s="11"/>
      <c r="H282" s="11"/>
      <c r="I282" s="58"/>
      <c r="J282" s="58"/>
      <c r="K282" s="58"/>
      <c r="L282" s="58"/>
      <c r="M282" s="58"/>
      <c r="N282" s="58"/>
      <c r="O282" s="58"/>
    </row>
    <row r="283" spans="3:15">
      <c r="C283" s="11"/>
      <c r="D283" s="11"/>
      <c r="E283" s="11"/>
      <c r="F283" s="11"/>
      <c r="G283" s="11"/>
      <c r="H283" s="11"/>
      <c r="I283" s="58"/>
      <c r="J283" s="58"/>
      <c r="K283" s="58"/>
      <c r="L283" s="58"/>
      <c r="M283" s="58"/>
      <c r="N283" s="58"/>
      <c r="O283" s="58"/>
    </row>
    <row r="284" spans="3:15">
      <c r="C284" s="11"/>
      <c r="D284" s="11"/>
      <c r="E284" s="11"/>
      <c r="F284" s="11"/>
      <c r="G284" s="11"/>
      <c r="H284" s="11"/>
      <c r="I284" s="58"/>
      <c r="J284" s="58"/>
      <c r="K284" s="58"/>
      <c r="L284" s="58"/>
      <c r="M284" s="58"/>
      <c r="N284" s="58"/>
      <c r="O284" s="58"/>
    </row>
    <row r="285" spans="3:15">
      <c r="C285" s="11"/>
      <c r="D285" s="11"/>
      <c r="E285" s="11"/>
      <c r="F285" s="11"/>
      <c r="G285" s="11"/>
      <c r="H285" s="11"/>
      <c r="I285" s="58"/>
      <c r="J285" s="58"/>
      <c r="K285" s="58"/>
      <c r="L285" s="58"/>
      <c r="M285" s="58"/>
      <c r="N285" s="58"/>
      <c r="O285" s="58"/>
    </row>
    <row r="286" spans="3:15">
      <c r="C286" s="11"/>
      <c r="D286" s="11"/>
      <c r="E286" s="11"/>
      <c r="F286" s="11"/>
      <c r="G286" s="11"/>
      <c r="H286" s="11"/>
      <c r="I286" s="58"/>
      <c r="J286" s="58"/>
      <c r="K286" s="58"/>
      <c r="L286" s="58"/>
      <c r="M286" s="58"/>
      <c r="N286" s="58"/>
      <c r="O286" s="58"/>
    </row>
    <row r="287" spans="3:15">
      <c r="C287" s="11"/>
      <c r="D287" s="11"/>
      <c r="E287" s="11"/>
      <c r="F287" s="11"/>
      <c r="G287" s="11"/>
      <c r="H287" s="11"/>
      <c r="I287" s="58"/>
      <c r="J287" s="58"/>
      <c r="K287" s="58"/>
      <c r="L287" s="58"/>
      <c r="M287" s="58"/>
      <c r="N287" s="58"/>
      <c r="O287" s="58"/>
    </row>
    <row r="288" spans="3:15">
      <c r="C288" s="11"/>
      <c r="D288" s="11"/>
      <c r="E288" s="11"/>
      <c r="F288" s="11"/>
      <c r="G288" s="11"/>
      <c r="H288" s="11"/>
      <c r="I288" s="58"/>
      <c r="J288" s="58"/>
      <c r="K288" s="58"/>
      <c r="L288" s="58"/>
      <c r="M288" s="58"/>
      <c r="N288" s="58"/>
      <c r="O288" s="58"/>
    </row>
    <row r="289" spans="3:15">
      <c r="C289" s="11"/>
      <c r="D289" s="11"/>
      <c r="E289" s="11"/>
      <c r="F289" s="11"/>
      <c r="G289" s="11"/>
      <c r="H289" s="11"/>
      <c r="I289" s="58"/>
      <c r="J289" s="58"/>
      <c r="K289" s="58"/>
      <c r="L289" s="58"/>
      <c r="M289" s="58"/>
      <c r="N289" s="58"/>
      <c r="O289" s="58"/>
    </row>
    <row r="290" spans="3:15">
      <c r="C290" s="11"/>
      <c r="D290" s="11"/>
      <c r="E290" s="11"/>
      <c r="F290" s="11"/>
      <c r="G290" s="11"/>
      <c r="H290" s="11"/>
      <c r="I290" s="58"/>
      <c r="J290" s="58"/>
      <c r="K290" s="58"/>
      <c r="L290" s="58"/>
      <c r="M290" s="58"/>
      <c r="N290" s="58"/>
      <c r="O290" s="58"/>
    </row>
    <row r="291" spans="3:15">
      <c r="C291" s="11"/>
      <c r="D291" s="11"/>
      <c r="E291" s="11"/>
      <c r="F291" s="11"/>
      <c r="G291" s="11"/>
      <c r="H291" s="11"/>
      <c r="I291" s="58"/>
      <c r="J291" s="58"/>
      <c r="K291" s="58"/>
      <c r="L291" s="58"/>
      <c r="M291" s="58"/>
      <c r="N291" s="58"/>
      <c r="O291" s="58"/>
    </row>
    <row r="292" spans="3:15">
      <c r="C292" s="11"/>
      <c r="D292" s="11"/>
      <c r="E292" s="11"/>
      <c r="F292" s="11"/>
      <c r="G292" s="11"/>
      <c r="H292" s="11"/>
      <c r="I292" s="58"/>
      <c r="J292" s="58"/>
      <c r="K292" s="58"/>
      <c r="L292" s="58"/>
      <c r="M292" s="58"/>
      <c r="N292" s="58"/>
      <c r="O292" s="58"/>
    </row>
    <row r="293" spans="3:15">
      <c r="C293" s="11"/>
      <c r="D293" s="11"/>
      <c r="E293" s="11"/>
      <c r="F293" s="11"/>
      <c r="G293" s="11"/>
      <c r="H293" s="11"/>
      <c r="I293" s="58"/>
      <c r="J293" s="58"/>
      <c r="K293" s="58"/>
      <c r="L293" s="58"/>
      <c r="M293" s="58"/>
      <c r="N293" s="58"/>
      <c r="O293" s="58"/>
    </row>
    <row r="294" spans="3:15">
      <c r="C294" s="11"/>
      <c r="D294" s="11"/>
      <c r="E294" s="11"/>
      <c r="F294" s="11"/>
      <c r="G294" s="11"/>
      <c r="H294" s="11"/>
      <c r="I294" s="58"/>
      <c r="J294" s="58"/>
      <c r="K294" s="58"/>
      <c r="L294" s="58"/>
      <c r="M294" s="58"/>
      <c r="N294" s="58"/>
      <c r="O294" s="58"/>
    </row>
    <row r="295" spans="3:15">
      <c r="C295" s="11"/>
      <c r="D295" s="11"/>
      <c r="E295" s="11"/>
      <c r="F295" s="11"/>
      <c r="G295" s="11"/>
      <c r="H295" s="11"/>
      <c r="I295" s="58"/>
      <c r="J295" s="58"/>
      <c r="K295" s="58"/>
      <c r="L295" s="58"/>
      <c r="M295" s="58"/>
      <c r="N295" s="58"/>
      <c r="O295" s="58"/>
    </row>
    <row r="296" spans="3:15">
      <c r="C296" s="11"/>
      <c r="D296" s="11"/>
      <c r="E296" s="11"/>
      <c r="F296" s="11"/>
      <c r="G296" s="11"/>
      <c r="H296" s="11"/>
      <c r="I296" s="58"/>
      <c r="J296" s="58"/>
      <c r="K296" s="58"/>
      <c r="L296" s="58"/>
      <c r="M296" s="58"/>
      <c r="N296" s="58"/>
      <c r="O296" s="58"/>
    </row>
    <row r="297" spans="3:15">
      <c r="C297" s="11"/>
      <c r="D297" s="11"/>
      <c r="E297" s="11"/>
      <c r="F297" s="11"/>
      <c r="G297" s="11"/>
      <c r="H297" s="11"/>
      <c r="I297" s="58"/>
      <c r="J297" s="58"/>
      <c r="K297" s="58"/>
      <c r="L297" s="58"/>
      <c r="M297" s="58"/>
      <c r="N297" s="58"/>
      <c r="O297" s="58"/>
    </row>
    <row r="298" spans="3:15">
      <c r="C298" s="11"/>
      <c r="D298" s="11"/>
      <c r="E298" s="11"/>
      <c r="F298" s="11"/>
      <c r="G298" s="11"/>
      <c r="H298" s="11"/>
      <c r="I298" s="58"/>
      <c r="J298" s="58"/>
      <c r="K298" s="58"/>
      <c r="L298" s="58"/>
      <c r="M298" s="58"/>
      <c r="N298" s="58"/>
      <c r="O298" s="58"/>
    </row>
    <row r="299" spans="3:15">
      <c r="C299" s="11"/>
      <c r="D299" s="11"/>
      <c r="E299" s="11"/>
      <c r="F299" s="11"/>
      <c r="G299" s="11"/>
      <c r="H299" s="11"/>
      <c r="I299" s="58"/>
      <c r="J299" s="58"/>
      <c r="K299" s="58"/>
      <c r="L299" s="58"/>
      <c r="M299" s="58"/>
      <c r="N299" s="58"/>
      <c r="O299" s="58"/>
    </row>
    <row r="300" spans="3:15">
      <c r="C300" s="11"/>
      <c r="D300" s="11"/>
      <c r="E300" s="11"/>
      <c r="F300" s="11"/>
      <c r="G300" s="11"/>
      <c r="H300" s="11"/>
      <c r="I300" s="58"/>
      <c r="J300" s="58"/>
      <c r="K300" s="58"/>
      <c r="L300" s="58"/>
      <c r="M300" s="58"/>
      <c r="N300" s="58"/>
      <c r="O300" s="58"/>
    </row>
    <row r="301" spans="3:15">
      <c r="C301" s="11"/>
      <c r="D301" s="11"/>
      <c r="E301" s="11"/>
      <c r="F301" s="11"/>
      <c r="G301" s="11"/>
      <c r="H301" s="11"/>
      <c r="I301" s="58"/>
      <c r="J301" s="58"/>
      <c r="K301" s="58"/>
      <c r="L301" s="58"/>
      <c r="M301" s="58"/>
      <c r="N301" s="58"/>
      <c r="O301" s="58"/>
    </row>
    <row r="302" spans="3:15">
      <c r="C302" s="11"/>
      <c r="D302" s="11"/>
      <c r="E302" s="11"/>
      <c r="F302" s="11"/>
      <c r="G302" s="11"/>
      <c r="H302" s="11"/>
      <c r="I302" s="58"/>
      <c r="J302" s="58"/>
      <c r="K302" s="58"/>
      <c r="L302" s="58"/>
      <c r="M302" s="58"/>
      <c r="N302" s="58"/>
      <c r="O302" s="58"/>
    </row>
    <row r="303" spans="3:15">
      <c r="C303" s="11"/>
      <c r="D303" s="11"/>
      <c r="E303" s="11"/>
      <c r="F303" s="11"/>
      <c r="G303" s="11"/>
      <c r="H303" s="11"/>
      <c r="I303" s="58"/>
      <c r="J303" s="58"/>
      <c r="K303" s="58"/>
      <c r="L303" s="58"/>
      <c r="M303" s="58"/>
      <c r="N303" s="58"/>
      <c r="O303" s="58"/>
    </row>
    <row r="304" spans="3:15">
      <c r="C304" s="11"/>
      <c r="D304" s="11"/>
      <c r="E304" s="11"/>
      <c r="F304" s="11"/>
      <c r="G304" s="11"/>
      <c r="H304" s="11"/>
      <c r="I304" s="58"/>
      <c r="J304" s="58"/>
      <c r="K304" s="58"/>
      <c r="L304" s="58"/>
      <c r="M304" s="58"/>
      <c r="N304" s="58"/>
      <c r="O304" s="58"/>
    </row>
    <row r="305" spans="3:15">
      <c r="C305" s="11"/>
      <c r="D305" s="11"/>
      <c r="E305" s="11"/>
      <c r="F305" s="11"/>
      <c r="G305" s="11"/>
      <c r="H305" s="11"/>
      <c r="I305" s="58"/>
      <c r="J305" s="58"/>
      <c r="K305" s="58"/>
      <c r="L305" s="58"/>
      <c r="M305" s="58"/>
      <c r="N305" s="58"/>
      <c r="O305" s="58"/>
    </row>
    <row r="306" spans="3:15">
      <c r="C306" s="11"/>
      <c r="D306" s="11"/>
      <c r="E306" s="11"/>
      <c r="F306" s="11"/>
      <c r="G306" s="11"/>
      <c r="H306" s="11"/>
      <c r="I306" s="58"/>
      <c r="J306" s="58"/>
      <c r="K306" s="58"/>
      <c r="L306" s="58"/>
      <c r="M306" s="58"/>
      <c r="N306" s="58"/>
      <c r="O306" s="58"/>
    </row>
    <row r="307" spans="3:15">
      <c r="C307" s="11"/>
      <c r="D307" s="11"/>
      <c r="E307" s="11"/>
      <c r="F307" s="11"/>
      <c r="G307" s="11"/>
      <c r="H307" s="11"/>
      <c r="I307" s="58"/>
      <c r="J307" s="58"/>
      <c r="K307" s="58"/>
      <c r="L307" s="58"/>
      <c r="M307" s="58"/>
      <c r="N307" s="58"/>
      <c r="O307" s="58"/>
    </row>
    <row r="308" spans="3:15">
      <c r="C308" s="11"/>
      <c r="D308" s="11"/>
      <c r="E308" s="11"/>
      <c r="F308" s="11"/>
      <c r="G308" s="11"/>
      <c r="H308" s="11"/>
      <c r="I308" s="58"/>
      <c r="J308" s="58"/>
      <c r="K308" s="58"/>
      <c r="L308" s="58"/>
      <c r="M308" s="58"/>
      <c r="N308" s="58"/>
      <c r="O308" s="58"/>
    </row>
    <row r="309" spans="3:15">
      <c r="C309" s="11"/>
      <c r="D309" s="11"/>
      <c r="E309" s="11"/>
      <c r="F309" s="11"/>
      <c r="G309" s="11"/>
      <c r="H309" s="11"/>
      <c r="I309" s="58"/>
      <c r="J309" s="58"/>
      <c r="K309" s="58"/>
      <c r="L309" s="58"/>
      <c r="M309" s="58"/>
      <c r="N309" s="58"/>
      <c r="O309" s="58"/>
    </row>
    <row r="310" spans="3:15">
      <c r="C310" s="11"/>
      <c r="D310" s="11"/>
      <c r="E310" s="11"/>
      <c r="F310" s="11"/>
      <c r="G310" s="11"/>
      <c r="H310" s="11"/>
      <c r="I310" s="58"/>
      <c r="J310" s="58"/>
      <c r="K310" s="58"/>
      <c r="L310" s="58"/>
      <c r="M310" s="58"/>
      <c r="N310" s="58"/>
      <c r="O310" s="58"/>
    </row>
    <row r="311" spans="3:15">
      <c r="C311" s="11"/>
      <c r="D311" s="11"/>
      <c r="E311" s="11"/>
      <c r="F311" s="11"/>
      <c r="G311" s="11"/>
      <c r="H311" s="11"/>
      <c r="I311" s="58"/>
      <c r="J311" s="58"/>
      <c r="K311" s="58"/>
      <c r="L311" s="58"/>
      <c r="M311" s="58"/>
      <c r="N311" s="58"/>
      <c r="O311" s="58"/>
    </row>
    <row r="312" spans="3:15">
      <c r="C312" s="11"/>
      <c r="D312" s="11"/>
      <c r="E312" s="11"/>
      <c r="F312" s="11"/>
      <c r="G312" s="11"/>
      <c r="H312" s="11"/>
      <c r="I312" s="58"/>
      <c r="J312" s="58"/>
      <c r="K312" s="58"/>
      <c r="L312" s="58"/>
      <c r="M312" s="58"/>
      <c r="N312" s="58"/>
      <c r="O312" s="58"/>
    </row>
    <row r="313" spans="3:15">
      <c r="C313" s="11"/>
      <c r="D313" s="11"/>
      <c r="E313" s="11"/>
      <c r="F313" s="11"/>
      <c r="G313" s="11"/>
      <c r="H313" s="11"/>
      <c r="I313" s="58"/>
      <c r="J313" s="58"/>
      <c r="K313" s="58"/>
      <c r="L313" s="58"/>
      <c r="M313" s="58"/>
      <c r="N313" s="58"/>
      <c r="O313" s="58"/>
    </row>
    <row r="314" spans="3:15">
      <c r="C314" s="11"/>
      <c r="D314" s="11"/>
      <c r="E314" s="11"/>
      <c r="F314" s="11"/>
      <c r="G314" s="11"/>
      <c r="H314" s="11"/>
      <c r="I314" s="58"/>
      <c r="J314" s="58"/>
      <c r="K314" s="58"/>
      <c r="L314" s="58"/>
      <c r="M314" s="58"/>
      <c r="N314" s="58"/>
      <c r="O314" s="58"/>
    </row>
    <row r="315" spans="3:15">
      <c r="C315" s="11"/>
      <c r="D315" s="11"/>
      <c r="E315" s="11"/>
      <c r="F315" s="11"/>
      <c r="G315" s="11"/>
      <c r="H315" s="11"/>
      <c r="I315" s="58"/>
      <c r="J315" s="58"/>
      <c r="K315" s="58"/>
      <c r="L315" s="58"/>
      <c r="M315" s="58"/>
      <c r="N315" s="58"/>
      <c r="O315" s="58"/>
    </row>
    <row r="316" spans="3:15">
      <c r="C316" s="11"/>
      <c r="D316" s="11"/>
      <c r="E316" s="11"/>
      <c r="F316" s="11"/>
      <c r="G316" s="11"/>
      <c r="H316" s="11"/>
      <c r="I316" s="58"/>
      <c r="J316" s="58"/>
      <c r="K316" s="58"/>
      <c r="L316" s="58"/>
      <c r="M316" s="58"/>
      <c r="N316" s="58"/>
      <c r="O316" s="58"/>
    </row>
    <row r="317" spans="3:15">
      <c r="C317" s="11"/>
      <c r="D317" s="11"/>
      <c r="E317" s="11"/>
      <c r="F317" s="11"/>
      <c r="G317" s="11"/>
      <c r="H317" s="11"/>
      <c r="I317" s="58"/>
      <c r="J317" s="58"/>
      <c r="K317" s="58"/>
      <c r="L317" s="58"/>
      <c r="M317" s="58"/>
      <c r="N317" s="58"/>
      <c r="O317" s="58"/>
    </row>
    <row r="318" spans="3:15">
      <c r="C318" s="11"/>
      <c r="D318" s="11"/>
      <c r="E318" s="11"/>
      <c r="F318" s="11"/>
      <c r="G318" s="11"/>
      <c r="H318" s="11"/>
      <c r="I318" s="58"/>
      <c r="J318" s="58"/>
      <c r="K318" s="58"/>
      <c r="L318" s="58"/>
      <c r="M318" s="58"/>
      <c r="N318" s="58"/>
      <c r="O318" s="58"/>
    </row>
    <row r="319" spans="3:15">
      <c r="C319" s="11"/>
      <c r="D319" s="11"/>
      <c r="E319" s="11"/>
      <c r="F319" s="11"/>
      <c r="G319" s="11"/>
      <c r="H319" s="11"/>
      <c r="I319" s="58"/>
      <c r="J319" s="58"/>
      <c r="K319" s="58"/>
      <c r="L319" s="58"/>
      <c r="M319" s="58"/>
      <c r="N319" s="58"/>
      <c r="O319" s="58"/>
    </row>
    <row r="320" spans="3:15">
      <c r="C320" s="11"/>
      <c r="D320" s="11"/>
      <c r="E320" s="11"/>
      <c r="F320" s="11"/>
      <c r="G320" s="11"/>
      <c r="H320" s="11"/>
      <c r="I320" s="58"/>
      <c r="J320" s="58"/>
      <c r="K320" s="58"/>
      <c r="L320" s="58"/>
      <c r="M320" s="58"/>
      <c r="N320" s="58"/>
      <c r="O320" s="58"/>
    </row>
    <row r="321" spans="3:15">
      <c r="C321" s="11"/>
      <c r="D321" s="11"/>
      <c r="E321" s="11"/>
      <c r="F321" s="11"/>
      <c r="G321" s="11"/>
      <c r="H321" s="11"/>
      <c r="I321" s="58"/>
      <c r="J321" s="58"/>
      <c r="K321" s="58"/>
      <c r="L321" s="58"/>
      <c r="M321" s="58"/>
      <c r="N321" s="58"/>
      <c r="O321" s="58"/>
    </row>
    <row r="322" spans="3:15">
      <c r="C322" s="11"/>
      <c r="D322" s="11"/>
      <c r="E322" s="11"/>
      <c r="F322" s="11"/>
      <c r="G322" s="11"/>
      <c r="H322" s="11"/>
      <c r="I322" s="58"/>
      <c r="J322" s="58"/>
      <c r="K322" s="58"/>
      <c r="L322" s="58"/>
      <c r="M322" s="58"/>
      <c r="N322" s="58"/>
      <c r="O322" s="58"/>
    </row>
    <row r="323" spans="3:15">
      <c r="C323" s="11"/>
      <c r="D323" s="11"/>
      <c r="E323" s="11"/>
      <c r="F323" s="11"/>
      <c r="G323" s="11"/>
      <c r="H323" s="11"/>
      <c r="I323" s="58"/>
      <c r="J323" s="58"/>
      <c r="K323" s="58"/>
      <c r="L323" s="58"/>
      <c r="M323" s="58"/>
      <c r="N323" s="58"/>
      <c r="O323" s="58"/>
    </row>
    <row r="324" spans="3:15">
      <c r="C324" s="11"/>
      <c r="D324" s="11"/>
      <c r="E324" s="11"/>
      <c r="F324" s="11"/>
      <c r="G324" s="11"/>
      <c r="H324" s="11"/>
      <c r="I324" s="58"/>
      <c r="J324" s="58"/>
      <c r="K324" s="58"/>
      <c r="L324" s="58"/>
      <c r="M324" s="58"/>
      <c r="N324" s="58"/>
      <c r="O324" s="58"/>
    </row>
    <row r="325" spans="3:15">
      <c r="C325" s="11"/>
      <c r="D325" s="11"/>
      <c r="E325" s="11"/>
      <c r="F325" s="11"/>
      <c r="G325" s="11"/>
      <c r="H325" s="11"/>
      <c r="I325" s="58"/>
      <c r="J325" s="58"/>
      <c r="K325" s="58"/>
      <c r="L325" s="58"/>
      <c r="M325" s="58"/>
      <c r="N325" s="58"/>
      <c r="O325" s="58"/>
    </row>
    <row r="326" spans="3:15">
      <c r="C326" s="11"/>
      <c r="D326" s="11"/>
      <c r="E326" s="11"/>
      <c r="F326" s="11"/>
      <c r="G326" s="11"/>
      <c r="H326" s="11"/>
      <c r="I326" s="58"/>
      <c r="J326" s="58"/>
      <c r="K326" s="58"/>
      <c r="L326" s="58"/>
      <c r="M326" s="58"/>
      <c r="N326" s="58"/>
      <c r="O326" s="58"/>
    </row>
    <row r="327" spans="3:15">
      <c r="C327" s="11"/>
      <c r="D327" s="11"/>
      <c r="E327" s="11"/>
      <c r="F327" s="11"/>
      <c r="G327" s="11"/>
      <c r="H327" s="11"/>
      <c r="I327" s="58"/>
      <c r="J327" s="58"/>
      <c r="K327" s="58"/>
      <c r="L327" s="58"/>
      <c r="M327" s="58"/>
      <c r="N327" s="58"/>
      <c r="O327" s="58"/>
    </row>
    <row r="328" spans="3:15">
      <c r="C328" s="11"/>
      <c r="D328" s="11"/>
      <c r="E328" s="11"/>
      <c r="F328" s="11"/>
      <c r="G328" s="11"/>
      <c r="H328" s="11"/>
      <c r="I328" s="58"/>
      <c r="J328" s="58"/>
      <c r="K328" s="58"/>
      <c r="L328" s="58"/>
      <c r="M328" s="58"/>
      <c r="N328" s="58"/>
      <c r="O328" s="58"/>
    </row>
    <row r="329" spans="3:15">
      <c r="C329" s="11"/>
      <c r="D329" s="11"/>
      <c r="E329" s="11"/>
      <c r="F329" s="11"/>
      <c r="G329" s="11"/>
      <c r="H329" s="11"/>
      <c r="I329" s="58"/>
      <c r="J329" s="58"/>
      <c r="K329" s="58"/>
      <c r="L329" s="58"/>
      <c r="M329" s="58"/>
      <c r="N329" s="58"/>
      <c r="O329" s="58"/>
    </row>
    <row r="330" spans="3:15">
      <c r="C330" s="11"/>
      <c r="D330" s="11"/>
      <c r="E330" s="11"/>
      <c r="F330" s="11"/>
      <c r="G330" s="11"/>
      <c r="H330" s="11"/>
      <c r="I330" s="58"/>
      <c r="J330" s="58"/>
      <c r="K330" s="58"/>
      <c r="L330" s="58"/>
      <c r="M330" s="58"/>
      <c r="N330" s="58"/>
      <c r="O330" s="58"/>
    </row>
    <row r="331" spans="3:15">
      <c r="C331" s="11"/>
      <c r="D331" s="11"/>
      <c r="E331" s="11"/>
      <c r="F331" s="11"/>
      <c r="G331" s="11"/>
      <c r="H331" s="11"/>
      <c r="I331" s="58"/>
      <c r="J331" s="58"/>
      <c r="K331" s="58"/>
      <c r="L331" s="58"/>
      <c r="M331" s="58"/>
      <c r="N331" s="58"/>
      <c r="O331" s="58"/>
    </row>
    <row r="332" spans="3:15">
      <c r="C332" s="11"/>
      <c r="D332" s="11"/>
      <c r="E332" s="11"/>
      <c r="F332" s="11"/>
      <c r="G332" s="11"/>
      <c r="H332" s="11"/>
      <c r="I332" s="58"/>
      <c r="J332" s="58"/>
      <c r="K332" s="58"/>
      <c r="L332" s="58"/>
      <c r="M332" s="58"/>
      <c r="N332" s="58"/>
      <c r="O332" s="58"/>
    </row>
    <row r="333" spans="3:15">
      <c r="C333" s="11"/>
      <c r="D333" s="11"/>
      <c r="E333" s="11"/>
      <c r="F333" s="11"/>
      <c r="G333" s="11"/>
      <c r="H333" s="11"/>
      <c r="I333" s="58"/>
      <c r="J333" s="58"/>
      <c r="K333" s="58"/>
      <c r="L333" s="58"/>
      <c r="M333" s="58"/>
      <c r="N333" s="58"/>
      <c r="O333" s="58"/>
    </row>
    <row r="334" spans="3:15">
      <c r="C334" s="11"/>
      <c r="D334" s="11"/>
      <c r="E334" s="11"/>
      <c r="F334" s="11"/>
      <c r="G334" s="11"/>
      <c r="H334" s="11"/>
      <c r="I334" s="58"/>
      <c r="J334" s="58"/>
      <c r="K334" s="58"/>
      <c r="L334" s="58"/>
      <c r="M334" s="58"/>
      <c r="N334" s="58"/>
      <c r="O334" s="58"/>
    </row>
    <row r="335" spans="3:15">
      <c r="C335" s="11"/>
      <c r="D335" s="11"/>
      <c r="E335" s="11"/>
      <c r="F335" s="11"/>
      <c r="G335" s="11"/>
      <c r="H335" s="11"/>
      <c r="I335" s="58"/>
      <c r="J335" s="58"/>
      <c r="K335" s="58"/>
      <c r="L335" s="58"/>
      <c r="M335" s="58"/>
      <c r="N335" s="58"/>
      <c r="O335" s="58"/>
    </row>
    <row r="336" spans="3:15">
      <c r="C336" s="11"/>
      <c r="D336" s="11"/>
      <c r="E336" s="11"/>
      <c r="F336" s="11"/>
      <c r="G336" s="11"/>
      <c r="H336" s="11"/>
      <c r="I336" s="58"/>
      <c r="J336" s="58"/>
      <c r="K336" s="58"/>
      <c r="L336" s="58"/>
      <c r="M336" s="58"/>
      <c r="N336" s="58"/>
      <c r="O336" s="58"/>
    </row>
    <row r="337" spans="3:15">
      <c r="C337" s="11"/>
      <c r="D337" s="11"/>
      <c r="E337" s="11"/>
      <c r="F337" s="11"/>
      <c r="G337" s="11"/>
      <c r="H337" s="11"/>
      <c r="I337" s="58"/>
      <c r="J337" s="58"/>
      <c r="K337" s="58"/>
      <c r="L337" s="58"/>
      <c r="M337" s="58"/>
      <c r="N337" s="58"/>
      <c r="O337" s="58"/>
    </row>
    <row r="338" spans="3:15">
      <c r="C338" s="11"/>
      <c r="D338" s="11"/>
      <c r="E338" s="11"/>
      <c r="F338" s="11"/>
      <c r="G338" s="11"/>
      <c r="H338" s="11"/>
      <c r="I338" s="58"/>
      <c r="J338" s="58"/>
      <c r="K338" s="58"/>
      <c r="L338" s="58"/>
      <c r="M338" s="58"/>
      <c r="N338" s="58"/>
      <c r="O338" s="58"/>
    </row>
    <row r="339" spans="3:15">
      <c r="C339" s="11"/>
      <c r="D339" s="11"/>
      <c r="E339" s="11"/>
      <c r="F339" s="11"/>
      <c r="G339" s="11"/>
      <c r="H339" s="11"/>
      <c r="I339" s="58"/>
      <c r="J339" s="58"/>
      <c r="K339" s="58"/>
      <c r="L339" s="58"/>
      <c r="M339" s="58"/>
      <c r="N339" s="58"/>
      <c r="O339" s="58"/>
    </row>
    <row r="340" spans="3:15">
      <c r="C340" s="11"/>
      <c r="D340" s="11"/>
      <c r="E340" s="11"/>
      <c r="F340" s="11"/>
      <c r="G340" s="11"/>
      <c r="H340" s="11"/>
      <c r="I340" s="58"/>
      <c r="J340" s="58"/>
      <c r="K340" s="58"/>
      <c r="L340" s="58"/>
      <c r="M340" s="58"/>
      <c r="N340" s="58"/>
      <c r="O340" s="58"/>
    </row>
    <row r="341" spans="3:15">
      <c r="C341" s="11"/>
      <c r="D341" s="11"/>
      <c r="E341" s="11"/>
      <c r="F341" s="11"/>
      <c r="G341" s="11"/>
      <c r="H341" s="11"/>
      <c r="I341" s="58"/>
      <c r="J341" s="58"/>
      <c r="K341" s="58"/>
      <c r="L341" s="58"/>
      <c r="M341" s="58"/>
      <c r="N341" s="58"/>
      <c r="O341" s="58"/>
    </row>
    <row r="342" spans="3:15">
      <c r="C342" s="11"/>
      <c r="D342" s="11"/>
      <c r="E342" s="11"/>
      <c r="F342" s="11"/>
      <c r="G342" s="11"/>
      <c r="H342" s="11"/>
      <c r="I342" s="58"/>
      <c r="J342" s="58"/>
      <c r="K342" s="58"/>
      <c r="L342" s="58"/>
      <c r="M342" s="58"/>
      <c r="N342" s="58"/>
      <c r="O342" s="58"/>
    </row>
    <row r="343" spans="3:15">
      <c r="C343" s="11"/>
      <c r="D343" s="11"/>
      <c r="E343" s="11"/>
      <c r="F343" s="11"/>
      <c r="G343" s="11"/>
      <c r="H343" s="11"/>
      <c r="I343" s="58"/>
      <c r="J343" s="58"/>
      <c r="K343" s="58"/>
      <c r="L343" s="58"/>
      <c r="M343" s="58"/>
      <c r="N343" s="58"/>
      <c r="O343" s="58"/>
    </row>
    <row r="344" spans="3:15">
      <c r="C344" s="11"/>
      <c r="D344" s="11"/>
      <c r="E344" s="11"/>
      <c r="F344" s="11"/>
      <c r="G344" s="11"/>
      <c r="H344" s="11"/>
      <c r="I344" s="58"/>
      <c r="J344" s="58"/>
      <c r="K344" s="58"/>
      <c r="L344" s="58"/>
      <c r="M344" s="58"/>
      <c r="N344" s="58"/>
      <c r="O344" s="58"/>
    </row>
    <row r="345" spans="3:15">
      <c r="C345" s="11"/>
      <c r="D345" s="11"/>
      <c r="E345" s="11"/>
      <c r="F345" s="11"/>
      <c r="G345" s="11"/>
      <c r="H345" s="11"/>
      <c r="I345" s="58"/>
      <c r="J345" s="58"/>
      <c r="K345" s="58"/>
      <c r="L345" s="58"/>
      <c r="M345" s="58"/>
      <c r="N345" s="58"/>
      <c r="O345" s="58"/>
    </row>
    <row r="346" spans="3:15">
      <c r="C346" s="11"/>
      <c r="D346" s="11"/>
      <c r="E346" s="11"/>
      <c r="F346" s="11"/>
      <c r="G346" s="11"/>
      <c r="H346" s="11"/>
      <c r="I346" s="58"/>
      <c r="J346" s="58"/>
      <c r="K346" s="58"/>
      <c r="L346" s="58"/>
      <c r="M346" s="58"/>
      <c r="N346" s="58"/>
      <c r="O346" s="58"/>
    </row>
    <row r="347" spans="3:15">
      <c r="C347" s="11"/>
      <c r="D347" s="11"/>
      <c r="E347" s="11"/>
      <c r="F347" s="11"/>
      <c r="G347" s="11"/>
      <c r="H347" s="11"/>
      <c r="I347" s="58"/>
      <c r="J347" s="58"/>
      <c r="K347" s="58"/>
      <c r="L347" s="58"/>
      <c r="M347" s="58"/>
      <c r="N347" s="58"/>
      <c r="O347" s="58"/>
    </row>
    <row r="348" spans="3:15">
      <c r="C348" s="11"/>
      <c r="D348" s="11"/>
      <c r="E348" s="11"/>
      <c r="F348" s="11"/>
      <c r="G348" s="11"/>
      <c r="H348" s="11"/>
      <c r="I348" s="58"/>
      <c r="J348" s="58"/>
      <c r="K348" s="58"/>
      <c r="L348" s="58"/>
      <c r="M348" s="58"/>
      <c r="N348" s="58"/>
      <c r="O348" s="58"/>
    </row>
    <row r="349" spans="3:15">
      <c r="C349" s="11"/>
      <c r="D349" s="11"/>
      <c r="E349" s="11"/>
      <c r="F349" s="11"/>
      <c r="G349" s="11"/>
      <c r="H349" s="11"/>
      <c r="I349" s="58"/>
      <c r="J349" s="58"/>
      <c r="K349" s="58"/>
      <c r="L349" s="58"/>
      <c r="M349" s="58"/>
      <c r="N349" s="58"/>
      <c r="O349" s="58"/>
    </row>
    <row r="350" spans="3:15">
      <c r="C350" s="11"/>
      <c r="D350" s="11"/>
      <c r="E350" s="11"/>
      <c r="F350" s="11"/>
      <c r="G350" s="11"/>
      <c r="H350" s="11"/>
      <c r="I350" s="58"/>
      <c r="J350" s="58"/>
      <c r="K350" s="58"/>
      <c r="L350" s="58"/>
      <c r="M350" s="58"/>
      <c r="N350" s="58"/>
      <c r="O350" s="58"/>
    </row>
    <row r="351" spans="3:15">
      <c r="C351" s="11"/>
      <c r="D351" s="11"/>
      <c r="E351" s="11"/>
      <c r="F351" s="11"/>
      <c r="G351" s="11"/>
      <c r="H351" s="11"/>
      <c r="I351" s="58"/>
      <c r="J351" s="58"/>
      <c r="K351" s="58"/>
      <c r="L351" s="58"/>
      <c r="M351" s="58"/>
      <c r="N351" s="58"/>
      <c r="O351" s="58"/>
    </row>
    <row r="352" spans="3:15">
      <c r="C352" s="11"/>
      <c r="D352" s="11"/>
      <c r="E352" s="11"/>
      <c r="F352" s="11"/>
      <c r="G352" s="11"/>
      <c r="H352" s="11"/>
      <c r="I352" s="58"/>
      <c r="J352" s="58"/>
      <c r="K352" s="58"/>
      <c r="L352" s="58"/>
      <c r="M352" s="58"/>
      <c r="N352" s="58"/>
      <c r="O352" s="58"/>
    </row>
    <row r="353" spans="3:15">
      <c r="C353" s="11"/>
      <c r="D353" s="11"/>
      <c r="E353" s="11"/>
      <c r="F353" s="11"/>
      <c r="G353" s="11"/>
      <c r="H353" s="11"/>
      <c r="I353" s="58"/>
      <c r="J353" s="58"/>
      <c r="K353" s="58"/>
      <c r="L353" s="58"/>
      <c r="M353" s="58"/>
      <c r="N353" s="58"/>
      <c r="O353" s="58"/>
    </row>
    <row r="354" spans="3:15">
      <c r="C354" s="11"/>
      <c r="D354" s="11"/>
      <c r="E354" s="11"/>
      <c r="F354" s="11"/>
      <c r="G354" s="11"/>
      <c r="H354" s="11"/>
      <c r="I354" s="58"/>
      <c r="J354" s="58"/>
      <c r="K354" s="58"/>
      <c r="L354" s="58"/>
      <c r="M354" s="58"/>
      <c r="N354" s="58"/>
      <c r="O354" s="58"/>
    </row>
    <row r="355" spans="3:15">
      <c r="C355" s="11"/>
      <c r="D355" s="11"/>
      <c r="E355" s="11"/>
      <c r="F355" s="11"/>
      <c r="G355" s="11"/>
      <c r="H355" s="11"/>
      <c r="I355" s="58"/>
      <c r="J355" s="58"/>
      <c r="K355" s="58"/>
      <c r="L355" s="58"/>
      <c r="M355" s="58"/>
      <c r="N355" s="58"/>
      <c r="O355" s="58"/>
    </row>
    <row r="356" spans="3:15">
      <c r="C356" s="11"/>
      <c r="D356" s="11"/>
      <c r="E356" s="11"/>
      <c r="F356" s="11"/>
      <c r="G356" s="11"/>
      <c r="H356" s="11"/>
      <c r="I356" s="58"/>
      <c r="J356" s="58"/>
      <c r="K356" s="58"/>
      <c r="L356" s="58"/>
      <c r="M356" s="58"/>
      <c r="N356" s="58"/>
      <c r="O356" s="58"/>
    </row>
    <row r="357" spans="3:15">
      <c r="C357" s="11"/>
      <c r="D357" s="11"/>
      <c r="E357" s="11"/>
      <c r="F357" s="11"/>
      <c r="G357" s="11"/>
      <c r="H357" s="11"/>
      <c r="I357" s="58"/>
      <c r="J357" s="58"/>
      <c r="K357" s="58"/>
      <c r="L357" s="58"/>
      <c r="M357" s="58"/>
      <c r="N357" s="58"/>
      <c r="O357" s="58"/>
    </row>
    <row r="358" spans="3:15">
      <c r="C358" s="11"/>
      <c r="D358" s="11"/>
      <c r="E358" s="11"/>
      <c r="F358" s="11"/>
      <c r="G358" s="11"/>
      <c r="H358" s="11"/>
      <c r="I358" s="58"/>
      <c r="J358" s="58"/>
      <c r="K358" s="58"/>
      <c r="L358" s="58"/>
      <c r="M358" s="58"/>
      <c r="N358" s="58"/>
      <c r="O358" s="58"/>
    </row>
    <row r="359" spans="3:15">
      <c r="C359" s="11"/>
      <c r="D359" s="11"/>
      <c r="E359" s="11"/>
      <c r="F359" s="11"/>
      <c r="G359" s="11"/>
      <c r="H359" s="11"/>
      <c r="I359" s="58"/>
      <c r="J359" s="58"/>
      <c r="K359" s="58"/>
      <c r="L359" s="58"/>
      <c r="M359" s="58"/>
      <c r="N359" s="58"/>
      <c r="O359" s="58"/>
    </row>
    <row r="360" spans="3:15">
      <c r="C360" s="11"/>
      <c r="D360" s="11"/>
      <c r="E360" s="11"/>
      <c r="F360" s="11"/>
      <c r="G360" s="11"/>
      <c r="H360" s="11"/>
      <c r="I360" s="58"/>
      <c r="J360" s="58"/>
      <c r="K360" s="58"/>
      <c r="L360" s="58"/>
      <c r="M360" s="58"/>
      <c r="N360" s="58"/>
      <c r="O360" s="58"/>
    </row>
    <row r="361" spans="3:15">
      <c r="C361" s="11"/>
      <c r="D361" s="11"/>
      <c r="E361" s="11"/>
      <c r="F361" s="11"/>
      <c r="G361" s="11"/>
      <c r="H361" s="11"/>
      <c r="I361" s="58"/>
      <c r="J361" s="58"/>
      <c r="K361" s="58"/>
      <c r="L361" s="58"/>
      <c r="M361" s="58"/>
      <c r="N361" s="58"/>
      <c r="O361" s="58"/>
    </row>
    <row r="362" spans="3:15">
      <c r="C362" s="11"/>
      <c r="D362" s="11"/>
      <c r="E362" s="11"/>
      <c r="F362" s="11"/>
      <c r="G362" s="11"/>
      <c r="H362" s="11"/>
      <c r="I362" s="58"/>
      <c r="J362" s="58"/>
      <c r="K362" s="58"/>
      <c r="L362" s="58"/>
      <c r="M362" s="58"/>
      <c r="N362" s="58"/>
      <c r="O362" s="58"/>
    </row>
    <row r="363" spans="3:15">
      <c r="C363" s="11"/>
      <c r="D363" s="11"/>
      <c r="E363" s="11"/>
      <c r="F363" s="11"/>
      <c r="G363" s="11"/>
      <c r="H363" s="11"/>
      <c r="I363" s="58"/>
      <c r="J363" s="58"/>
      <c r="K363" s="58"/>
      <c r="L363" s="58"/>
      <c r="M363" s="58"/>
      <c r="N363" s="58"/>
      <c r="O363" s="58"/>
    </row>
    <row r="364" spans="3:15">
      <c r="C364" s="11"/>
      <c r="D364" s="11"/>
      <c r="E364" s="11"/>
      <c r="F364" s="11"/>
      <c r="G364" s="11"/>
      <c r="H364" s="11"/>
      <c r="I364" s="58"/>
      <c r="J364" s="58"/>
      <c r="K364" s="58"/>
      <c r="L364" s="58"/>
      <c r="M364" s="58"/>
      <c r="N364" s="58"/>
      <c r="O364" s="58"/>
    </row>
    <row r="365" spans="3:15">
      <c r="C365" s="11"/>
      <c r="D365" s="11"/>
      <c r="E365" s="11"/>
      <c r="F365" s="11"/>
      <c r="G365" s="11"/>
      <c r="H365" s="11"/>
      <c r="I365" s="58"/>
      <c r="J365" s="58"/>
      <c r="K365" s="58"/>
      <c r="L365" s="58"/>
      <c r="M365" s="58"/>
      <c r="N365" s="58"/>
      <c r="O365" s="58"/>
    </row>
    <row r="366" spans="3:15">
      <c r="C366" s="11"/>
      <c r="D366" s="11"/>
      <c r="E366" s="11"/>
      <c r="F366" s="11"/>
      <c r="G366" s="11"/>
      <c r="H366" s="11"/>
      <c r="I366" s="58"/>
      <c r="J366" s="58"/>
      <c r="K366" s="58"/>
      <c r="L366" s="58"/>
      <c r="M366" s="58"/>
      <c r="N366" s="58"/>
      <c r="O366" s="58"/>
    </row>
    <row r="367" spans="3:15">
      <c r="C367" s="11"/>
      <c r="D367" s="11"/>
      <c r="E367" s="11"/>
      <c r="F367" s="11"/>
      <c r="G367" s="11"/>
      <c r="H367" s="11"/>
      <c r="I367" s="58"/>
      <c r="J367" s="58"/>
      <c r="K367" s="58"/>
      <c r="L367" s="58"/>
      <c r="M367" s="58"/>
      <c r="N367" s="58"/>
      <c r="O367" s="58"/>
    </row>
    <row r="368" spans="3:15">
      <c r="C368" s="11"/>
      <c r="D368" s="11"/>
      <c r="E368" s="11"/>
      <c r="F368" s="11"/>
      <c r="G368" s="11"/>
      <c r="H368" s="11"/>
      <c r="I368" s="58"/>
      <c r="J368" s="58"/>
      <c r="K368" s="58"/>
      <c r="L368" s="58"/>
      <c r="M368" s="58"/>
      <c r="N368" s="58"/>
      <c r="O368" s="58"/>
    </row>
    <row r="369" spans="3:15">
      <c r="C369" s="11"/>
      <c r="D369" s="11"/>
      <c r="E369" s="11"/>
      <c r="F369" s="11"/>
      <c r="G369" s="11"/>
      <c r="H369" s="11"/>
      <c r="I369" s="58"/>
      <c r="J369" s="58"/>
      <c r="K369" s="58"/>
      <c r="L369" s="58"/>
      <c r="M369" s="58"/>
      <c r="N369" s="58"/>
      <c r="O369" s="58"/>
    </row>
    <row r="370" spans="3:15">
      <c r="C370" s="11"/>
      <c r="D370" s="11"/>
      <c r="E370" s="11"/>
      <c r="F370" s="11"/>
      <c r="G370" s="11"/>
      <c r="H370" s="11"/>
      <c r="I370" s="58"/>
      <c r="J370" s="58"/>
      <c r="K370" s="58"/>
      <c r="L370" s="58"/>
      <c r="M370" s="58"/>
      <c r="N370" s="58"/>
      <c r="O370" s="58"/>
    </row>
    <row r="371" spans="3:15">
      <c r="C371" s="11"/>
      <c r="D371" s="11"/>
      <c r="E371" s="11"/>
      <c r="F371" s="11"/>
      <c r="G371" s="11"/>
      <c r="H371" s="11"/>
      <c r="I371" s="58"/>
      <c r="J371" s="58"/>
      <c r="K371" s="58"/>
      <c r="L371" s="58"/>
      <c r="M371" s="58"/>
      <c r="N371" s="58"/>
      <c r="O371" s="58"/>
    </row>
    <row r="372" spans="3:15">
      <c r="C372" s="11"/>
      <c r="D372" s="11"/>
      <c r="E372" s="11"/>
      <c r="F372" s="11"/>
      <c r="G372" s="11"/>
      <c r="H372" s="11"/>
      <c r="I372" s="58"/>
      <c r="J372" s="58"/>
      <c r="K372" s="58"/>
      <c r="L372" s="58"/>
      <c r="M372" s="58"/>
      <c r="N372" s="58"/>
      <c r="O372" s="58"/>
    </row>
    <row r="373" spans="3:15">
      <c r="C373" s="11"/>
      <c r="D373" s="11"/>
      <c r="E373" s="11"/>
      <c r="F373" s="11"/>
      <c r="G373" s="11"/>
      <c r="H373" s="11"/>
      <c r="I373" s="58"/>
      <c r="J373" s="58"/>
      <c r="K373" s="58"/>
      <c r="L373" s="58"/>
      <c r="M373" s="58"/>
      <c r="N373" s="58"/>
      <c r="O373" s="58"/>
    </row>
    <row r="374" spans="3:15">
      <c r="C374" s="11"/>
      <c r="D374" s="11"/>
      <c r="E374" s="11"/>
      <c r="F374" s="11"/>
      <c r="G374" s="11"/>
      <c r="H374" s="11"/>
      <c r="I374" s="58"/>
      <c r="J374" s="58"/>
      <c r="K374" s="58"/>
      <c r="L374" s="58"/>
      <c r="M374" s="58"/>
      <c r="N374" s="58"/>
      <c r="O374" s="58"/>
    </row>
    <row r="375" spans="3:15">
      <c r="C375" s="11"/>
      <c r="D375" s="11"/>
      <c r="E375" s="11"/>
      <c r="F375" s="11"/>
      <c r="G375" s="11"/>
      <c r="H375" s="11"/>
      <c r="I375" s="58"/>
      <c r="J375" s="58"/>
      <c r="K375" s="58"/>
      <c r="L375" s="58"/>
      <c r="M375" s="58"/>
      <c r="N375" s="58"/>
      <c r="O375" s="58"/>
    </row>
    <row r="376" spans="3:15">
      <c r="C376" s="11"/>
      <c r="D376" s="11"/>
      <c r="E376" s="11"/>
      <c r="F376" s="11"/>
      <c r="G376" s="11"/>
      <c r="H376" s="11"/>
      <c r="I376" s="58"/>
      <c r="J376" s="58"/>
      <c r="K376" s="58"/>
      <c r="L376" s="58"/>
      <c r="M376" s="58"/>
      <c r="N376" s="58"/>
      <c r="O376" s="58"/>
    </row>
    <row r="377" spans="3:15">
      <c r="C377" s="11"/>
      <c r="D377" s="11"/>
      <c r="E377" s="11"/>
      <c r="F377" s="11"/>
      <c r="G377" s="11"/>
      <c r="H377" s="11"/>
      <c r="I377" s="58"/>
      <c r="J377" s="58"/>
      <c r="K377" s="58"/>
      <c r="L377" s="58"/>
      <c r="M377" s="58"/>
      <c r="N377" s="58"/>
      <c r="O377" s="58"/>
    </row>
    <row r="378" spans="3:15">
      <c r="C378" s="11"/>
      <c r="D378" s="11"/>
      <c r="E378" s="11"/>
      <c r="F378" s="11"/>
      <c r="G378" s="11"/>
      <c r="H378" s="11"/>
      <c r="I378" s="58"/>
      <c r="J378" s="58"/>
      <c r="K378" s="58"/>
      <c r="L378" s="58"/>
      <c r="M378" s="58"/>
      <c r="N378" s="58"/>
      <c r="O378" s="58"/>
    </row>
    <row r="379" spans="3:15">
      <c r="C379" s="11"/>
      <c r="D379" s="11"/>
      <c r="E379" s="11"/>
      <c r="F379" s="11"/>
      <c r="G379" s="11"/>
      <c r="H379" s="11"/>
      <c r="I379" s="58"/>
      <c r="J379" s="58"/>
      <c r="K379" s="58"/>
      <c r="L379" s="58"/>
      <c r="M379" s="58"/>
      <c r="N379" s="58"/>
      <c r="O379" s="58"/>
    </row>
    <row r="380" spans="3:15">
      <c r="C380" s="11"/>
      <c r="D380" s="11"/>
      <c r="E380" s="11"/>
      <c r="F380" s="11"/>
      <c r="G380" s="11"/>
      <c r="H380" s="11"/>
      <c r="I380" s="58"/>
      <c r="J380" s="58"/>
      <c r="K380" s="58"/>
      <c r="L380" s="58"/>
      <c r="M380" s="58"/>
      <c r="N380" s="58"/>
      <c r="O380" s="58"/>
    </row>
    <row r="381" spans="3:15">
      <c r="C381" s="11"/>
      <c r="D381" s="11"/>
      <c r="E381" s="11"/>
      <c r="F381" s="11"/>
      <c r="G381" s="11"/>
      <c r="H381" s="11"/>
      <c r="I381" s="58"/>
      <c r="J381" s="58"/>
      <c r="K381" s="58"/>
      <c r="L381" s="58"/>
      <c r="M381" s="58"/>
      <c r="N381" s="58"/>
      <c r="O381" s="58"/>
    </row>
    <row r="382" spans="3:15">
      <c r="C382" s="11"/>
      <c r="D382" s="11"/>
      <c r="E382" s="11"/>
      <c r="F382" s="11"/>
      <c r="G382" s="11"/>
      <c r="H382" s="11"/>
      <c r="I382" s="58"/>
      <c r="J382" s="58"/>
      <c r="K382" s="58"/>
      <c r="L382" s="58"/>
      <c r="M382" s="58"/>
      <c r="N382" s="58"/>
      <c r="O382" s="58"/>
    </row>
    <row r="383" spans="3:15">
      <c r="C383" s="11"/>
      <c r="D383" s="11"/>
      <c r="E383" s="11"/>
      <c r="F383" s="11"/>
      <c r="G383" s="11"/>
      <c r="H383" s="11"/>
      <c r="I383" s="58"/>
      <c r="J383" s="58"/>
      <c r="K383" s="58"/>
      <c r="L383" s="58"/>
      <c r="M383" s="58"/>
      <c r="N383" s="58"/>
      <c r="O383" s="58"/>
    </row>
    <row r="384" spans="3:15">
      <c r="C384" s="11"/>
      <c r="D384" s="11"/>
      <c r="E384" s="11"/>
      <c r="F384" s="11"/>
      <c r="G384" s="11"/>
      <c r="H384" s="11"/>
      <c r="I384" s="58"/>
      <c r="J384" s="58"/>
      <c r="K384" s="58"/>
      <c r="L384" s="58"/>
      <c r="M384" s="58"/>
      <c r="N384" s="58"/>
      <c r="O384" s="58"/>
    </row>
    <row r="385" spans="3:15">
      <c r="C385" s="11"/>
      <c r="D385" s="11"/>
      <c r="E385" s="11"/>
      <c r="F385" s="11"/>
      <c r="G385" s="11"/>
      <c r="H385" s="11"/>
      <c r="I385" s="58"/>
      <c r="J385" s="58"/>
      <c r="K385" s="58"/>
      <c r="L385" s="58"/>
      <c r="M385" s="58"/>
      <c r="N385" s="58"/>
      <c r="O385" s="58"/>
    </row>
    <row r="386" spans="3:15">
      <c r="C386" s="11"/>
      <c r="D386" s="11"/>
      <c r="E386" s="11"/>
      <c r="F386" s="11"/>
      <c r="G386" s="11"/>
      <c r="H386" s="11"/>
      <c r="I386" s="58"/>
      <c r="J386" s="58"/>
      <c r="K386" s="58"/>
      <c r="L386" s="58"/>
      <c r="M386" s="58"/>
      <c r="N386" s="58"/>
      <c r="O386" s="58"/>
    </row>
    <row r="387" spans="3:15">
      <c r="C387" s="11"/>
      <c r="D387" s="11"/>
      <c r="E387" s="11"/>
      <c r="F387" s="11"/>
      <c r="G387" s="11"/>
      <c r="H387" s="11"/>
      <c r="I387" s="58"/>
      <c r="J387" s="58"/>
      <c r="K387" s="58"/>
      <c r="L387" s="58"/>
      <c r="M387" s="58"/>
      <c r="N387" s="58"/>
      <c r="O387" s="58"/>
    </row>
    <row r="388" spans="3:15">
      <c r="C388" s="11"/>
      <c r="D388" s="11"/>
      <c r="E388" s="11"/>
      <c r="F388" s="11"/>
      <c r="G388" s="11"/>
      <c r="H388" s="11"/>
      <c r="I388" s="58"/>
      <c r="J388" s="58"/>
      <c r="K388" s="58"/>
      <c r="L388" s="58"/>
      <c r="M388" s="58"/>
      <c r="N388" s="58"/>
      <c r="O388" s="58"/>
    </row>
    <row r="389" spans="3:15">
      <c r="C389" s="11"/>
      <c r="D389" s="11"/>
      <c r="E389" s="11"/>
      <c r="F389" s="11"/>
      <c r="G389" s="11"/>
      <c r="H389" s="11"/>
      <c r="I389" s="58"/>
      <c r="J389" s="58"/>
      <c r="K389" s="58"/>
      <c r="L389" s="58"/>
      <c r="M389" s="58"/>
      <c r="N389" s="58"/>
      <c r="O389" s="58"/>
    </row>
    <row r="390" spans="3:15">
      <c r="C390" s="11"/>
      <c r="D390" s="11"/>
      <c r="E390" s="11"/>
      <c r="F390" s="11"/>
      <c r="G390" s="11"/>
      <c r="H390" s="11"/>
      <c r="I390" s="58"/>
      <c r="J390" s="58"/>
      <c r="K390" s="58"/>
      <c r="L390" s="58"/>
      <c r="M390" s="58"/>
      <c r="N390" s="58"/>
      <c r="O390" s="58"/>
    </row>
    <row r="391" spans="3:15">
      <c r="C391" s="11"/>
      <c r="D391" s="11"/>
      <c r="E391" s="11"/>
      <c r="F391" s="11"/>
      <c r="G391" s="11"/>
      <c r="H391" s="11"/>
      <c r="I391" s="58"/>
      <c r="J391" s="58"/>
      <c r="K391" s="58"/>
      <c r="L391" s="58"/>
      <c r="M391" s="58"/>
      <c r="N391" s="58"/>
      <c r="O391" s="58"/>
    </row>
    <row r="392" spans="3:15">
      <c r="C392" s="11"/>
      <c r="D392" s="11"/>
      <c r="E392" s="11"/>
      <c r="F392" s="11"/>
      <c r="G392" s="11"/>
      <c r="H392" s="11"/>
      <c r="I392" s="58"/>
      <c r="J392" s="58"/>
      <c r="K392" s="58"/>
      <c r="L392" s="58"/>
      <c r="M392" s="58"/>
      <c r="N392" s="58"/>
      <c r="O392" s="58"/>
    </row>
    <row r="393" spans="3:15">
      <c r="C393" s="11"/>
      <c r="D393" s="11"/>
      <c r="E393" s="11"/>
      <c r="F393" s="11"/>
      <c r="G393" s="11"/>
      <c r="H393" s="11"/>
      <c r="I393" s="58"/>
      <c r="J393" s="58"/>
      <c r="K393" s="58"/>
      <c r="L393" s="58"/>
      <c r="M393" s="58"/>
      <c r="N393" s="58"/>
      <c r="O393" s="58"/>
    </row>
    <row r="394" spans="3:15">
      <c r="C394" s="11"/>
      <c r="D394" s="11"/>
      <c r="E394" s="11"/>
      <c r="F394" s="11"/>
      <c r="G394" s="11"/>
      <c r="H394" s="11"/>
      <c r="I394" s="58"/>
      <c r="J394" s="58"/>
      <c r="K394" s="58"/>
      <c r="L394" s="58"/>
      <c r="M394" s="58"/>
      <c r="N394" s="58"/>
      <c r="O394" s="58"/>
    </row>
    <row r="395" spans="3:15">
      <c r="C395" s="11"/>
      <c r="D395" s="11"/>
      <c r="E395" s="11"/>
      <c r="F395" s="11"/>
      <c r="G395" s="11"/>
      <c r="H395" s="11"/>
      <c r="I395" s="58"/>
      <c r="J395" s="58"/>
      <c r="K395" s="58"/>
      <c r="L395" s="58"/>
      <c r="M395" s="58"/>
      <c r="N395" s="58"/>
      <c r="O395" s="58"/>
    </row>
    <row r="396" spans="3:15">
      <c r="C396" s="11"/>
      <c r="D396" s="11"/>
      <c r="E396" s="11"/>
      <c r="F396" s="11"/>
      <c r="G396" s="11"/>
      <c r="H396" s="11"/>
      <c r="I396" s="58"/>
      <c r="J396" s="58"/>
      <c r="K396" s="58"/>
      <c r="L396" s="58"/>
      <c r="M396" s="58"/>
      <c r="N396" s="58"/>
      <c r="O396" s="58"/>
    </row>
    <row r="397" spans="3:15">
      <c r="C397" s="11"/>
      <c r="D397" s="11"/>
      <c r="E397" s="11"/>
      <c r="F397" s="11"/>
      <c r="G397" s="11"/>
      <c r="H397" s="11"/>
      <c r="I397" s="58"/>
      <c r="J397" s="58"/>
      <c r="K397" s="58"/>
      <c r="L397" s="58"/>
      <c r="M397" s="58"/>
      <c r="N397" s="58"/>
      <c r="O397" s="58"/>
    </row>
    <row r="398" spans="3:15">
      <c r="C398" s="11"/>
      <c r="D398" s="11"/>
      <c r="E398" s="11"/>
      <c r="F398" s="11"/>
      <c r="G398" s="11"/>
      <c r="H398" s="11"/>
      <c r="I398" s="58"/>
      <c r="J398" s="58"/>
      <c r="K398" s="58"/>
      <c r="L398" s="58"/>
      <c r="M398" s="58"/>
      <c r="N398" s="58"/>
      <c r="O398" s="58"/>
    </row>
    <row r="399" spans="3:15">
      <c r="C399" s="11"/>
      <c r="D399" s="11"/>
      <c r="E399" s="11"/>
      <c r="F399" s="11"/>
      <c r="G399" s="11"/>
      <c r="H399" s="11"/>
      <c r="I399" s="58"/>
      <c r="J399" s="58"/>
      <c r="K399" s="58"/>
      <c r="L399" s="58"/>
      <c r="M399" s="58"/>
      <c r="N399" s="58"/>
      <c r="O399" s="58"/>
    </row>
    <row r="400" spans="3:15">
      <c r="C400" s="11"/>
      <c r="D400" s="11"/>
      <c r="E400" s="11"/>
      <c r="F400" s="11"/>
      <c r="G400" s="11"/>
      <c r="H400" s="11"/>
      <c r="I400" s="58"/>
      <c r="J400" s="58"/>
      <c r="K400" s="58"/>
      <c r="L400" s="58"/>
      <c r="M400" s="58"/>
      <c r="N400" s="58"/>
      <c r="O400" s="58"/>
    </row>
    <row r="401" spans="3:15">
      <c r="C401" s="11"/>
      <c r="D401" s="11"/>
      <c r="E401" s="11"/>
      <c r="F401" s="11"/>
      <c r="G401" s="11"/>
      <c r="H401" s="11"/>
      <c r="I401" s="58"/>
      <c r="J401" s="58"/>
      <c r="K401" s="58"/>
      <c r="L401" s="58"/>
      <c r="M401" s="58"/>
      <c r="N401" s="58"/>
      <c r="O401" s="58"/>
    </row>
    <row r="402" spans="3:15">
      <c r="C402" s="11"/>
      <c r="D402" s="11"/>
      <c r="E402" s="11"/>
      <c r="F402" s="11"/>
      <c r="G402" s="11"/>
      <c r="H402" s="11"/>
      <c r="I402" s="58"/>
      <c r="J402" s="58"/>
      <c r="K402" s="58"/>
      <c r="L402" s="58"/>
      <c r="M402" s="58"/>
      <c r="N402" s="58"/>
      <c r="O402" s="58"/>
    </row>
    <row r="403" spans="3:15">
      <c r="C403" s="11"/>
      <c r="D403" s="11"/>
      <c r="E403" s="11"/>
      <c r="F403" s="11"/>
      <c r="G403" s="11"/>
      <c r="H403" s="11"/>
      <c r="I403" s="58"/>
      <c r="J403" s="58"/>
      <c r="K403" s="58"/>
      <c r="L403" s="58"/>
      <c r="M403" s="58"/>
      <c r="N403" s="58"/>
      <c r="O403" s="58"/>
    </row>
    <row r="404" spans="3:15">
      <c r="C404" s="11"/>
      <c r="D404" s="11"/>
      <c r="E404" s="11"/>
      <c r="F404" s="11"/>
      <c r="G404" s="11"/>
      <c r="H404" s="11"/>
      <c r="I404" s="58"/>
      <c r="J404" s="58"/>
      <c r="K404" s="58"/>
      <c r="L404" s="58"/>
      <c r="M404" s="58"/>
      <c r="N404" s="58"/>
      <c r="O404" s="58"/>
    </row>
    <row r="405" spans="3:15">
      <c r="C405" s="11"/>
      <c r="D405" s="11"/>
      <c r="E405" s="11"/>
      <c r="F405" s="11"/>
      <c r="G405" s="11"/>
      <c r="H405" s="11"/>
      <c r="I405" s="58"/>
      <c r="J405" s="58"/>
      <c r="K405" s="58"/>
      <c r="L405" s="58"/>
      <c r="M405" s="58"/>
      <c r="N405" s="58"/>
      <c r="O405" s="58"/>
    </row>
    <row r="406" spans="3:15">
      <c r="C406" s="11"/>
      <c r="D406" s="11"/>
      <c r="E406" s="11"/>
      <c r="F406" s="11"/>
      <c r="G406" s="11"/>
      <c r="H406" s="11"/>
      <c r="I406" s="58"/>
      <c r="J406" s="58"/>
      <c r="K406" s="58"/>
      <c r="L406" s="58"/>
      <c r="M406" s="58"/>
      <c r="N406" s="58"/>
      <c r="O406" s="58"/>
    </row>
    <row r="407" spans="3:15">
      <c r="C407" s="11"/>
      <c r="D407" s="11"/>
      <c r="E407" s="11"/>
      <c r="F407" s="11"/>
      <c r="G407" s="11"/>
      <c r="H407" s="11"/>
      <c r="I407" s="58"/>
      <c r="J407" s="58"/>
      <c r="K407" s="58"/>
      <c r="L407" s="58"/>
      <c r="M407" s="58"/>
      <c r="N407" s="58"/>
      <c r="O407" s="58"/>
    </row>
    <row r="408" spans="3:15">
      <c r="C408" s="11"/>
      <c r="D408" s="11"/>
      <c r="E408" s="11"/>
      <c r="F408" s="11"/>
      <c r="G408" s="11"/>
      <c r="H408" s="11"/>
      <c r="I408" s="58"/>
      <c r="J408" s="58"/>
      <c r="K408" s="58"/>
      <c r="L408" s="58"/>
      <c r="M408" s="58"/>
      <c r="N408" s="58"/>
      <c r="O408" s="58"/>
    </row>
    <row r="409" spans="3:15">
      <c r="C409" s="11"/>
      <c r="D409" s="11"/>
      <c r="E409" s="11"/>
      <c r="F409" s="11"/>
      <c r="G409" s="11"/>
      <c r="H409" s="11"/>
      <c r="I409" s="58"/>
      <c r="J409" s="58"/>
      <c r="K409" s="58"/>
      <c r="L409" s="58"/>
      <c r="M409" s="58"/>
      <c r="N409" s="58"/>
      <c r="O409" s="58"/>
    </row>
    <row r="410" spans="3:15">
      <c r="C410" s="11"/>
      <c r="D410" s="11"/>
      <c r="E410" s="11"/>
      <c r="F410" s="11"/>
      <c r="G410" s="11"/>
      <c r="H410" s="11"/>
      <c r="I410" s="58"/>
      <c r="J410" s="58"/>
      <c r="K410" s="58"/>
      <c r="L410" s="58"/>
      <c r="M410" s="58"/>
      <c r="N410" s="58"/>
      <c r="O410" s="58"/>
    </row>
    <row r="411" spans="3:15">
      <c r="C411" s="11"/>
      <c r="D411" s="11"/>
      <c r="E411" s="11"/>
      <c r="F411" s="11"/>
      <c r="G411" s="11"/>
      <c r="H411" s="11"/>
      <c r="I411" s="58"/>
      <c r="J411" s="58"/>
      <c r="K411" s="58"/>
      <c r="L411" s="58"/>
      <c r="M411" s="58"/>
      <c r="N411" s="58"/>
      <c r="O411" s="58"/>
    </row>
    <row r="412" spans="3:15">
      <c r="C412" s="11"/>
      <c r="D412" s="11"/>
      <c r="E412" s="11"/>
      <c r="F412" s="11"/>
      <c r="G412" s="11"/>
      <c r="H412" s="11"/>
      <c r="I412" s="58"/>
      <c r="J412" s="58"/>
      <c r="K412" s="58"/>
      <c r="L412" s="58"/>
      <c r="M412" s="58"/>
      <c r="N412" s="58"/>
      <c r="O412" s="58"/>
    </row>
    <row r="413" spans="3:15">
      <c r="C413" s="11"/>
      <c r="D413" s="11"/>
      <c r="E413" s="11"/>
      <c r="F413" s="11"/>
      <c r="G413" s="11"/>
      <c r="H413" s="11"/>
      <c r="I413" s="58"/>
      <c r="J413" s="58"/>
      <c r="K413" s="58"/>
      <c r="L413" s="58"/>
      <c r="M413" s="58"/>
      <c r="N413" s="58"/>
      <c r="O413" s="58"/>
    </row>
    <row r="414" spans="3:15">
      <c r="C414" s="11"/>
      <c r="D414" s="11"/>
      <c r="E414" s="11"/>
      <c r="F414" s="11"/>
      <c r="G414" s="11"/>
      <c r="H414" s="11"/>
      <c r="I414" s="58"/>
      <c r="J414" s="58"/>
      <c r="K414" s="58"/>
      <c r="L414" s="58"/>
      <c r="M414" s="58"/>
      <c r="N414" s="58"/>
      <c r="O414" s="58"/>
    </row>
    <row r="415" spans="3:15">
      <c r="C415" s="11"/>
      <c r="D415" s="11"/>
      <c r="E415" s="11"/>
      <c r="F415" s="11"/>
      <c r="G415" s="11"/>
      <c r="H415" s="11"/>
      <c r="I415" s="58"/>
      <c r="J415" s="58"/>
      <c r="K415" s="58"/>
      <c r="L415" s="58"/>
      <c r="M415" s="58"/>
      <c r="N415" s="58"/>
      <c r="O415" s="58"/>
    </row>
    <row r="416" spans="3:15">
      <c r="C416" s="11"/>
      <c r="D416" s="11"/>
      <c r="E416" s="11"/>
      <c r="F416" s="11"/>
      <c r="G416" s="11"/>
      <c r="H416" s="11"/>
      <c r="I416" s="58"/>
      <c r="J416" s="58"/>
      <c r="K416" s="58"/>
      <c r="L416" s="58"/>
      <c r="M416" s="58"/>
      <c r="N416" s="58"/>
      <c r="O416" s="58"/>
    </row>
    <row r="417" spans="3:15">
      <c r="C417" s="11"/>
      <c r="D417" s="11"/>
      <c r="E417" s="11"/>
      <c r="F417" s="11"/>
      <c r="G417" s="11"/>
      <c r="H417" s="11"/>
      <c r="I417" s="58"/>
      <c r="J417" s="58"/>
      <c r="K417" s="58"/>
      <c r="L417" s="58"/>
      <c r="M417" s="58"/>
      <c r="N417" s="58"/>
      <c r="O417" s="58"/>
    </row>
    <row r="418" spans="3:15">
      <c r="C418" s="11"/>
      <c r="D418" s="11"/>
      <c r="E418" s="11"/>
      <c r="F418" s="11"/>
      <c r="G418" s="11"/>
      <c r="H418" s="11"/>
      <c r="I418" s="58"/>
      <c r="J418" s="58"/>
      <c r="K418" s="58"/>
      <c r="L418" s="58"/>
      <c r="M418" s="58"/>
      <c r="N418" s="58"/>
      <c r="O418" s="58"/>
    </row>
    <row r="419" spans="3:15">
      <c r="C419" s="11"/>
      <c r="D419" s="11"/>
      <c r="E419" s="11"/>
      <c r="F419" s="11"/>
      <c r="G419" s="11"/>
      <c r="H419" s="11"/>
      <c r="I419" s="58"/>
      <c r="J419" s="58"/>
      <c r="K419" s="58"/>
      <c r="L419" s="58"/>
      <c r="M419" s="58"/>
      <c r="N419" s="58"/>
      <c r="O419" s="58"/>
    </row>
    <row r="420" spans="3:15">
      <c r="C420" s="11"/>
      <c r="D420" s="11"/>
      <c r="E420" s="11"/>
      <c r="F420" s="11"/>
      <c r="G420" s="11"/>
      <c r="H420" s="11"/>
      <c r="I420" s="58"/>
      <c r="J420" s="58"/>
      <c r="K420" s="58"/>
      <c r="L420" s="58"/>
      <c r="M420" s="58"/>
      <c r="N420" s="58"/>
      <c r="O420" s="58"/>
    </row>
    <row r="421" spans="3:15">
      <c r="C421" s="11"/>
      <c r="D421" s="11"/>
      <c r="E421" s="11"/>
      <c r="F421" s="11"/>
      <c r="G421" s="11"/>
      <c r="H421" s="11"/>
      <c r="I421" s="58"/>
      <c r="J421" s="58"/>
      <c r="K421" s="58"/>
      <c r="L421" s="58"/>
      <c r="M421" s="58"/>
      <c r="N421" s="58"/>
      <c r="O421" s="58"/>
    </row>
    <row r="422" spans="3:15">
      <c r="C422" s="11"/>
      <c r="D422" s="11"/>
      <c r="E422" s="11"/>
      <c r="F422" s="11"/>
      <c r="G422" s="11"/>
      <c r="H422" s="11"/>
      <c r="I422" s="58"/>
      <c r="J422" s="58"/>
      <c r="K422" s="58"/>
      <c r="L422" s="58"/>
      <c r="M422" s="58"/>
      <c r="N422" s="58"/>
      <c r="O422" s="58"/>
    </row>
    <row r="423" spans="3:15">
      <c r="C423" s="11"/>
      <c r="D423" s="11"/>
      <c r="E423" s="11"/>
      <c r="F423" s="11"/>
      <c r="G423" s="11"/>
      <c r="H423" s="11"/>
      <c r="I423" s="58"/>
      <c r="J423" s="58"/>
      <c r="K423" s="58"/>
      <c r="L423" s="58"/>
      <c r="M423" s="58"/>
      <c r="N423" s="58"/>
      <c r="O423" s="58"/>
    </row>
    <row r="424" spans="3:15">
      <c r="C424" s="11"/>
      <c r="D424" s="11"/>
      <c r="E424" s="11"/>
      <c r="F424" s="11"/>
      <c r="G424" s="11"/>
      <c r="H424" s="11"/>
      <c r="I424" s="58"/>
      <c r="J424" s="58"/>
      <c r="K424" s="58"/>
      <c r="L424" s="58"/>
      <c r="M424" s="58"/>
      <c r="N424" s="58"/>
      <c r="O424" s="58"/>
    </row>
    <row r="425" spans="3:15">
      <c r="C425" s="11"/>
      <c r="D425" s="11"/>
      <c r="E425" s="11"/>
      <c r="F425" s="11"/>
      <c r="G425" s="11"/>
      <c r="H425" s="11"/>
      <c r="I425" s="58"/>
      <c r="J425" s="58"/>
      <c r="K425" s="58"/>
      <c r="L425" s="58"/>
      <c r="M425" s="58"/>
      <c r="N425" s="58"/>
      <c r="O425" s="58"/>
    </row>
    <row r="426" spans="3:15">
      <c r="C426" s="11"/>
      <c r="D426" s="11"/>
      <c r="E426" s="11"/>
      <c r="F426" s="11"/>
      <c r="G426" s="11"/>
      <c r="H426" s="11"/>
      <c r="I426" s="58"/>
      <c r="J426" s="58"/>
      <c r="K426" s="58"/>
      <c r="L426" s="58"/>
      <c r="M426" s="58"/>
      <c r="N426" s="58"/>
      <c r="O426" s="58"/>
    </row>
    <row r="427" spans="3:15">
      <c r="C427" s="11"/>
      <c r="D427" s="11"/>
      <c r="E427" s="11"/>
      <c r="F427" s="11"/>
      <c r="G427" s="11"/>
      <c r="H427" s="11"/>
      <c r="I427" s="58"/>
      <c r="J427" s="58"/>
      <c r="K427" s="58"/>
      <c r="L427" s="58"/>
      <c r="M427" s="58"/>
      <c r="N427" s="58"/>
      <c r="O427" s="58"/>
    </row>
    <row r="428" spans="3:15">
      <c r="C428" s="11"/>
      <c r="D428" s="11"/>
      <c r="E428" s="11"/>
      <c r="F428" s="11"/>
      <c r="G428" s="11"/>
      <c r="H428" s="11"/>
      <c r="I428" s="58"/>
      <c r="J428" s="58"/>
      <c r="K428" s="58"/>
      <c r="L428" s="58"/>
      <c r="M428" s="58"/>
      <c r="N428" s="58"/>
      <c r="O428" s="58"/>
    </row>
    <row r="429" spans="3:15">
      <c r="C429" s="11"/>
      <c r="D429" s="11"/>
      <c r="E429" s="11"/>
      <c r="F429" s="11"/>
      <c r="G429" s="11"/>
      <c r="H429" s="11"/>
      <c r="I429" s="58"/>
      <c r="J429" s="58"/>
      <c r="K429" s="58"/>
      <c r="L429" s="58"/>
      <c r="M429" s="58"/>
      <c r="N429" s="58"/>
      <c r="O429" s="58"/>
    </row>
    <row r="430" spans="3:15">
      <c r="C430" s="11"/>
      <c r="D430" s="11"/>
      <c r="E430" s="11"/>
      <c r="F430" s="11"/>
      <c r="G430" s="11"/>
      <c r="H430" s="11"/>
      <c r="I430" s="58"/>
      <c r="J430" s="58"/>
      <c r="K430" s="58"/>
      <c r="L430" s="58"/>
      <c r="M430" s="58"/>
      <c r="N430" s="58"/>
      <c r="O430" s="58"/>
    </row>
    <row r="431" spans="3:15">
      <c r="C431" s="11"/>
      <c r="D431" s="11"/>
      <c r="E431" s="11"/>
      <c r="F431" s="11"/>
      <c r="G431" s="11"/>
      <c r="H431" s="11"/>
      <c r="I431" s="58"/>
      <c r="J431" s="58"/>
      <c r="K431" s="58"/>
      <c r="L431" s="58"/>
      <c r="M431" s="58"/>
      <c r="N431" s="58"/>
      <c r="O431" s="58"/>
    </row>
    <row r="432" spans="3:15">
      <c r="C432" s="11"/>
      <c r="D432" s="11"/>
      <c r="E432" s="11"/>
      <c r="F432" s="11"/>
      <c r="G432" s="11"/>
      <c r="H432" s="11"/>
      <c r="I432" s="58"/>
      <c r="J432" s="58"/>
      <c r="K432" s="58"/>
      <c r="L432" s="58"/>
      <c r="M432" s="58"/>
      <c r="N432" s="58"/>
      <c r="O432" s="58"/>
    </row>
    <row r="433" spans="3:15">
      <c r="C433" s="11"/>
      <c r="D433" s="11"/>
      <c r="E433" s="11"/>
      <c r="F433" s="11"/>
      <c r="G433" s="11"/>
      <c r="H433" s="11"/>
      <c r="I433" s="58"/>
      <c r="J433" s="58"/>
      <c r="K433" s="58"/>
      <c r="L433" s="58"/>
      <c r="M433" s="58"/>
      <c r="N433" s="58"/>
      <c r="O433" s="58"/>
    </row>
    <row r="434" spans="3:15">
      <c r="C434" s="11"/>
      <c r="D434" s="11"/>
      <c r="E434" s="11"/>
      <c r="F434" s="11"/>
      <c r="G434" s="11"/>
      <c r="H434" s="11"/>
      <c r="I434" s="58"/>
      <c r="J434" s="58"/>
      <c r="K434" s="58"/>
      <c r="L434" s="58"/>
      <c r="M434" s="58"/>
      <c r="N434" s="58"/>
      <c r="O434" s="58"/>
    </row>
    <row r="435" spans="3:15">
      <c r="C435" s="11"/>
      <c r="D435" s="11"/>
      <c r="E435" s="11"/>
      <c r="F435" s="11"/>
      <c r="G435" s="11"/>
      <c r="H435" s="11"/>
      <c r="I435" s="58"/>
      <c r="J435" s="58"/>
      <c r="K435" s="58"/>
      <c r="L435" s="58"/>
      <c r="M435" s="58"/>
      <c r="N435" s="58"/>
      <c r="O435" s="58"/>
    </row>
    <row r="436" spans="3:15">
      <c r="C436" s="11"/>
      <c r="D436" s="11"/>
      <c r="E436" s="11"/>
      <c r="F436" s="11"/>
      <c r="G436" s="11"/>
      <c r="H436" s="11"/>
      <c r="I436" s="58"/>
      <c r="J436" s="58"/>
      <c r="K436" s="58"/>
      <c r="L436" s="58"/>
      <c r="M436" s="58"/>
      <c r="N436" s="58"/>
      <c r="O436" s="58"/>
    </row>
    <row r="437" spans="3:15">
      <c r="C437" s="11"/>
      <c r="D437" s="11"/>
      <c r="E437" s="11"/>
      <c r="F437" s="11"/>
      <c r="G437" s="11"/>
      <c r="H437" s="11"/>
      <c r="I437" s="58"/>
      <c r="J437" s="58"/>
      <c r="K437" s="58"/>
      <c r="L437" s="58"/>
      <c r="M437" s="58"/>
      <c r="N437" s="58"/>
      <c r="O437" s="58"/>
    </row>
    <row r="438" spans="3:15">
      <c r="C438" s="11"/>
      <c r="D438" s="11"/>
      <c r="E438" s="11"/>
      <c r="F438" s="11"/>
      <c r="G438" s="11"/>
      <c r="H438" s="11"/>
      <c r="I438" s="58"/>
      <c r="J438" s="58"/>
      <c r="K438" s="58"/>
      <c r="L438" s="58"/>
      <c r="M438" s="58"/>
      <c r="N438" s="58"/>
      <c r="O438" s="58"/>
    </row>
    <row r="439" spans="3:15">
      <c r="C439" s="11"/>
      <c r="D439" s="11"/>
      <c r="E439" s="11"/>
      <c r="F439" s="11"/>
      <c r="G439" s="11"/>
      <c r="H439" s="11"/>
      <c r="I439" s="58"/>
      <c r="J439" s="58"/>
      <c r="K439" s="58"/>
      <c r="L439" s="58"/>
      <c r="M439" s="58"/>
      <c r="N439" s="58"/>
      <c r="O439" s="58"/>
    </row>
    <row r="440" spans="3:15">
      <c r="C440" s="11"/>
      <c r="D440" s="11"/>
      <c r="E440" s="11"/>
      <c r="F440" s="11"/>
      <c r="G440" s="11"/>
      <c r="H440" s="11"/>
      <c r="I440" s="58"/>
      <c r="J440" s="58"/>
      <c r="K440" s="58"/>
      <c r="L440" s="58"/>
      <c r="M440" s="58"/>
      <c r="N440" s="58"/>
      <c r="O440" s="58"/>
    </row>
    <row r="441" spans="3:15">
      <c r="C441" s="11"/>
      <c r="D441" s="11"/>
      <c r="E441" s="11"/>
      <c r="F441" s="11"/>
      <c r="G441" s="11"/>
      <c r="H441" s="11"/>
      <c r="I441" s="58"/>
      <c r="J441" s="58"/>
      <c r="K441" s="58"/>
      <c r="L441" s="58"/>
      <c r="M441" s="58"/>
      <c r="N441" s="58"/>
      <c r="O441" s="58"/>
    </row>
    <row r="442" spans="3:15">
      <c r="C442" s="11"/>
      <c r="D442" s="11"/>
      <c r="E442" s="11"/>
      <c r="F442" s="11"/>
      <c r="G442" s="11"/>
      <c r="H442" s="11"/>
      <c r="I442" s="58"/>
      <c r="J442" s="58"/>
      <c r="K442" s="58"/>
      <c r="L442" s="58"/>
      <c r="M442" s="58"/>
      <c r="N442" s="58"/>
      <c r="O442" s="58"/>
    </row>
    <row r="443" spans="3:15">
      <c r="C443" s="11"/>
      <c r="D443" s="11"/>
      <c r="E443" s="11"/>
      <c r="F443" s="11"/>
      <c r="G443" s="11"/>
      <c r="H443" s="11"/>
      <c r="I443" s="58"/>
      <c r="J443" s="58"/>
      <c r="K443" s="58"/>
      <c r="L443" s="58"/>
      <c r="M443" s="58"/>
      <c r="N443" s="58"/>
      <c r="O443" s="58"/>
    </row>
    <row r="444" spans="3:15">
      <c r="C444" s="11"/>
      <c r="D444" s="11"/>
      <c r="E444" s="11"/>
      <c r="F444" s="11"/>
      <c r="G444" s="11"/>
      <c r="H444" s="11"/>
      <c r="I444" s="58"/>
      <c r="J444" s="58"/>
      <c r="K444" s="58"/>
      <c r="L444" s="58"/>
      <c r="M444" s="58"/>
      <c r="N444" s="58"/>
      <c r="O444" s="58"/>
    </row>
    <row r="445" spans="3:15">
      <c r="C445" s="11"/>
      <c r="D445" s="11"/>
      <c r="E445" s="11"/>
      <c r="F445" s="11"/>
      <c r="G445" s="11"/>
      <c r="H445" s="11"/>
      <c r="I445" s="58"/>
      <c r="J445" s="58"/>
      <c r="K445" s="58"/>
      <c r="L445" s="58"/>
      <c r="M445" s="58"/>
      <c r="N445" s="58"/>
      <c r="O445" s="58"/>
    </row>
    <row r="446" spans="3:15">
      <c r="C446" s="11"/>
      <c r="D446" s="11"/>
      <c r="E446" s="11"/>
      <c r="F446" s="11"/>
      <c r="G446" s="11"/>
      <c r="H446" s="11"/>
      <c r="I446" s="58"/>
      <c r="J446" s="58"/>
      <c r="K446" s="58"/>
      <c r="L446" s="58"/>
      <c r="M446" s="58"/>
      <c r="N446" s="58"/>
      <c r="O446" s="58"/>
    </row>
    <row r="447" spans="3:15">
      <c r="C447" s="11"/>
      <c r="D447" s="11"/>
      <c r="E447" s="11"/>
      <c r="F447" s="11"/>
      <c r="G447" s="11"/>
      <c r="H447" s="11"/>
      <c r="I447" s="58"/>
      <c r="J447" s="58"/>
      <c r="K447" s="58"/>
      <c r="L447" s="58"/>
      <c r="M447" s="58"/>
      <c r="N447" s="58"/>
      <c r="O447" s="58"/>
    </row>
    <row r="448" spans="3:15">
      <c r="C448" s="11"/>
      <c r="D448" s="11"/>
      <c r="E448" s="11"/>
      <c r="F448" s="11"/>
      <c r="G448" s="11"/>
      <c r="H448" s="11"/>
      <c r="I448" s="58"/>
      <c r="J448" s="58"/>
      <c r="K448" s="58"/>
      <c r="L448" s="58"/>
      <c r="M448" s="58"/>
      <c r="N448" s="58"/>
      <c r="O448" s="58"/>
    </row>
    <row r="449" spans="3:15">
      <c r="C449" s="11"/>
      <c r="D449" s="11"/>
      <c r="E449" s="11"/>
      <c r="F449" s="11"/>
      <c r="G449" s="11"/>
      <c r="H449" s="11"/>
      <c r="I449" s="58"/>
      <c r="J449" s="58"/>
      <c r="K449" s="58"/>
      <c r="L449" s="58"/>
      <c r="M449" s="58"/>
      <c r="N449" s="58"/>
      <c r="O449" s="58"/>
    </row>
    <row r="450" spans="3:15">
      <c r="C450" s="11"/>
      <c r="D450" s="11"/>
      <c r="E450" s="11"/>
      <c r="F450" s="11"/>
      <c r="G450" s="11"/>
      <c r="H450" s="11"/>
      <c r="I450" s="58"/>
      <c r="J450" s="58"/>
      <c r="K450" s="58"/>
      <c r="L450" s="58"/>
      <c r="M450" s="58"/>
      <c r="N450" s="58"/>
      <c r="O450" s="58"/>
    </row>
    <row r="451" spans="3:15">
      <c r="C451" s="11"/>
      <c r="D451" s="11"/>
      <c r="E451" s="11"/>
      <c r="F451" s="11"/>
      <c r="G451" s="11"/>
      <c r="H451" s="11"/>
      <c r="I451" s="58"/>
      <c r="J451" s="58"/>
      <c r="K451" s="58"/>
      <c r="L451" s="58"/>
      <c r="M451" s="58"/>
      <c r="N451" s="58"/>
      <c r="O451" s="58"/>
    </row>
    <row r="452" spans="3:15">
      <c r="C452" s="11"/>
      <c r="D452" s="11"/>
      <c r="E452" s="11"/>
      <c r="F452" s="11"/>
      <c r="G452" s="11"/>
      <c r="H452" s="11"/>
      <c r="I452" s="58"/>
      <c r="J452" s="58"/>
      <c r="K452" s="58"/>
      <c r="L452" s="58"/>
      <c r="M452" s="58"/>
      <c r="N452" s="58"/>
      <c r="O452" s="58"/>
    </row>
    <row r="453" spans="3:15">
      <c r="C453" s="11"/>
      <c r="D453" s="11"/>
      <c r="E453" s="11"/>
      <c r="F453" s="11"/>
      <c r="G453" s="11"/>
      <c r="H453" s="11"/>
      <c r="I453" s="58"/>
      <c r="J453" s="58"/>
      <c r="K453" s="58"/>
      <c r="L453" s="58"/>
      <c r="M453" s="58"/>
      <c r="N453" s="58"/>
      <c r="O453" s="58"/>
    </row>
    <row r="454" spans="3:15">
      <c r="C454" s="11"/>
      <c r="D454" s="11"/>
      <c r="E454" s="11"/>
      <c r="F454" s="11"/>
      <c r="G454" s="11"/>
      <c r="H454" s="11"/>
      <c r="I454" s="58"/>
      <c r="J454" s="58"/>
      <c r="K454" s="58"/>
      <c r="L454" s="58"/>
      <c r="M454" s="58"/>
      <c r="N454" s="58"/>
      <c r="O454" s="58"/>
    </row>
    <row r="455" spans="3:15">
      <c r="C455" s="11"/>
      <c r="D455" s="11"/>
      <c r="E455" s="11"/>
      <c r="F455" s="11"/>
      <c r="G455" s="11"/>
      <c r="H455" s="11"/>
      <c r="I455" s="58"/>
      <c r="J455" s="58"/>
      <c r="K455" s="58"/>
      <c r="L455" s="58"/>
      <c r="M455" s="58"/>
      <c r="N455" s="58"/>
      <c r="O455" s="58"/>
    </row>
    <row r="456" spans="3:15">
      <c r="C456" s="11"/>
      <c r="D456" s="11"/>
      <c r="E456" s="11"/>
      <c r="F456" s="11"/>
      <c r="G456" s="11"/>
      <c r="H456" s="11"/>
      <c r="I456" s="58"/>
      <c r="J456" s="58"/>
      <c r="K456" s="58"/>
      <c r="L456" s="58"/>
      <c r="M456" s="58"/>
      <c r="N456" s="58"/>
      <c r="O456" s="58"/>
    </row>
    <row r="457" spans="3:15">
      <c r="C457" s="11"/>
      <c r="D457" s="11"/>
      <c r="E457" s="11"/>
      <c r="F457" s="11"/>
      <c r="G457" s="11"/>
      <c r="H457" s="11"/>
      <c r="I457" s="58"/>
      <c r="J457" s="58"/>
      <c r="K457" s="58"/>
      <c r="L457" s="58"/>
      <c r="M457" s="58"/>
      <c r="N457" s="58"/>
      <c r="O457" s="58"/>
    </row>
    <row r="458" spans="3:15">
      <c r="C458" s="11"/>
      <c r="D458" s="11"/>
      <c r="E458" s="11"/>
      <c r="F458" s="11"/>
      <c r="G458" s="11"/>
      <c r="H458" s="11"/>
      <c r="I458" s="58"/>
      <c r="J458" s="58"/>
      <c r="K458" s="58"/>
      <c r="L458" s="58"/>
      <c r="M458" s="58"/>
      <c r="N458" s="58"/>
      <c r="O458" s="58"/>
    </row>
    <row r="459" spans="3:15">
      <c r="C459" s="11"/>
      <c r="D459" s="11"/>
      <c r="E459" s="11"/>
      <c r="F459" s="11"/>
      <c r="G459" s="11"/>
      <c r="H459" s="11"/>
      <c r="I459" s="58"/>
      <c r="J459" s="58"/>
      <c r="K459" s="58"/>
      <c r="L459" s="58"/>
      <c r="M459" s="58"/>
      <c r="N459" s="58"/>
      <c r="O459" s="58"/>
    </row>
    <row r="460" spans="3:15">
      <c r="C460" s="11"/>
      <c r="D460" s="11"/>
      <c r="E460" s="11"/>
      <c r="F460" s="11"/>
      <c r="G460" s="11"/>
      <c r="H460" s="11"/>
      <c r="I460" s="58"/>
      <c r="J460" s="58"/>
      <c r="K460" s="58"/>
      <c r="L460" s="58"/>
      <c r="M460" s="58"/>
      <c r="N460" s="58"/>
      <c r="O460" s="58"/>
    </row>
    <row r="461" spans="3:15">
      <c r="C461" s="11"/>
      <c r="D461" s="11"/>
      <c r="E461" s="11"/>
      <c r="F461" s="11"/>
      <c r="G461" s="11"/>
      <c r="H461" s="11"/>
      <c r="I461" s="58"/>
      <c r="J461" s="58"/>
      <c r="K461" s="58"/>
      <c r="L461" s="58"/>
      <c r="M461" s="58"/>
      <c r="N461" s="58"/>
      <c r="O461" s="58"/>
    </row>
    <row r="462" spans="3:15">
      <c r="C462" s="11"/>
      <c r="D462" s="11"/>
      <c r="E462" s="11"/>
      <c r="F462" s="11"/>
      <c r="G462" s="11"/>
      <c r="H462" s="11"/>
      <c r="I462" s="58"/>
      <c r="J462" s="58"/>
      <c r="K462" s="58"/>
      <c r="L462" s="58"/>
      <c r="M462" s="58"/>
      <c r="N462" s="58"/>
      <c r="O462" s="58"/>
    </row>
    <row r="463" spans="3:15">
      <c r="C463" s="11"/>
      <c r="D463" s="11"/>
      <c r="E463" s="11"/>
      <c r="F463" s="11"/>
      <c r="G463" s="11"/>
      <c r="H463" s="11"/>
      <c r="I463" s="58"/>
      <c r="J463" s="58"/>
      <c r="K463" s="58"/>
      <c r="L463" s="58"/>
      <c r="M463" s="58"/>
      <c r="N463" s="58"/>
      <c r="O463" s="58"/>
    </row>
    <row r="464" spans="3:15">
      <c r="C464" s="11"/>
      <c r="D464" s="11"/>
      <c r="E464" s="11"/>
      <c r="F464" s="11"/>
      <c r="G464" s="11"/>
      <c r="H464" s="11"/>
      <c r="I464" s="58"/>
      <c r="J464" s="58"/>
      <c r="K464" s="58"/>
      <c r="L464" s="58"/>
      <c r="M464" s="58"/>
      <c r="N464" s="58"/>
      <c r="O464" s="58"/>
    </row>
    <row r="465" spans="3:15">
      <c r="C465" s="11"/>
      <c r="D465" s="11"/>
      <c r="E465" s="11"/>
      <c r="F465" s="11"/>
      <c r="G465" s="11"/>
      <c r="H465" s="11"/>
      <c r="I465" s="58"/>
      <c r="J465" s="58"/>
      <c r="K465" s="58"/>
      <c r="L465" s="58"/>
      <c r="M465" s="58"/>
      <c r="N465" s="58"/>
      <c r="O465" s="58"/>
    </row>
    <row r="466" spans="3:15">
      <c r="C466" s="11"/>
      <c r="D466" s="11"/>
      <c r="E466" s="11"/>
      <c r="F466" s="11"/>
      <c r="G466" s="11"/>
      <c r="H466" s="11"/>
      <c r="I466" s="58"/>
      <c r="J466" s="58"/>
      <c r="K466" s="58"/>
      <c r="L466" s="58"/>
      <c r="M466" s="58"/>
      <c r="N466" s="58"/>
      <c r="O466" s="58"/>
    </row>
    <row r="467" spans="3:15">
      <c r="C467" s="11"/>
      <c r="D467" s="11"/>
      <c r="E467" s="11"/>
      <c r="F467" s="11"/>
      <c r="G467" s="11"/>
      <c r="H467" s="11"/>
      <c r="I467" s="58"/>
      <c r="J467" s="58"/>
      <c r="K467" s="58"/>
      <c r="L467" s="58"/>
      <c r="M467" s="58"/>
      <c r="N467" s="58"/>
      <c r="O467" s="58"/>
    </row>
    <row r="468" spans="3:15">
      <c r="C468" s="11"/>
      <c r="D468" s="11"/>
      <c r="E468" s="11"/>
      <c r="F468" s="11"/>
      <c r="G468" s="11"/>
      <c r="H468" s="11"/>
      <c r="I468" s="58"/>
      <c r="J468" s="58"/>
      <c r="K468" s="58"/>
      <c r="L468" s="58"/>
      <c r="M468" s="58"/>
      <c r="N468" s="58"/>
      <c r="O468" s="58"/>
    </row>
    <row r="469" spans="3:15">
      <c r="C469" s="11"/>
      <c r="D469" s="11"/>
      <c r="E469" s="11"/>
      <c r="F469" s="11"/>
      <c r="G469" s="11"/>
      <c r="H469" s="11"/>
      <c r="I469" s="58"/>
      <c r="J469" s="58"/>
      <c r="K469" s="58"/>
      <c r="L469" s="58"/>
      <c r="M469" s="58"/>
      <c r="N469" s="58"/>
      <c r="O469" s="58"/>
    </row>
    <row r="470" spans="3:15">
      <c r="C470" s="11"/>
      <c r="D470" s="11"/>
      <c r="E470" s="11"/>
      <c r="F470" s="11"/>
      <c r="G470" s="11"/>
      <c r="H470" s="11"/>
      <c r="I470" s="58"/>
      <c r="J470" s="58"/>
      <c r="K470" s="58"/>
      <c r="L470" s="58"/>
      <c r="M470" s="58"/>
      <c r="N470" s="58"/>
      <c r="O470" s="58"/>
    </row>
    <row r="471" spans="3:15">
      <c r="C471" s="11"/>
      <c r="D471" s="11"/>
      <c r="E471" s="11"/>
      <c r="F471" s="11"/>
      <c r="G471" s="11"/>
      <c r="H471" s="11"/>
      <c r="I471" s="58"/>
      <c r="J471" s="58"/>
      <c r="K471" s="58"/>
      <c r="L471" s="58"/>
      <c r="M471" s="58"/>
      <c r="N471" s="58"/>
      <c r="O471" s="58"/>
    </row>
    <row r="472" spans="3:15">
      <c r="C472" s="11"/>
      <c r="D472" s="11"/>
      <c r="E472" s="11"/>
      <c r="F472" s="11"/>
      <c r="G472" s="11"/>
      <c r="H472" s="11"/>
      <c r="I472" s="58"/>
      <c r="J472" s="58"/>
      <c r="K472" s="58"/>
      <c r="L472" s="58"/>
      <c r="M472" s="58"/>
      <c r="N472" s="58"/>
      <c r="O472" s="58"/>
    </row>
    <row r="473" spans="3:15">
      <c r="C473" s="11"/>
      <c r="D473" s="11"/>
      <c r="E473" s="11"/>
      <c r="F473" s="11"/>
      <c r="G473" s="11"/>
      <c r="H473" s="11"/>
      <c r="I473" s="58"/>
      <c r="J473" s="58"/>
      <c r="K473" s="58"/>
      <c r="L473" s="58"/>
      <c r="M473" s="58"/>
      <c r="N473" s="58"/>
      <c r="O473" s="58"/>
    </row>
    <row r="474" spans="3:15">
      <c r="C474" s="11"/>
      <c r="D474" s="11"/>
      <c r="E474" s="11"/>
      <c r="F474" s="11"/>
      <c r="G474" s="11"/>
      <c r="H474" s="11"/>
      <c r="I474" s="58"/>
      <c r="J474" s="58"/>
      <c r="K474" s="58"/>
      <c r="L474" s="58"/>
      <c r="M474" s="58"/>
      <c r="N474" s="58"/>
      <c r="O474" s="58"/>
    </row>
    <row r="475" spans="3:15">
      <c r="C475" s="11"/>
      <c r="D475" s="11"/>
      <c r="E475" s="11"/>
      <c r="F475" s="11"/>
      <c r="G475" s="11"/>
      <c r="H475" s="11"/>
      <c r="I475" s="58"/>
      <c r="J475" s="58"/>
      <c r="K475" s="58"/>
      <c r="L475" s="58"/>
      <c r="M475" s="58"/>
      <c r="N475" s="58"/>
      <c r="O475" s="58"/>
    </row>
    <row r="476" spans="3:15">
      <c r="C476" s="11"/>
      <c r="D476" s="11"/>
      <c r="E476" s="11"/>
      <c r="F476" s="11"/>
      <c r="G476" s="11"/>
      <c r="H476" s="11"/>
      <c r="I476" s="58"/>
      <c r="J476" s="58"/>
      <c r="K476" s="58"/>
      <c r="L476" s="58"/>
      <c r="M476" s="58"/>
      <c r="N476" s="58"/>
      <c r="O476" s="58"/>
    </row>
    <row r="477" spans="3:15">
      <c r="C477" s="11"/>
      <c r="D477" s="11"/>
      <c r="E477" s="11"/>
      <c r="F477" s="11"/>
      <c r="G477" s="11"/>
      <c r="H477" s="11"/>
      <c r="I477" s="58"/>
      <c r="J477" s="58"/>
      <c r="K477" s="58"/>
      <c r="L477" s="58"/>
      <c r="M477" s="58"/>
      <c r="N477" s="58"/>
      <c r="O477" s="58"/>
    </row>
    <row r="478" spans="3:15">
      <c r="C478" s="11"/>
      <c r="D478" s="11"/>
      <c r="E478" s="11"/>
      <c r="F478" s="11"/>
      <c r="G478" s="11"/>
      <c r="H478" s="11"/>
      <c r="I478" s="58"/>
      <c r="J478" s="58"/>
      <c r="K478" s="58"/>
      <c r="L478" s="58"/>
      <c r="M478" s="58"/>
      <c r="N478" s="58"/>
      <c r="O478" s="58"/>
    </row>
    <row r="479" spans="3:15">
      <c r="C479" s="11"/>
      <c r="D479" s="11"/>
      <c r="E479" s="11"/>
      <c r="F479" s="11"/>
      <c r="G479" s="11"/>
      <c r="H479" s="11"/>
      <c r="I479" s="58"/>
      <c r="J479" s="58"/>
      <c r="K479" s="58"/>
      <c r="L479" s="58"/>
      <c r="M479" s="58"/>
      <c r="N479" s="58"/>
      <c r="O479" s="58"/>
    </row>
    <row r="480" spans="3:15">
      <c r="C480" s="11"/>
      <c r="D480" s="11"/>
      <c r="E480" s="11"/>
      <c r="F480" s="11"/>
      <c r="G480" s="11"/>
      <c r="H480" s="11"/>
      <c r="I480" s="58"/>
      <c r="J480" s="58"/>
      <c r="K480" s="58"/>
      <c r="L480" s="58"/>
      <c r="M480" s="58"/>
      <c r="N480" s="58"/>
      <c r="O480" s="58"/>
    </row>
    <row r="481" spans="3:15">
      <c r="C481" s="11"/>
      <c r="D481" s="11"/>
      <c r="E481" s="11"/>
      <c r="F481" s="11"/>
      <c r="G481" s="11"/>
      <c r="H481" s="11"/>
      <c r="I481" s="58"/>
      <c r="J481" s="58"/>
      <c r="K481" s="58"/>
      <c r="L481" s="58"/>
      <c r="M481" s="58"/>
      <c r="N481" s="58"/>
      <c r="O481" s="58"/>
    </row>
    <row r="482" spans="3:15">
      <c r="C482" s="11"/>
      <c r="D482" s="11"/>
      <c r="E482" s="11"/>
      <c r="F482" s="11"/>
      <c r="G482" s="11"/>
      <c r="H482" s="11"/>
      <c r="I482" s="58"/>
      <c r="J482" s="58"/>
      <c r="K482" s="58"/>
      <c r="L482" s="58"/>
      <c r="M482" s="58"/>
      <c r="N482" s="58"/>
      <c r="O482" s="58"/>
    </row>
    <row r="483" spans="3:15">
      <c r="C483" s="11"/>
      <c r="D483" s="11"/>
      <c r="E483" s="11"/>
      <c r="F483" s="11"/>
      <c r="G483" s="11"/>
      <c r="H483" s="11"/>
      <c r="I483" s="58"/>
      <c r="J483" s="58"/>
      <c r="K483" s="58"/>
      <c r="L483" s="58"/>
      <c r="M483" s="58"/>
      <c r="N483" s="58"/>
      <c r="O483" s="58"/>
    </row>
    <row r="484" spans="3:15">
      <c r="C484" s="11"/>
      <c r="D484" s="11"/>
      <c r="E484" s="11"/>
      <c r="F484" s="11"/>
      <c r="G484" s="11"/>
      <c r="H484" s="11"/>
      <c r="I484" s="58"/>
      <c r="J484" s="58"/>
      <c r="K484" s="58"/>
      <c r="L484" s="58"/>
      <c r="M484" s="58"/>
      <c r="N484" s="58"/>
      <c r="O484" s="58"/>
    </row>
    <row r="485" spans="3:15">
      <c r="C485" s="11"/>
      <c r="D485" s="11"/>
      <c r="E485" s="11"/>
      <c r="F485" s="11"/>
      <c r="G485" s="11"/>
      <c r="H485" s="11"/>
      <c r="I485" s="58"/>
      <c r="J485" s="58"/>
      <c r="K485" s="58"/>
      <c r="L485" s="58"/>
      <c r="M485" s="58"/>
      <c r="N485" s="58"/>
      <c r="O485" s="58"/>
    </row>
    <row r="486" spans="3:15">
      <c r="C486" s="11"/>
      <c r="D486" s="11"/>
      <c r="E486" s="11"/>
      <c r="F486" s="11"/>
      <c r="G486" s="11"/>
      <c r="H486" s="11"/>
      <c r="I486" s="58"/>
      <c r="J486" s="58"/>
      <c r="K486" s="58"/>
      <c r="L486" s="58"/>
      <c r="M486" s="58"/>
      <c r="N486" s="58"/>
      <c r="O486" s="58"/>
    </row>
    <row r="487" spans="3:15">
      <c r="C487" s="11"/>
      <c r="D487" s="11"/>
      <c r="E487" s="11"/>
      <c r="F487" s="11"/>
      <c r="G487" s="11"/>
      <c r="H487" s="11"/>
      <c r="I487" s="58"/>
      <c r="J487" s="58"/>
      <c r="K487" s="58"/>
      <c r="L487" s="58"/>
      <c r="M487" s="58"/>
      <c r="N487" s="58"/>
      <c r="O487" s="58"/>
    </row>
    <row r="488" spans="3:15">
      <c r="C488" s="11"/>
      <c r="D488" s="11"/>
      <c r="E488" s="11"/>
      <c r="F488" s="11"/>
      <c r="G488" s="11"/>
      <c r="H488" s="11"/>
      <c r="I488" s="58"/>
      <c r="J488" s="58"/>
      <c r="K488" s="58"/>
      <c r="L488" s="58"/>
      <c r="M488" s="58"/>
      <c r="N488" s="58"/>
      <c r="O488" s="58"/>
    </row>
    <row r="489" spans="3:15">
      <c r="C489" s="11"/>
      <c r="D489" s="11"/>
      <c r="E489" s="11"/>
      <c r="F489" s="11"/>
      <c r="G489" s="11"/>
      <c r="H489" s="11"/>
      <c r="I489" s="58"/>
      <c r="J489" s="58"/>
      <c r="K489" s="58"/>
      <c r="L489" s="58"/>
      <c r="M489" s="58"/>
      <c r="N489" s="58"/>
      <c r="O489" s="58"/>
    </row>
    <row r="490" spans="3:15">
      <c r="C490" s="11"/>
      <c r="D490" s="11"/>
      <c r="E490" s="11"/>
      <c r="F490" s="11"/>
      <c r="G490" s="11"/>
      <c r="H490" s="11"/>
      <c r="I490" s="58"/>
      <c r="J490" s="58"/>
      <c r="K490" s="58"/>
      <c r="L490" s="58"/>
      <c r="M490" s="58"/>
      <c r="N490" s="58"/>
      <c r="O490" s="58"/>
    </row>
    <row r="491" spans="3:15">
      <c r="C491" s="11"/>
      <c r="D491" s="11"/>
      <c r="E491" s="11"/>
      <c r="F491" s="11"/>
      <c r="G491" s="11"/>
      <c r="H491" s="11"/>
      <c r="I491" s="58"/>
      <c r="J491" s="58"/>
      <c r="K491" s="58"/>
      <c r="L491" s="58"/>
      <c r="M491" s="58"/>
      <c r="N491" s="58"/>
      <c r="O491" s="58"/>
    </row>
    <row r="492" spans="3:15">
      <c r="C492" s="11"/>
      <c r="D492" s="11"/>
      <c r="E492" s="11"/>
      <c r="F492" s="11"/>
      <c r="G492" s="11"/>
      <c r="H492" s="11"/>
      <c r="I492" s="58"/>
      <c r="J492" s="58"/>
      <c r="K492" s="58"/>
      <c r="L492" s="58"/>
      <c r="M492" s="58"/>
      <c r="N492" s="58"/>
      <c r="O492" s="58"/>
    </row>
    <row r="493" spans="3:15">
      <c r="C493" s="11"/>
      <c r="D493" s="11"/>
      <c r="E493" s="11"/>
      <c r="F493" s="11"/>
      <c r="G493" s="11"/>
      <c r="H493" s="11"/>
      <c r="I493" s="58"/>
      <c r="J493" s="58"/>
      <c r="K493" s="58"/>
      <c r="L493" s="58"/>
      <c r="M493" s="58"/>
      <c r="N493" s="58"/>
      <c r="O493" s="58"/>
    </row>
    <row r="494" spans="3:15">
      <c r="C494" s="11"/>
      <c r="D494" s="11"/>
      <c r="E494" s="11"/>
      <c r="F494" s="11"/>
      <c r="G494" s="11"/>
      <c r="H494" s="11"/>
      <c r="I494" s="58"/>
      <c r="J494" s="58"/>
      <c r="K494" s="58"/>
      <c r="L494" s="58"/>
      <c r="M494" s="58"/>
      <c r="N494" s="58"/>
      <c r="O494" s="58"/>
    </row>
    <row r="495" spans="3:15">
      <c r="C495" s="11"/>
      <c r="D495" s="11"/>
      <c r="E495" s="11"/>
      <c r="F495" s="11"/>
      <c r="G495" s="11"/>
      <c r="H495" s="11"/>
      <c r="I495" s="58"/>
      <c r="J495" s="58"/>
      <c r="K495" s="58"/>
      <c r="L495" s="58"/>
      <c r="M495" s="58"/>
      <c r="N495" s="58"/>
      <c r="O495" s="58"/>
    </row>
    <row r="496" spans="3:15">
      <c r="C496" s="11"/>
      <c r="D496" s="11"/>
      <c r="E496" s="11"/>
      <c r="F496" s="11"/>
      <c r="G496" s="11"/>
      <c r="H496" s="11"/>
      <c r="I496" s="58"/>
      <c r="J496" s="58"/>
      <c r="K496" s="58"/>
      <c r="L496" s="58"/>
      <c r="M496" s="58"/>
      <c r="N496" s="58"/>
      <c r="O496" s="58"/>
    </row>
    <row r="497" spans="3:15">
      <c r="C497" s="11"/>
      <c r="D497" s="11"/>
      <c r="E497" s="11"/>
      <c r="F497" s="11"/>
      <c r="G497" s="11"/>
      <c r="H497" s="11"/>
      <c r="I497" s="58"/>
      <c r="J497" s="58"/>
      <c r="K497" s="58"/>
      <c r="L497" s="58"/>
      <c r="M497" s="58"/>
      <c r="N497" s="58"/>
      <c r="O497" s="58"/>
    </row>
    <row r="498" spans="3:15">
      <c r="C498" s="11"/>
      <c r="D498" s="11"/>
      <c r="E498" s="11"/>
      <c r="F498" s="11"/>
      <c r="G498" s="11"/>
      <c r="H498" s="11"/>
      <c r="I498" s="58"/>
      <c r="J498" s="58"/>
      <c r="K498" s="58"/>
      <c r="L498" s="58"/>
      <c r="M498" s="58"/>
      <c r="N498" s="58"/>
      <c r="O498" s="58"/>
    </row>
    <row r="499" spans="3:15">
      <c r="C499" s="11"/>
      <c r="D499" s="11"/>
      <c r="E499" s="11"/>
      <c r="F499" s="11"/>
      <c r="G499" s="11"/>
      <c r="H499" s="11"/>
      <c r="I499" s="58"/>
      <c r="J499" s="58"/>
      <c r="K499" s="58"/>
      <c r="L499" s="58"/>
      <c r="M499" s="58"/>
      <c r="N499" s="58"/>
      <c r="O499" s="58"/>
    </row>
    <row r="500" spans="3:15">
      <c r="C500" s="11"/>
      <c r="D500" s="11"/>
      <c r="E500" s="11"/>
      <c r="F500" s="11"/>
      <c r="G500" s="11"/>
      <c r="H500" s="11"/>
      <c r="I500" s="58"/>
      <c r="J500" s="58"/>
      <c r="K500" s="58"/>
      <c r="L500" s="58"/>
      <c r="M500" s="58"/>
      <c r="N500" s="58"/>
      <c r="O500" s="58"/>
    </row>
    <row r="501" spans="3:15">
      <c r="C501" s="11"/>
      <c r="D501" s="11"/>
      <c r="E501" s="11"/>
      <c r="F501" s="11"/>
      <c r="G501" s="11"/>
      <c r="H501" s="11"/>
      <c r="I501" s="58"/>
      <c r="J501" s="58"/>
      <c r="K501" s="58"/>
      <c r="L501" s="58"/>
      <c r="M501" s="58"/>
      <c r="N501" s="58"/>
      <c r="O501" s="58"/>
    </row>
    <row r="502" spans="3:15">
      <c r="C502" s="11"/>
      <c r="D502" s="11"/>
      <c r="E502" s="11"/>
      <c r="F502" s="11"/>
      <c r="G502" s="11"/>
      <c r="H502" s="11"/>
      <c r="I502" s="58"/>
      <c r="J502" s="58"/>
      <c r="K502" s="58"/>
      <c r="L502" s="58"/>
      <c r="M502" s="58"/>
      <c r="N502" s="58"/>
      <c r="O502" s="58"/>
    </row>
    <row r="503" spans="3:15">
      <c r="C503" s="11"/>
      <c r="D503" s="11"/>
      <c r="E503" s="11"/>
      <c r="F503" s="11"/>
      <c r="G503" s="11"/>
      <c r="H503" s="11"/>
      <c r="I503" s="58"/>
      <c r="J503" s="58"/>
      <c r="K503" s="58"/>
      <c r="L503" s="58"/>
      <c r="M503" s="58"/>
      <c r="N503" s="58"/>
      <c r="O503" s="58"/>
    </row>
    <row r="504" spans="3:15">
      <c r="C504" s="11"/>
      <c r="D504" s="11"/>
      <c r="E504" s="11"/>
      <c r="F504" s="11"/>
      <c r="G504" s="11"/>
      <c r="H504" s="11"/>
      <c r="I504" s="58"/>
      <c r="J504" s="58"/>
      <c r="K504" s="58"/>
      <c r="L504" s="58"/>
      <c r="M504" s="58"/>
      <c r="N504" s="58"/>
      <c r="O504" s="58"/>
    </row>
    <row r="505" spans="3:15">
      <c r="C505" s="11"/>
      <c r="D505" s="11"/>
      <c r="E505" s="11"/>
      <c r="F505" s="11"/>
      <c r="G505" s="11"/>
      <c r="H505" s="11"/>
      <c r="I505" s="58"/>
      <c r="J505" s="58"/>
      <c r="K505" s="58"/>
      <c r="L505" s="58"/>
      <c r="M505" s="58"/>
      <c r="N505" s="58"/>
      <c r="O505" s="58"/>
    </row>
    <row r="506" spans="3:15">
      <c r="C506" s="11"/>
      <c r="D506" s="11"/>
      <c r="E506" s="11"/>
      <c r="F506" s="11"/>
      <c r="G506" s="11"/>
      <c r="H506" s="11"/>
      <c r="I506" s="58"/>
      <c r="J506" s="58"/>
      <c r="K506" s="58"/>
      <c r="L506" s="58"/>
      <c r="M506" s="58"/>
      <c r="N506" s="58"/>
      <c r="O506" s="58"/>
    </row>
    <row r="507" spans="3:15">
      <c r="C507" s="11"/>
      <c r="D507" s="11"/>
      <c r="E507" s="11"/>
      <c r="F507" s="11"/>
      <c r="G507" s="11"/>
      <c r="H507" s="11"/>
      <c r="I507" s="58"/>
      <c r="J507" s="58"/>
      <c r="K507" s="58"/>
      <c r="L507" s="58"/>
      <c r="M507" s="58"/>
      <c r="N507" s="58"/>
      <c r="O507" s="58"/>
    </row>
    <row r="508" spans="3:15">
      <c r="C508" s="11"/>
      <c r="D508" s="11"/>
      <c r="E508" s="11"/>
      <c r="F508" s="11"/>
      <c r="G508" s="11"/>
      <c r="H508" s="11"/>
      <c r="I508" s="58"/>
      <c r="J508" s="58"/>
      <c r="K508" s="58"/>
      <c r="L508" s="58"/>
      <c r="M508" s="58"/>
      <c r="N508" s="58"/>
      <c r="O508" s="58"/>
    </row>
    <row r="509" spans="3:15">
      <c r="C509" s="11"/>
      <c r="D509" s="11"/>
      <c r="E509" s="11"/>
      <c r="F509" s="11"/>
      <c r="G509" s="11"/>
      <c r="H509" s="11"/>
      <c r="I509" s="58"/>
      <c r="J509" s="58"/>
      <c r="K509" s="58"/>
      <c r="L509" s="58"/>
      <c r="M509" s="58"/>
      <c r="N509" s="58"/>
      <c r="O509" s="58"/>
    </row>
    <row r="510" spans="3:15">
      <c r="C510" s="11"/>
      <c r="D510" s="11"/>
      <c r="E510" s="11"/>
      <c r="F510" s="11"/>
      <c r="G510" s="11"/>
      <c r="H510" s="11"/>
      <c r="I510" s="58"/>
      <c r="J510" s="58"/>
      <c r="K510" s="58"/>
      <c r="L510" s="58"/>
      <c r="M510" s="58"/>
      <c r="N510" s="58"/>
      <c r="O510" s="58"/>
    </row>
    <row r="511" spans="3:15">
      <c r="C511" s="11"/>
      <c r="D511" s="11"/>
      <c r="E511" s="11"/>
      <c r="F511" s="11"/>
      <c r="G511" s="11"/>
      <c r="H511" s="11"/>
      <c r="I511" s="58"/>
      <c r="J511" s="58"/>
      <c r="K511" s="58"/>
      <c r="L511" s="58"/>
      <c r="M511" s="58"/>
      <c r="N511" s="58"/>
      <c r="O511" s="58"/>
    </row>
    <row r="512" spans="3:15">
      <c r="C512" s="11"/>
      <c r="D512" s="11"/>
      <c r="E512" s="11"/>
      <c r="F512" s="11"/>
      <c r="G512" s="11"/>
      <c r="H512" s="11"/>
      <c r="I512" s="58"/>
      <c r="J512" s="58"/>
      <c r="K512" s="58"/>
      <c r="L512" s="58"/>
      <c r="M512" s="58"/>
      <c r="N512" s="58"/>
      <c r="O512" s="58"/>
    </row>
    <row r="513" spans="3:15">
      <c r="C513" s="11"/>
      <c r="D513" s="11"/>
      <c r="E513" s="11"/>
      <c r="F513" s="11"/>
      <c r="G513" s="11"/>
      <c r="H513" s="11"/>
      <c r="I513" s="58"/>
      <c r="J513" s="58"/>
      <c r="K513" s="58"/>
      <c r="L513" s="58"/>
      <c r="M513" s="58"/>
      <c r="N513" s="58"/>
      <c r="O513" s="58"/>
    </row>
    <row r="514" spans="3:15">
      <c r="C514" s="11"/>
      <c r="D514" s="11"/>
      <c r="E514" s="11"/>
      <c r="F514" s="11"/>
      <c r="G514" s="11"/>
      <c r="H514" s="11"/>
      <c r="I514" s="58"/>
      <c r="J514" s="58"/>
      <c r="K514" s="58"/>
      <c r="L514" s="58"/>
      <c r="M514" s="58"/>
      <c r="N514" s="58"/>
      <c r="O514" s="58"/>
    </row>
    <row r="515" spans="3:15">
      <c r="C515" s="11"/>
      <c r="D515" s="11"/>
      <c r="E515" s="11"/>
      <c r="F515" s="11"/>
      <c r="G515" s="11"/>
      <c r="H515" s="11"/>
      <c r="I515" s="58"/>
      <c r="J515" s="58"/>
      <c r="K515" s="58"/>
      <c r="L515" s="58"/>
      <c r="M515" s="58"/>
      <c r="N515" s="58"/>
      <c r="O515" s="58"/>
    </row>
    <row r="516" spans="3:15">
      <c r="C516" s="11"/>
      <c r="D516" s="11"/>
      <c r="E516" s="11"/>
      <c r="F516" s="11"/>
      <c r="G516" s="11"/>
      <c r="H516" s="11"/>
      <c r="I516" s="58"/>
      <c r="J516" s="58"/>
      <c r="K516" s="58"/>
      <c r="L516" s="58"/>
      <c r="M516" s="58"/>
      <c r="N516" s="58"/>
      <c r="O516" s="58"/>
    </row>
  </sheetData>
  <mergeCells count="2">
    <mergeCell ref="C1:O1"/>
    <mergeCell ref="C2:O2"/>
  </mergeCells>
  <pageMargins left="0.45" right="0.45" top="0.5" bottom="0.5" header="0.3" footer="0.3"/>
  <pageSetup scale="70" fitToWidth="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BW157"/>
  <sheetViews>
    <sheetView workbookViewId="0">
      <pane xSplit="6" ySplit="5" topLeftCell="J21" activePane="bottomRight" state="frozen"/>
      <selection pane="bottomRight" activeCell="E4" sqref="E4"/>
      <selection pane="bottomLeft" activeCell="L100" sqref="L100"/>
      <selection pane="topRight" activeCell="L100" sqref="L100"/>
    </sheetView>
  </sheetViews>
  <sheetFormatPr defaultColWidth="8.85546875" defaultRowHeight="15"/>
  <cols>
    <col min="1" max="1" width="19.140625" style="19" bestFit="1" customWidth="1"/>
    <col min="2" max="2" width="14" style="19" bestFit="1" customWidth="1"/>
    <col min="3" max="3" width="14" style="19" customWidth="1"/>
    <col min="4" max="4" width="11.140625" style="19" customWidth="1"/>
    <col min="5" max="5" width="14.28515625" style="19" customWidth="1"/>
    <col min="6" max="6" width="12.28515625" style="19" customWidth="1"/>
    <col min="7" max="7" width="9.140625" style="19" bestFit="1" customWidth="1"/>
    <col min="8" max="8" width="11.85546875" style="19" bestFit="1" customWidth="1"/>
    <col min="9" max="9" width="9.140625" style="19" bestFit="1" customWidth="1"/>
    <col min="10" max="12" width="10.42578125" style="19" bestFit="1" customWidth="1"/>
    <col min="13" max="18" width="10.140625" style="19" customWidth="1"/>
    <col min="19" max="19" width="11.85546875" style="19" bestFit="1" customWidth="1"/>
    <col min="20" max="20" width="10.42578125" style="19" bestFit="1" customWidth="1"/>
    <col min="21" max="21" width="11.85546875" style="19" bestFit="1" customWidth="1"/>
    <col min="22" max="22" width="9.140625" style="19" bestFit="1" customWidth="1"/>
    <col min="23" max="24" width="10.42578125" style="19" bestFit="1" customWidth="1"/>
    <col min="25" max="25" width="11.85546875" style="19" bestFit="1" customWidth="1"/>
    <col min="26" max="29" width="10" style="19" customWidth="1"/>
    <col min="30" max="30" width="9" style="19" bestFit="1" customWidth="1"/>
    <col min="31" max="31" width="11.85546875" style="19" bestFit="1" customWidth="1"/>
    <col min="32" max="32" width="12.42578125" style="37" bestFit="1" customWidth="1"/>
    <col min="33" max="33" width="12.42578125" style="19" customWidth="1"/>
    <col min="34" max="34" width="9.7109375" style="37" bestFit="1" customWidth="1"/>
    <col min="35" max="35" width="9.42578125" style="19" customWidth="1"/>
    <col min="36" max="36" width="9" style="19" bestFit="1" customWidth="1"/>
    <col min="37" max="37" width="12.140625" style="19" customWidth="1"/>
    <col min="38" max="42" width="12.42578125" style="19" customWidth="1"/>
    <col min="43" max="43" width="13" style="19" customWidth="1"/>
    <col min="44" max="44" width="12.7109375" style="19" bestFit="1" customWidth="1"/>
    <col min="45" max="45" width="13.42578125" style="19" customWidth="1"/>
    <col min="46" max="46" width="16.85546875" style="19" customWidth="1"/>
    <col min="47" max="48" width="11.7109375" style="19" bestFit="1" customWidth="1"/>
    <col min="49" max="49" width="12.7109375" style="19" customWidth="1"/>
    <col min="50" max="50" width="13.28515625" style="19" customWidth="1"/>
    <col min="51" max="51" width="12.42578125" style="19" customWidth="1"/>
    <col min="52" max="52" width="11.42578125" style="19" customWidth="1"/>
    <col min="53" max="53" width="12.42578125" style="19" customWidth="1"/>
    <col min="54" max="54" width="13.140625" style="19" customWidth="1"/>
    <col min="55" max="55" width="12.85546875" style="19" customWidth="1"/>
    <col min="56" max="56" width="12.28515625" style="19" customWidth="1"/>
    <col min="57" max="62" width="10.42578125" style="19" customWidth="1"/>
    <col min="63" max="63" width="21.85546875" style="19" customWidth="1"/>
    <col min="64" max="64" width="22" style="19" customWidth="1"/>
    <col min="65" max="65" width="14.28515625" style="19" customWidth="1"/>
    <col min="66" max="66" width="14.42578125" style="19" customWidth="1"/>
    <col min="67" max="67" width="15" style="19" customWidth="1"/>
    <col min="68" max="68" width="15.28515625" style="19" customWidth="1"/>
    <col min="69" max="69" width="14.42578125" style="19" customWidth="1"/>
    <col min="70" max="70" width="22.140625" style="19" customWidth="1"/>
    <col min="71" max="71" width="25.85546875" style="19" customWidth="1"/>
    <col min="72" max="16384" width="8.85546875" style="19"/>
  </cols>
  <sheetData>
    <row r="1" spans="1:75">
      <c r="A1" s="214"/>
      <c r="B1" s="215"/>
      <c r="C1" s="216"/>
      <c r="D1" s="414" t="s">
        <v>454</v>
      </c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5"/>
      <c r="S1" s="414" t="s">
        <v>455</v>
      </c>
      <c r="T1" s="414"/>
      <c r="U1" s="414"/>
      <c r="V1" s="414"/>
      <c r="W1" s="414"/>
      <c r="X1" s="414"/>
      <c r="Y1" s="414"/>
      <c r="Z1" s="414"/>
      <c r="AA1" s="414"/>
      <c r="AB1" s="414"/>
      <c r="AC1" s="415"/>
      <c r="AD1" s="217" t="s">
        <v>456</v>
      </c>
      <c r="AE1" s="218"/>
      <c r="AF1" s="219"/>
      <c r="AG1" s="218"/>
      <c r="AH1" s="219"/>
      <c r="AI1" s="218"/>
      <c r="AJ1" s="218"/>
      <c r="AK1" s="218"/>
      <c r="AL1" s="218"/>
      <c r="AM1" s="218"/>
      <c r="AN1" s="416" t="s">
        <v>457</v>
      </c>
      <c r="AO1" s="416"/>
      <c r="AP1" s="417"/>
      <c r="AQ1" s="403" t="s">
        <v>458</v>
      </c>
      <c r="AR1" s="403"/>
      <c r="AS1" s="403"/>
      <c r="AT1" s="403"/>
      <c r="AU1" s="403"/>
      <c r="AV1" s="403"/>
      <c r="AW1" s="403"/>
      <c r="AX1" s="403"/>
      <c r="AY1" s="403"/>
      <c r="AZ1" s="403"/>
      <c r="BA1" s="403"/>
      <c r="BB1" s="403"/>
      <c r="BC1" s="403"/>
      <c r="BD1" s="403"/>
      <c r="BE1" s="403"/>
      <c r="BF1" s="403"/>
      <c r="BG1" s="410" t="s">
        <v>459</v>
      </c>
      <c r="BH1" s="411"/>
      <c r="BI1" s="412" t="s">
        <v>460</v>
      </c>
      <c r="BJ1" s="399"/>
      <c r="BK1" s="399"/>
      <c r="BL1" s="399"/>
      <c r="BM1" s="399"/>
      <c r="BN1" s="399" t="s">
        <v>461</v>
      </c>
      <c r="BO1" s="400"/>
      <c r="BP1" s="18"/>
      <c r="BQ1" s="18"/>
    </row>
    <row r="2" spans="1:75" ht="60.75">
      <c r="A2" s="220"/>
      <c r="B2" s="221"/>
      <c r="C2" s="222"/>
      <c r="D2" s="421" t="s">
        <v>462</v>
      </c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05"/>
      <c r="S2" s="404" t="s">
        <v>462</v>
      </c>
      <c r="T2" s="421"/>
      <c r="U2" s="421"/>
      <c r="V2" s="421"/>
      <c r="W2" s="421"/>
      <c r="X2" s="421"/>
      <c r="Y2" s="421"/>
      <c r="Z2" s="421"/>
      <c r="AA2" s="421"/>
      <c r="AB2" s="421"/>
      <c r="AC2" s="405"/>
      <c r="AD2" s="223" t="s">
        <v>463</v>
      </c>
      <c r="AE2" s="425" t="s">
        <v>464</v>
      </c>
      <c r="AF2" s="406"/>
      <c r="AG2" s="406"/>
      <c r="AH2" s="406"/>
      <c r="AI2" s="406"/>
      <c r="AJ2" s="406"/>
      <c r="AK2" s="426"/>
      <c r="AL2" s="404" t="s">
        <v>465</v>
      </c>
      <c r="AM2" s="421"/>
      <c r="AN2" s="422" t="s">
        <v>466</v>
      </c>
      <c r="AO2" s="423"/>
      <c r="AP2" s="424"/>
      <c r="AQ2" s="403" t="s">
        <v>467</v>
      </c>
      <c r="AR2" s="403"/>
      <c r="AS2" s="403"/>
      <c r="AT2" s="403"/>
      <c r="AU2" s="403"/>
      <c r="AV2" s="403"/>
      <c r="AW2" s="403"/>
      <c r="AX2" s="403"/>
      <c r="AY2" s="403"/>
      <c r="AZ2" s="403"/>
      <c r="BA2" s="403"/>
      <c r="BB2" s="403"/>
      <c r="BC2" s="403"/>
      <c r="BD2" s="403"/>
      <c r="BE2" s="403"/>
      <c r="BF2" s="403"/>
      <c r="BG2" s="404" t="s">
        <v>468</v>
      </c>
      <c r="BH2" s="405"/>
      <c r="BI2" s="403" t="s">
        <v>462</v>
      </c>
      <c r="BJ2" s="403"/>
      <c r="BK2" s="406" t="s">
        <v>469</v>
      </c>
      <c r="BL2" s="406"/>
      <c r="BM2" s="224" t="s">
        <v>470</v>
      </c>
      <c r="BN2" s="401" t="s">
        <v>471</v>
      </c>
      <c r="BO2" s="402"/>
      <c r="BP2" s="18"/>
      <c r="BQ2" s="18"/>
    </row>
    <row r="3" spans="1:75" ht="35.25" customHeight="1">
      <c r="A3" s="225"/>
      <c r="B3" s="226"/>
      <c r="C3" s="227"/>
      <c r="D3" s="418" t="s">
        <v>472</v>
      </c>
      <c r="E3" s="407"/>
      <c r="F3" s="408"/>
      <c r="G3" s="419" t="s">
        <v>473</v>
      </c>
      <c r="H3" s="413"/>
      <c r="I3" s="413"/>
      <c r="J3" s="413"/>
      <c r="K3" s="413"/>
      <c r="L3" s="413"/>
      <c r="M3" s="419" t="s">
        <v>474</v>
      </c>
      <c r="N3" s="413"/>
      <c r="O3" s="413"/>
      <c r="P3" s="413"/>
      <c r="Q3" s="413"/>
      <c r="R3" s="420"/>
      <c r="S3" s="407" t="s">
        <v>475</v>
      </c>
      <c r="T3" s="407"/>
      <c r="U3" s="407"/>
      <c r="V3" s="407"/>
      <c r="W3" s="407"/>
      <c r="X3" s="407"/>
      <c r="Y3" s="408"/>
      <c r="Z3" s="418" t="s">
        <v>476</v>
      </c>
      <c r="AA3" s="407"/>
      <c r="AB3" s="407"/>
      <c r="AC3" s="408"/>
      <c r="AD3" s="418" t="s">
        <v>477</v>
      </c>
      <c r="AE3" s="407"/>
      <c r="AF3" s="407"/>
      <c r="AG3" s="407"/>
      <c r="AH3" s="407"/>
      <c r="AI3" s="407"/>
      <c r="AJ3" s="407"/>
      <c r="AK3" s="408"/>
      <c r="AL3" s="228" t="s">
        <v>478</v>
      </c>
      <c r="AM3" s="229"/>
      <c r="AN3" s="413" t="s">
        <v>479</v>
      </c>
      <c r="AO3" s="420"/>
      <c r="AP3" s="230" t="s">
        <v>480</v>
      </c>
      <c r="AQ3" s="413" t="s">
        <v>481</v>
      </c>
      <c r="AR3" s="413"/>
      <c r="AS3" s="413"/>
      <c r="AT3" s="413"/>
      <c r="AU3" s="413"/>
      <c r="AV3" s="413"/>
      <c r="AW3" s="413"/>
      <c r="AX3" s="413"/>
      <c r="AY3" s="413"/>
      <c r="AZ3" s="413"/>
      <c r="BA3" s="231" t="s">
        <v>482</v>
      </c>
      <c r="BB3" s="232"/>
      <c r="BC3" s="232"/>
      <c r="BD3" s="232"/>
      <c r="BE3" s="232"/>
      <c r="BF3" s="233"/>
      <c r="BG3" s="407" t="s">
        <v>483</v>
      </c>
      <c r="BH3" s="408"/>
      <c r="BI3" s="397" t="s">
        <v>484</v>
      </c>
      <c r="BJ3" s="409"/>
      <c r="BK3" s="397" t="s">
        <v>485</v>
      </c>
      <c r="BL3" s="398"/>
      <c r="BM3" s="230" t="s">
        <v>486</v>
      </c>
      <c r="BN3" s="397" t="s">
        <v>487</v>
      </c>
      <c r="BO3" s="398"/>
    </row>
    <row r="4" spans="1:75" s="68" customFormat="1" ht="111.75" customHeight="1">
      <c r="A4" s="234" t="s">
        <v>6</v>
      </c>
      <c r="B4" s="235" t="s">
        <v>7</v>
      </c>
      <c r="C4" s="234" t="s">
        <v>8</v>
      </c>
      <c r="D4" s="236" t="s">
        <v>9</v>
      </c>
      <c r="E4" s="236" t="s">
        <v>488</v>
      </c>
      <c r="F4" s="317" t="s">
        <v>489</v>
      </c>
      <c r="G4" s="237" t="s">
        <v>490</v>
      </c>
      <c r="H4" s="237" t="s">
        <v>491</v>
      </c>
      <c r="I4" s="237" t="s">
        <v>492</v>
      </c>
      <c r="J4" s="237" t="s">
        <v>493</v>
      </c>
      <c r="K4" s="237" t="s">
        <v>494</v>
      </c>
      <c r="L4" s="237" t="s">
        <v>495</v>
      </c>
      <c r="M4" s="318" t="s">
        <v>496</v>
      </c>
      <c r="N4" s="318" t="s">
        <v>497</v>
      </c>
      <c r="O4" s="318" t="s">
        <v>498</v>
      </c>
      <c r="P4" s="318" t="s">
        <v>499</v>
      </c>
      <c r="Q4" s="318" t="s">
        <v>500</v>
      </c>
      <c r="R4" s="318" t="s">
        <v>501</v>
      </c>
      <c r="S4" s="238" t="s">
        <v>9</v>
      </c>
      <c r="T4" s="237" t="s">
        <v>502</v>
      </c>
      <c r="U4" s="237" t="s">
        <v>503</v>
      </c>
      <c r="V4" s="237" t="s">
        <v>504</v>
      </c>
      <c r="W4" s="237" t="s">
        <v>505</v>
      </c>
      <c r="X4" s="237" t="s">
        <v>506</v>
      </c>
      <c r="Y4" s="237" t="s">
        <v>507</v>
      </c>
      <c r="Z4" s="318" t="s">
        <v>508</v>
      </c>
      <c r="AA4" s="318" t="s">
        <v>509</v>
      </c>
      <c r="AB4" s="318" t="s">
        <v>510</v>
      </c>
      <c r="AC4" s="318" t="s">
        <v>511</v>
      </c>
      <c r="AD4" s="330" t="s">
        <v>512</v>
      </c>
      <c r="AE4" s="239" t="s">
        <v>513</v>
      </c>
      <c r="AF4" s="240" t="s">
        <v>514</v>
      </c>
      <c r="AG4" s="241" t="s">
        <v>515</v>
      </c>
      <c r="AH4" s="240" t="s">
        <v>516</v>
      </c>
      <c r="AI4" s="241" t="s">
        <v>517</v>
      </c>
      <c r="AJ4" s="241" t="s">
        <v>518</v>
      </c>
      <c r="AK4" s="241" t="s">
        <v>519</v>
      </c>
      <c r="AL4" s="242" t="s">
        <v>520</v>
      </c>
      <c r="AM4" s="242" t="s">
        <v>521</v>
      </c>
      <c r="AN4" s="239" t="s">
        <v>522</v>
      </c>
      <c r="AO4" s="236" t="s">
        <v>523</v>
      </c>
      <c r="AP4" s="317" t="s">
        <v>524</v>
      </c>
      <c r="AQ4" s="243" t="s">
        <v>9</v>
      </c>
      <c r="AR4" s="242" t="s">
        <v>525</v>
      </c>
      <c r="AS4" s="242" t="s">
        <v>526</v>
      </c>
      <c r="AT4" s="242" t="s">
        <v>527</v>
      </c>
      <c r="AU4" s="242" t="s">
        <v>528</v>
      </c>
      <c r="AV4" s="242" t="s">
        <v>529</v>
      </c>
      <c r="AW4" s="242" t="s">
        <v>530</v>
      </c>
      <c r="AX4" s="242" t="s">
        <v>531</v>
      </c>
      <c r="AY4" s="242" t="s">
        <v>532</v>
      </c>
      <c r="AZ4" s="242" t="s">
        <v>533</v>
      </c>
      <c r="BA4" s="319" t="s">
        <v>534</v>
      </c>
      <c r="BB4" s="319" t="s">
        <v>535</v>
      </c>
      <c r="BC4" s="319" t="s">
        <v>536</v>
      </c>
      <c r="BD4" s="319" t="s">
        <v>537</v>
      </c>
      <c r="BE4" s="319" t="s">
        <v>538</v>
      </c>
      <c r="BF4" s="319" t="s">
        <v>539</v>
      </c>
      <c r="BG4" s="244" t="s">
        <v>540</v>
      </c>
      <c r="BH4" s="245" t="s">
        <v>541</v>
      </c>
      <c r="BI4" s="293" t="s">
        <v>542</v>
      </c>
      <c r="BJ4" s="295" t="s">
        <v>543</v>
      </c>
      <c r="BK4" s="236" t="s">
        <v>544</v>
      </c>
      <c r="BL4" s="236" t="s">
        <v>545</v>
      </c>
      <c r="BM4" s="245" t="s">
        <v>546</v>
      </c>
      <c r="BN4" s="246" t="s">
        <v>547</v>
      </c>
      <c r="BO4" s="242" t="s">
        <v>548</v>
      </c>
    </row>
    <row r="5" spans="1:75" ht="14.1" customHeight="1">
      <c r="A5" s="247" t="s">
        <v>53</v>
      </c>
      <c r="B5" s="247" t="s">
        <v>54</v>
      </c>
      <c r="C5" s="248"/>
      <c r="D5" s="316">
        <v>2927937</v>
      </c>
      <c r="E5" s="297">
        <v>418171</v>
      </c>
      <c r="F5" s="248">
        <f>D5-E5</f>
        <v>2509766</v>
      </c>
      <c r="G5" s="74">
        <v>116309</v>
      </c>
      <c r="H5" s="74">
        <v>1810605</v>
      </c>
      <c r="I5" s="74">
        <v>21445</v>
      </c>
      <c r="J5" s="74">
        <v>133296</v>
      </c>
      <c r="K5" s="74">
        <v>280417</v>
      </c>
      <c r="L5" s="74">
        <v>565865</v>
      </c>
      <c r="M5" s="250">
        <f t="shared" ref="M5:M36" si="0">G5/E5*100</f>
        <v>27.813741268524122</v>
      </c>
      <c r="N5" s="250">
        <f t="shared" ref="N5:N36" si="1">H5/F5*100</f>
        <v>72.142382995068061</v>
      </c>
      <c r="O5" s="250">
        <f t="shared" ref="O5:O36" si="2">I5/E5*100</f>
        <v>5.1282848404121752</v>
      </c>
      <c r="P5" s="250">
        <f t="shared" ref="P5:P36" si="3">J5/F5*100</f>
        <v>5.3110927472919789</v>
      </c>
      <c r="Q5" s="250">
        <f t="shared" ref="Q5:Q36" si="4">K5/E5*100</f>
        <v>67.05797389106371</v>
      </c>
      <c r="R5" s="251">
        <f t="shared" ref="R5:R36" si="5">L5/F5*100</f>
        <v>22.546524257639955</v>
      </c>
      <c r="S5" s="74">
        <v>2889372</v>
      </c>
      <c r="T5" s="74">
        <v>416056</v>
      </c>
      <c r="U5" s="74">
        <v>2473316</v>
      </c>
      <c r="V5" s="74">
        <v>121339</v>
      </c>
      <c r="W5" s="74">
        <v>294717</v>
      </c>
      <c r="X5" s="74">
        <v>368848</v>
      </c>
      <c r="Y5" s="74">
        <v>2104468</v>
      </c>
      <c r="Z5" s="252">
        <f>V5/T5*100</f>
        <v>29.164102909223761</v>
      </c>
      <c r="AA5" s="252">
        <f t="shared" ref="AA5:AA36" si="6">X5/U5*100</f>
        <v>14.913096426012689</v>
      </c>
      <c r="AB5" s="252">
        <f>W5/T5*100</f>
        <v>70.835897090776243</v>
      </c>
      <c r="AC5" s="253">
        <f>Y5/U5*100</f>
        <v>85.086903573987314</v>
      </c>
      <c r="AD5" s="254">
        <v>14.65</v>
      </c>
      <c r="AE5" s="249">
        <v>2935565</v>
      </c>
      <c r="AF5" s="210">
        <v>115306</v>
      </c>
      <c r="AG5" s="252">
        <f>AF5/AE5*100</f>
        <v>3.9278980366641516</v>
      </c>
      <c r="AH5" s="210">
        <v>733</v>
      </c>
      <c r="AI5" s="289">
        <v>22.6</v>
      </c>
      <c r="AJ5" s="289">
        <v>86</v>
      </c>
      <c r="AK5" s="289">
        <v>79</v>
      </c>
      <c r="AL5" s="320">
        <v>19.222881881093326</v>
      </c>
      <c r="AM5" s="325">
        <v>42.578126338953652</v>
      </c>
      <c r="AN5" s="334">
        <v>2975503</v>
      </c>
      <c r="AO5" s="334">
        <v>243816</v>
      </c>
      <c r="AP5" s="255">
        <f>AO5/AN5*100</f>
        <v>8.1941103739434968</v>
      </c>
      <c r="AQ5" s="74">
        <v>2927937</v>
      </c>
      <c r="AR5" s="74">
        <v>1433419</v>
      </c>
      <c r="AS5" s="74">
        <v>75706</v>
      </c>
      <c r="AT5" s="74">
        <v>1357713</v>
      </c>
      <c r="AU5" s="74">
        <v>685156</v>
      </c>
      <c r="AV5" s="74">
        <v>68799</v>
      </c>
      <c r="AW5" s="74">
        <v>616357</v>
      </c>
      <c r="AX5" s="74">
        <v>809362</v>
      </c>
      <c r="AY5" s="74">
        <v>273666</v>
      </c>
      <c r="AZ5" s="74">
        <v>535696</v>
      </c>
      <c r="BA5" s="256">
        <f t="shared" ref="BA5:BA36" si="7">AS5/E5*100</f>
        <v>18.10407704025387</v>
      </c>
      <c r="BB5" s="252">
        <f t="shared" ref="BB5:BB36" si="8">AT5/F5*100</f>
        <v>54.097194718551457</v>
      </c>
      <c r="BC5" s="252">
        <f t="shared" ref="BC5:BC36" si="9">AV5/E5*100</f>
        <v>16.452360398018993</v>
      </c>
      <c r="BD5" s="252">
        <f t="shared" ref="BD5:BD36" si="10">AW5/F5*100</f>
        <v>24.558345279998214</v>
      </c>
      <c r="BE5" s="252">
        <f t="shared" ref="BE5:BE36" si="11">AY5/E5*100</f>
        <v>65.443562561727148</v>
      </c>
      <c r="BF5" s="253">
        <f t="shared" ref="BF5:BF36" si="12">AZ5/F5*100</f>
        <v>21.344460001450337</v>
      </c>
      <c r="BG5" s="296">
        <v>26.8</v>
      </c>
      <c r="BH5" s="296">
        <v>63.1</v>
      </c>
      <c r="BI5" s="74">
        <v>21103</v>
      </c>
      <c r="BJ5" s="74">
        <v>30161</v>
      </c>
      <c r="BK5" s="332">
        <v>35400</v>
      </c>
      <c r="BL5" s="332">
        <v>57400</v>
      </c>
      <c r="BM5" s="340">
        <v>86.967031166009576</v>
      </c>
      <c r="BN5" s="74">
        <v>3.7</v>
      </c>
      <c r="BO5" s="74">
        <v>3</v>
      </c>
      <c r="BP5" s="40"/>
      <c r="BQ5" s="40"/>
      <c r="BR5" s="40"/>
      <c r="BS5" s="40"/>
      <c r="BU5" s="41"/>
      <c r="BV5" s="40"/>
      <c r="BW5" s="42"/>
    </row>
    <row r="6" spans="1:75" ht="14.1" customHeight="1">
      <c r="A6" s="247" t="s">
        <v>55</v>
      </c>
      <c r="B6" s="247" t="s">
        <v>56</v>
      </c>
      <c r="C6" s="248"/>
      <c r="D6" s="316">
        <v>455069</v>
      </c>
      <c r="E6" s="297">
        <v>47784</v>
      </c>
      <c r="F6" s="248">
        <f t="shared" ref="F6:F56" si="13">D6-E6</f>
        <v>407285</v>
      </c>
      <c r="G6" s="74">
        <v>21686</v>
      </c>
      <c r="H6" s="74">
        <v>310766</v>
      </c>
      <c r="I6" s="74">
        <v>3501</v>
      </c>
      <c r="J6" s="74">
        <v>24020</v>
      </c>
      <c r="K6" s="74">
        <v>22597</v>
      </c>
      <c r="L6" s="74">
        <v>72499</v>
      </c>
      <c r="M6" s="250">
        <f t="shared" si="0"/>
        <v>45.383391930353255</v>
      </c>
      <c r="N6" s="250">
        <f t="shared" si="1"/>
        <v>76.301852511140851</v>
      </c>
      <c r="O6" s="250">
        <f t="shared" si="2"/>
        <v>7.3267202410848817</v>
      </c>
      <c r="P6" s="250">
        <f t="shared" si="3"/>
        <v>5.8975901395828467</v>
      </c>
      <c r="Q6" s="250">
        <f t="shared" si="4"/>
        <v>47.289887828561859</v>
      </c>
      <c r="R6" s="251">
        <f t="shared" si="5"/>
        <v>17.800557349276307</v>
      </c>
      <c r="S6" s="74">
        <v>453192</v>
      </c>
      <c r="T6" s="74">
        <v>47737</v>
      </c>
      <c r="U6" s="74">
        <v>405455</v>
      </c>
      <c r="V6" s="74">
        <v>8548</v>
      </c>
      <c r="W6" s="74">
        <v>39189</v>
      </c>
      <c r="X6" s="74">
        <v>35188</v>
      </c>
      <c r="Y6" s="74">
        <v>370267</v>
      </c>
      <c r="Z6" s="252">
        <f t="shared" ref="Z6:Z56" si="14">V6/T6*100</f>
        <v>17.906445733917089</v>
      </c>
      <c r="AA6" s="252">
        <f t="shared" si="6"/>
        <v>8.6786449790975571</v>
      </c>
      <c r="AB6" s="252">
        <f t="shared" ref="AB6:AB56" si="15">W6/T6*100</f>
        <v>82.093554266082919</v>
      </c>
      <c r="AC6" s="253">
        <f t="shared" ref="AC6:AC56" si="16">Y6/U6*100</f>
        <v>91.321355020902445</v>
      </c>
      <c r="AD6" s="254">
        <v>24.8</v>
      </c>
      <c r="AE6" s="249">
        <v>457620</v>
      </c>
      <c r="AF6" s="211">
        <v>8081</v>
      </c>
      <c r="AG6" s="252">
        <f t="shared" ref="AG6:AG55" si="17">AF6/AE6*100</f>
        <v>1.7658756173244177</v>
      </c>
      <c r="AH6" s="211">
        <v>1095</v>
      </c>
      <c r="AI6" s="290">
        <v>21.4</v>
      </c>
      <c r="AJ6" s="290">
        <v>88</v>
      </c>
      <c r="AK6" s="290">
        <v>77</v>
      </c>
      <c r="AL6" s="320">
        <v>22.028671963395379</v>
      </c>
      <c r="AM6" s="326">
        <v>41.634126655177681</v>
      </c>
      <c r="AN6" s="334">
        <v>472287</v>
      </c>
      <c r="AO6" s="334">
        <v>13331</v>
      </c>
      <c r="AP6" s="255">
        <f t="shared" ref="AP6:AP55" si="18">AO6/AN6*100</f>
        <v>2.8226480932145073</v>
      </c>
      <c r="AQ6" s="74">
        <v>455069</v>
      </c>
      <c r="AR6" s="74">
        <v>223259</v>
      </c>
      <c r="AS6" s="74">
        <v>13592</v>
      </c>
      <c r="AT6" s="74">
        <v>209667</v>
      </c>
      <c r="AU6" s="74">
        <v>152843</v>
      </c>
      <c r="AV6" s="74">
        <v>13390</v>
      </c>
      <c r="AW6" s="74">
        <v>139453</v>
      </c>
      <c r="AX6" s="74">
        <v>78967</v>
      </c>
      <c r="AY6" s="74">
        <v>20802</v>
      </c>
      <c r="AZ6" s="74">
        <v>58165</v>
      </c>
      <c r="BA6" s="256">
        <f t="shared" si="7"/>
        <v>28.444667671187005</v>
      </c>
      <c r="BB6" s="252">
        <f t="shared" si="8"/>
        <v>51.479185337048996</v>
      </c>
      <c r="BC6" s="252">
        <f t="shared" si="9"/>
        <v>28.021932027456891</v>
      </c>
      <c r="BD6" s="252">
        <f t="shared" si="10"/>
        <v>34.239660188811278</v>
      </c>
      <c r="BE6" s="252">
        <f t="shared" si="11"/>
        <v>43.533400301356103</v>
      </c>
      <c r="BF6" s="253">
        <f t="shared" si="12"/>
        <v>14.281154474139729</v>
      </c>
      <c r="BG6" s="296">
        <v>44.9</v>
      </c>
      <c r="BH6" s="296">
        <v>69.099999999999994</v>
      </c>
      <c r="BI6" s="74">
        <v>31735</v>
      </c>
      <c r="BJ6" s="74">
        <v>38424</v>
      </c>
      <c r="BK6" s="332">
        <v>54000</v>
      </c>
      <c r="BL6" s="332">
        <v>82100</v>
      </c>
      <c r="BM6" s="341">
        <v>122.37480746016493</v>
      </c>
      <c r="BN6" s="74">
        <v>5.6</v>
      </c>
      <c r="BO6" s="74">
        <v>4.4000000000000004</v>
      </c>
      <c r="BP6" s="40"/>
      <c r="BQ6" s="40"/>
      <c r="BR6" s="40"/>
      <c r="BS6" s="40"/>
      <c r="BT6" s="44"/>
      <c r="BU6" s="41"/>
      <c r="BV6" s="40"/>
      <c r="BW6" s="42"/>
    </row>
    <row r="7" spans="1:75" ht="14.1" customHeight="1">
      <c r="A7" s="247" t="s">
        <v>57</v>
      </c>
      <c r="B7" s="247" t="s">
        <v>58</v>
      </c>
      <c r="C7" s="248"/>
      <c r="D7" s="316">
        <v>3987101</v>
      </c>
      <c r="E7" s="297">
        <v>414987</v>
      </c>
      <c r="F7" s="248">
        <f t="shared" si="13"/>
        <v>3572114</v>
      </c>
      <c r="G7" s="74">
        <v>143855</v>
      </c>
      <c r="H7" s="74">
        <v>2625481</v>
      </c>
      <c r="I7" s="74">
        <v>25583</v>
      </c>
      <c r="J7" s="74">
        <v>181143</v>
      </c>
      <c r="K7" s="74">
        <v>245549</v>
      </c>
      <c r="L7" s="74">
        <v>765490</v>
      </c>
      <c r="M7" s="250">
        <f t="shared" si="0"/>
        <v>34.66494131141458</v>
      </c>
      <c r="N7" s="250">
        <f t="shared" si="1"/>
        <v>73.499362002444485</v>
      </c>
      <c r="O7" s="250">
        <f t="shared" si="2"/>
        <v>6.1647714265748084</v>
      </c>
      <c r="P7" s="250">
        <f t="shared" si="3"/>
        <v>5.0710307677750484</v>
      </c>
      <c r="Q7" s="250">
        <f t="shared" si="4"/>
        <v>59.170287262010611</v>
      </c>
      <c r="R7" s="251">
        <f t="shared" si="5"/>
        <v>21.429607229780462</v>
      </c>
      <c r="S7" s="74">
        <v>3951371</v>
      </c>
      <c r="T7" s="74">
        <v>412416</v>
      </c>
      <c r="U7" s="74">
        <v>3538955</v>
      </c>
      <c r="V7" s="74">
        <v>112469</v>
      </c>
      <c r="W7" s="74">
        <v>299947</v>
      </c>
      <c r="X7" s="74">
        <v>533570</v>
      </c>
      <c r="Y7" s="74">
        <v>3005385</v>
      </c>
      <c r="Z7" s="252">
        <f t="shared" si="14"/>
        <v>27.270765440720051</v>
      </c>
      <c r="AA7" s="252">
        <f t="shared" si="6"/>
        <v>15.077049581020386</v>
      </c>
      <c r="AB7" s="252">
        <f t="shared" si="15"/>
        <v>72.729234559279959</v>
      </c>
      <c r="AC7" s="253">
        <f t="shared" si="16"/>
        <v>84.92295041897961</v>
      </c>
      <c r="AD7" s="254">
        <v>18.46</v>
      </c>
      <c r="AE7" s="249">
        <v>3944367</v>
      </c>
      <c r="AF7" s="211">
        <v>70028</v>
      </c>
      <c r="AG7" s="252">
        <f t="shared" si="17"/>
        <v>1.7753926041871864</v>
      </c>
      <c r="AH7" s="211">
        <v>733</v>
      </c>
      <c r="AI7" s="290">
        <v>21.4</v>
      </c>
      <c r="AJ7" s="290">
        <v>98</v>
      </c>
      <c r="AK7" s="290">
        <v>83</v>
      </c>
      <c r="AL7" s="320">
        <v>22.762097263002619</v>
      </c>
      <c r="AM7" s="326">
        <v>45.207891380401385</v>
      </c>
      <c r="AN7" s="334">
        <v>4181034</v>
      </c>
      <c r="AO7" s="334">
        <v>162733</v>
      </c>
      <c r="AP7" s="255">
        <f t="shared" si="18"/>
        <v>3.8921711710548159</v>
      </c>
      <c r="AQ7" s="74">
        <v>3987101</v>
      </c>
      <c r="AR7" s="74">
        <v>1988256</v>
      </c>
      <c r="AS7" s="74">
        <v>89149</v>
      </c>
      <c r="AT7" s="74">
        <v>1899107</v>
      </c>
      <c r="AU7" s="74">
        <v>1034749</v>
      </c>
      <c r="AV7" s="74">
        <v>85730</v>
      </c>
      <c r="AW7" s="74">
        <v>949019</v>
      </c>
      <c r="AX7" s="74">
        <v>964096</v>
      </c>
      <c r="AY7" s="74">
        <v>240108</v>
      </c>
      <c r="AZ7" s="74">
        <v>723988</v>
      </c>
      <c r="BA7" s="256">
        <f t="shared" si="7"/>
        <v>21.48235968837578</v>
      </c>
      <c r="BB7" s="252">
        <f t="shared" si="8"/>
        <v>53.164792613001708</v>
      </c>
      <c r="BC7" s="252">
        <f t="shared" si="9"/>
        <v>20.658478458361344</v>
      </c>
      <c r="BD7" s="252">
        <f t="shared" si="10"/>
        <v>26.567433178224437</v>
      </c>
      <c r="BE7" s="252">
        <f t="shared" si="11"/>
        <v>57.859161853262876</v>
      </c>
      <c r="BF7" s="253">
        <f t="shared" si="12"/>
        <v>20.267774208773854</v>
      </c>
      <c r="BG7" s="296">
        <v>36.5</v>
      </c>
      <c r="BH7" s="296">
        <v>67.8</v>
      </c>
      <c r="BI7" s="74">
        <v>21907</v>
      </c>
      <c r="BJ7" s="74">
        <v>31349</v>
      </c>
      <c r="BK7" s="332">
        <v>47600</v>
      </c>
      <c r="BL7" s="332">
        <v>65700</v>
      </c>
      <c r="BM7" s="341">
        <v>98.921428114504039</v>
      </c>
      <c r="BN7" s="74">
        <v>6.6</v>
      </c>
      <c r="BO7" s="74">
        <v>5.8</v>
      </c>
      <c r="BP7" s="40"/>
      <c r="BQ7" s="40"/>
      <c r="BR7" s="40"/>
      <c r="BS7" s="40"/>
      <c r="BT7" s="44"/>
      <c r="BU7" s="41"/>
      <c r="BV7" s="40"/>
      <c r="BW7" s="42"/>
    </row>
    <row r="8" spans="1:75" ht="14.1" customHeight="1">
      <c r="A8" s="247" t="s">
        <v>59</v>
      </c>
      <c r="B8" s="247" t="s">
        <v>60</v>
      </c>
      <c r="C8" s="248"/>
      <c r="D8" s="316">
        <v>1760973</v>
      </c>
      <c r="E8" s="297">
        <v>267671</v>
      </c>
      <c r="F8" s="248">
        <f t="shared" si="13"/>
        <v>1493302</v>
      </c>
      <c r="G8" s="74">
        <v>81705</v>
      </c>
      <c r="H8" s="74">
        <v>1108603</v>
      </c>
      <c r="I8" s="74">
        <v>11742</v>
      </c>
      <c r="J8" s="74">
        <v>67411</v>
      </c>
      <c r="K8" s="74">
        <v>174224</v>
      </c>
      <c r="L8" s="74">
        <v>317288</v>
      </c>
      <c r="M8" s="250">
        <f t="shared" si="0"/>
        <v>30.524412431679188</v>
      </c>
      <c r="N8" s="250">
        <f t="shared" si="1"/>
        <v>74.238365715709207</v>
      </c>
      <c r="O8" s="250">
        <f t="shared" si="2"/>
        <v>4.3867284838477083</v>
      </c>
      <c r="P8" s="250">
        <f t="shared" si="3"/>
        <v>4.5142241823823976</v>
      </c>
      <c r="Q8" s="250">
        <f t="shared" si="4"/>
        <v>65.0888590844731</v>
      </c>
      <c r="R8" s="251">
        <f t="shared" si="5"/>
        <v>21.247410101908386</v>
      </c>
      <c r="S8" s="74">
        <v>1733511</v>
      </c>
      <c r="T8" s="74">
        <v>266251</v>
      </c>
      <c r="U8" s="74">
        <v>1467260</v>
      </c>
      <c r="V8" s="74">
        <v>76999</v>
      </c>
      <c r="W8" s="74">
        <v>189252</v>
      </c>
      <c r="X8" s="74">
        <v>221494</v>
      </c>
      <c r="Y8" s="74">
        <v>1245766</v>
      </c>
      <c r="Z8" s="252">
        <f t="shared" si="14"/>
        <v>28.919703587967742</v>
      </c>
      <c r="AA8" s="252">
        <f t="shared" si="6"/>
        <v>15.095756716601011</v>
      </c>
      <c r="AB8" s="252">
        <f t="shared" si="15"/>
        <v>71.080296412032254</v>
      </c>
      <c r="AC8" s="253">
        <f t="shared" si="16"/>
        <v>84.904243283398984</v>
      </c>
      <c r="AD8" s="254">
        <v>13.84</v>
      </c>
      <c r="AE8" s="249">
        <v>1761350</v>
      </c>
      <c r="AF8" s="211">
        <v>67470</v>
      </c>
      <c r="AG8" s="252">
        <f t="shared" si="17"/>
        <v>3.8305844948477019</v>
      </c>
      <c r="AH8" s="211">
        <v>733</v>
      </c>
      <c r="AI8" s="290">
        <v>24.3</v>
      </c>
      <c r="AJ8" s="290">
        <v>76</v>
      </c>
      <c r="AK8" s="290">
        <v>70</v>
      </c>
      <c r="AL8" s="320">
        <v>17.082827885569728</v>
      </c>
      <c r="AM8" s="326">
        <v>40.743631194603935</v>
      </c>
      <c r="AN8" s="334">
        <v>1799595</v>
      </c>
      <c r="AO8" s="334">
        <v>147479</v>
      </c>
      <c r="AP8" s="255">
        <f t="shared" si="18"/>
        <v>8.1951216801558129</v>
      </c>
      <c r="AQ8" s="74">
        <v>1760973</v>
      </c>
      <c r="AR8" s="74">
        <v>889781</v>
      </c>
      <c r="AS8" s="74">
        <v>52546</v>
      </c>
      <c r="AT8" s="74">
        <v>837235</v>
      </c>
      <c r="AU8" s="74">
        <v>411889</v>
      </c>
      <c r="AV8" s="74">
        <v>46791</v>
      </c>
      <c r="AW8" s="74">
        <v>365098</v>
      </c>
      <c r="AX8" s="74">
        <v>459303</v>
      </c>
      <c r="AY8" s="74">
        <v>168334</v>
      </c>
      <c r="AZ8" s="74">
        <v>290969</v>
      </c>
      <c r="BA8" s="256">
        <f t="shared" si="7"/>
        <v>19.630815441344037</v>
      </c>
      <c r="BB8" s="252">
        <f t="shared" si="8"/>
        <v>56.06602013524391</v>
      </c>
      <c r="BC8" s="252">
        <f t="shared" si="9"/>
        <v>17.480787982261806</v>
      </c>
      <c r="BD8" s="252">
        <f t="shared" si="10"/>
        <v>24.449039778959648</v>
      </c>
      <c r="BE8" s="252">
        <f t="shared" si="11"/>
        <v>62.888396576394157</v>
      </c>
      <c r="BF8" s="253">
        <f t="shared" si="12"/>
        <v>19.484940085796442</v>
      </c>
      <c r="BG8" s="296">
        <v>30.8</v>
      </c>
      <c r="BH8" s="296">
        <v>65.3</v>
      </c>
      <c r="BI8" s="74">
        <v>20527</v>
      </c>
      <c r="BJ8" s="74">
        <v>28911</v>
      </c>
      <c r="BK8" s="332">
        <v>35400</v>
      </c>
      <c r="BL8" s="332">
        <v>55600</v>
      </c>
      <c r="BM8" s="341">
        <v>85.469263896167234</v>
      </c>
      <c r="BN8" s="74">
        <v>3.7</v>
      </c>
      <c r="BO8" s="74">
        <v>3.2</v>
      </c>
      <c r="BP8" s="40"/>
      <c r="BQ8" s="40"/>
      <c r="BR8" s="40"/>
      <c r="BS8" s="40"/>
      <c r="BT8" s="44"/>
      <c r="BU8" s="41"/>
      <c r="BV8" s="40"/>
      <c r="BW8" s="42"/>
    </row>
    <row r="9" spans="1:75" ht="14.1" customHeight="1">
      <c r="A9" s="247" t="s">
        <v>61</v>
      </c>
      <c r="B9" s="247" t="s">
        <v>62</v>
      </c>
      <c r="C9" s="248"/>
      <c r="D9" s="316">
        <v>24335458</v>
      </c>
      <c r="E9" s="297">
        <v>1995286</v>
      </c>
      <c r="F9" s="248">
        <f t="shared" si="13"/>
        <v>22340172</v>
      </c>
      <c r="G9" s="74">
        <v>687640</v>
      </c>
      <c r="H9" s="74">
        <v>16346709</v>
      </c>
      <c r="I9" s="74">
        <v>127553</v>
      </c>
      <c r="J9" s="74">
        <v>1275185</v>
      </c>
      <c r="K9" s="74">
        <v>1180093</v>
      </c>
      <c r="L9" s="74">
        <v>4718278</v>
      </c>
      <c r="M9" s="250">
        <f t="shared" si="0"/>
        <v>34.463229832715712</v>
      </c>
      <c r="N9" s="250">
        <f t="shared" si="1"/>
        <v>73.171813538409651</v>
      </c>
      <c r="O9" s="250">
        <f t="shared" si="2"/>
        <v>6.3927176354667949</v>
      </c>
      <c r="P9" s="250">
        <f t="shared" si="3"/>
        <v>5.7080357304321563</v>
      </c>
      <c r="Q9" s="250">
        <f t="shared" si="4"/>
        <v>59.144052531817493</v>
      </c>
      <c r="R9" s="251">
        <f t="shared" si="5"/>
        <v>21.120150731158201</v>
      </c>
      <c r="S9" s="74">
        <v>24137237</v>
      </c>
      <c r="T9" s="74">
        <v>1986984</v>
      </c>
      <c r="U9" s="74">
        <v>22150253</v>
      </c>
      <c r="V9" s="74">
        <v>508557</v>
      </c>
      <c r="W9" s="74">
        <v>1478427</v>
      </c>
      <c r="X9" s="74">
        <v>2880481</v>
      </c>
      <c r="Y9" s="74">
        <v>19269772</v>
      </c>
      <c r="Z9" s="252">
        <f t="shared" si="14"/>
        <v>25.594418475438154</v>
      </c>
      <c r="AA9" s="252">
        <f t="shared" si="6"/>
        <v>13.004280357429776</v>
      </c>
      <c r="AB9" s="252">
        <f t="shared" si="15"/>
        <v>74.405581524561853</v>
      </c>
      <c r="AC9" s="253">
        <f t="shared" si="16"/>
        <v>86.995719642570222</v>
      </c>
      <c r="AD9" s="254">
        <v>32.68</v>
      </c>
      <c r="AE9" s="249">
        <v>24146091</v>
      </c>
      <c r="AF9" s="211">
        <v>592467</v>
      </c>
      <c r="AG9" s="252">
        <f t="shared" si="17"/>
        <v>2.4536766634400573</v>
      </c>
      <c r="AH9" s="211">
        <v>889</v>
      </c>
      <c r="AI9" s="290">
        <v>21.8</v>
      </c>
      <c r="AJ9" s="290">
        <v>138</v>
      </c>
      <c r="AK9" s="290">
        <v>117</v>
      </c>
      <c r="AL9" s="320">
        <v>32.462254326578467</v>
      </c>
      <c r="AM9" s="326">
        <v>53.132066114659523</v>
      </c>
      <c r="AN9" s="334">
        <v>24971159</v>
      </c>
      <c r="AO9" s="334">
        <v>724229</v>
      </c>
      <c r="AP9" s="255">
        <f t="shared" si="18"/>
        <v>2.9002618580899671</v>
      </c>
      <c r="AQ9" s="74">
        <v>24335458</v>
      </c>
      <c r="AR9" s="74">
        <v>11679578</v>
      </c>
      <c r="AS9" s="74">
        <v>401508</v>
      </c>
      <c r="AT9" s="74">
        <v>11278070</v>
      </c>
      <c r="AU9" s="74">
        <v>6848556</v>
      </c>
      <c r="AV9" s="74">
        <v>420039</v>
      </c>
      <c r="AW9" s="74">
        <v>6428517</v>
      </c>
      <c r="AX9" s="74">
        <v>5807324</v>
      </c>
      <c r="AY9" s="74">
        <v>1173739</v>
      </c>
      <c r="AZ9" s="74">
        <v>4633585</v>
      </c>
      <c r="BA9" s="256">
        <f t="shared" si="7"/>
        <v>20.122829509153071</v>
      </c>
      <c r="BB9" s="252">
        <f t="shared" si="8"/>
        <v>50.483362437854105</v>
      </c>
      <c r="BC9" s="252">
        <f t="shared" si="9"/>
        <v>21.051568547065433</v>
      </c>
      <c r="BD9" s="252">
        <f t="shared" si="10"/>
        <v>28.775593133302646</v>
      </c>
      <c r="BE9" s="252">
        <f t="shared" si="11"/>
        <v>58.825601943781493</v>
      </c>
      <c r="BF9" s="253">
        <f t="shared" si="12"/>
        <v>20.741044428843253</v>
      </c>
      <c r="BG9" s="296">
        <v>36.4</v>
      </c>
      <c r="BH9" s="296">
        <v>68.7</v>
      </c>
      <c r="BI9" s="74">
        <v>23773</v>
      </c>
      <c r="BJ9" s="74">
        <v>33726</v>
      </c>
      <c r="BK9" s="332">
        <v>56600</v>
      </c>
      <c r="BL9" s="332">
        <v>82000</v>
      </c>
      <c r="BM9" s="341">
        <v>128.32025883853504</v>
      </c>
      <c r="BN9" s="74">
        <v>7.9</v>
      </c>
      <c r="BO9" s="74">
        <v>5.4</v>
      </c>
      <c r="BP9" s="40"/>
      <c r="BQ9" s="40"/>
      <c r="BR9" s="40"/>
      <c r="BS9" s="40"/>
      <c r="BT9" s="44"/>
      <c r="BU9" s="41"/>
      <c r="BV9" s="40"/>
      <c r="BW9" s="42"/>
    </row>
    <row r="10" spans="1:75" ht="14.1" customHeight="1">
      <c r="A10" s="247" t="s">
        <v>63</v>
      </c>
      <c r="B10" s="247" t="s">
        <v>64</v>
      </c>
      <c r="C10" s="248"/>
      <c r="D10" s="316">
        <v>3403503</v>
      </c>
      <c r="E10" s="297">
        <v>297368</v>
      </c>
      <c r="F10" s="248">
        <f t="shared" si="13"/>
        <v>3106135</v>
      </c>
      <c r="G10" s="74">
        <v>127248</v>
      </c>
      <c r="H10" s="74">
        <v>2463527</v>
      </c>
      <c r="I10" s="74">
        <v>18458</v>
      </c>
      <c r="J10" s="74">
        <v>121125</v>
      </c>
      <c r="K10" s="74">
        <v>151662</v>
      </c>
      <c r="L10" s="74">
        <v>521483</v>
      </c>
      <c r="M10" s="250">
        <f t="shared" si="0"/>
        <v>42.791423421484495</v>
      </c>
      <c r="N10" s="250">
        <f t="shared" si="1"/>
        <v>79.311652584321024</v>
      </c>
      <c r="O10" s="250">
        <f t="shared" si="2"/>
        <v>6.207123833095693</v>
      </c>
      <c r="P10" s="250">
        <f t="shared" si="3"/>
        <v>3.899540747585021</v>
      </c>
      <c r="Q10" s="250">
        <f t="shared" si="4"/>
        <v>51.001452745419819</v>
      </c>
      <c r="R10" s="251">
        <f t="shared" si="5"/>
        <v>16.788806668093951</v>
      </c>
      <c r="S10" s="74">
        <v>3368322</v>
      </c>
      <c r="T10" s="74">
        <v>295887</v>
      </c>
      <c r="U10" s="74">
        <v>3072435</v>
      </c>
      <c r="V10" s="74">
        <v>69268</v>
      </c>
      <c r="W10" s="74">
        <v>226619</v>
      </c>
      <c r="X10" s="74">
        <v>311484</v>
      </c>
      <c r="Y10" s="74">
        <v>2760951</v>
      </c>
      <c r="Z10" s="252">
        <f t="shared" si="14"/>
        <v>23.410288387120758</v>
      </c>
      <c r="AA10" s="252">
        <f t="shared" si="6"/>
        <v>10.138017565872021</v>
      </c>
      <c r="AB10" s="252">
        <f t="shared" si="15"/>
        <v>76.589711612879242</v>
      </c>
      <c r="AC10" s="253">
        <f t="shared" si="16"/>
        <v>89.861982434127981</v>
      </c>
      <c r="AD10" s="254">
        <v>23.93</v>
      </c>
      <c r="AE10" s="249">
        <v>3360747</v>
      </c>
      <c r="AF10" s="211">
        <v>45830</v>
      </c>
      <c r="AG10" s="252">
        <f t="shared" si="17"/>
        <v>1.3636849188588132</v>
      </c>
      <c r="AH10" s="211">
        <v>758</v>
      </c>
      <c r="AI10" s="290">
        <v>17.599999999999998</v>
      </c>
      <c r="AJ10" s="290">
        <v>117</v>
      </c>
      <c r="AK10" s="290">
        <v>100</v>
      </c>
      <c r="AL10" s="320">
        <v>23.223892510704715</v>
      </c>
      <c r="AM10" s="326">
        <v>48.537358054911529</v>
      </c>
      <c r="AN10" s="334">
        <v>3573279</v>
      </c>
      <c r="AO10" s="334">
        <v>107903</v>
      </c>
      <c r="AP10" s="255">
        <f t="shared" si="18"/>
        <v>3.0197194229725692</v>
      </c>
      <c r="AQ10" s="74">
        <v>3403503</v>
      </c>
      <c r="AR10" s="74">
        <v>1850777</v>
      </c>
      <c r="AS10" s="74">
        <v>80723</v>
      </c>
      <c r="AT10" s="74">
        <v>1770054</v>
      </c>
      <c r="AU10" s="74">
        <v>973614</v>
      </c>
      <c r="AV10" s="74">
        <v>72341</v>
      </c>
      <c r="AW10" s="74">
        <v>901273</v>
      </c>
      <c r="AX10" s="74">
        <v>579112</v>
      </c>
      <c r="AY10" s="74">
        <v>144304</v>
      </c>
      <c r="AZ10" s="74">
        <v>434808</v>
      </c>
      <c r="BA10" s="256">
        <f t="shared" si="7"/>
        <v>27.14582604718732</v>
      </c>
      <c r="BB10" s="252">
        <f t="shared" si="8"/>
        <v>56.985739512287779</v>
      </c>
      <c r="BC10" s="252">
        <f t="shared" si="9"/>
        <v>24.327096392348874</v>
      </c>
      <c r="BD10" s="252">
        <f t="shared" si="10"/>
        <v>29.015899180170855</v>
      </c>
      <c r="BE10" s="252">
        <f t="shared" si="11"/>
        <v>48.527077560463802</v>
      </c>
      <c r="BF10" s="253">
        <f t="shared" si="12"/>
        <v>13.998361307541366</v>
      </c>
      <c r="BG10" s="296">
        <v>45.5</v>
      </c>
      <c r="BH10" s="296">
        <v>74.599999999999994</v>
      </c>
      <c r="BI10" s="74">
        <v>24245</v>
      </c>
      <c r="BJ10" s="74">
        <v>35841</v>
      </c>
      <c r="BK10" s="332">
        <v>54500</v>
      </c>
      <c r="BL10" s="332">
        <v>79900</v>
      </c>
      <c r="BM10" s="341">
        <v>99.142502513244636</v>
      </c>
      <c r="BN10" s="74">
        <v>8.6999999999999993</v>
      </c>
      <c r="BO10" s="74">
        <v>7.4</v>
      </c>
      <c r="BP10" s="40"/>
      <c r="BQ10" s="40"/>
      <c r="BR10" s="40"/>
      <c r="BS10" s="40"/>
      <c r="BT10" s="44"/>
      <c r="BU10" s="41"/>
      <c r="BV10" s="40"/>
      <c r="BW10" s="42"/>
    </row>
    <row r="11" spans="1:75" ht="14.1" customHeight="1">
      <c r="A11" s="247" t="s">
        <v>65</v>
      </c>
      <c r="B11" s="247" t="s">
        <v>66</v>
      </c>
      <c r="C11" s="248"/>
      <c r="D11" s="316">
        <v>2225763</v>
      </c>
      <c r="E11" s="297">
        <v>186958</v>
      </c>
      <c r="F11" s="248">
        <f t="shared" si="13"/>
        <v>2038805</v>
      </c>
      <c r="G11" s="74">
        <v>73694</v>
      </c>
      <c r="H11" s="74">
        <v>1593920</v>
      </c>
      <c r="I11" s="74">
        <v>13830</v>
      </c>
      <c r="J11" s="74">
        <v>112169</v>
      </c>
      <c r="K11" s="74">
        <v>99434</v>
      </c>
      <c r="L11" s="74">
        <v>332716</v>
      </c>
      <c r="M11" s="250">
        <f t="shared" si="0"/>
        <v>39.417409257694239</v>
      </c>
      <c r="N11" s="250">
        <f t="shared" si="1"/>
        <v>78.179129441020606</v>
      </c>
      <c r="O11" s="250">
        <f t="shared" si="2"/>
        <v>7.3973833695268461</v>
      </c>
      <c r="P11" s="250">
        <f t="shared" si="3"/>
        <v>5.5017032035923004</v>
      </c>
      <c r="Q11" s="250">
        <f t="shared" si="4"/>
        <v>53.185207372778912</v>
      </c>
      <c r="R11" s="251">
        <f t="shared" si="5"/>
        <v>16.319167355387101</v>
      </c>
      <c r="S11" s="74">
        <v>2174279</v>
      </c>
      <c r="T11" s="74">
        <v>184680</v>
      </c>
      <c r="U11" s="74">
        <v>1989599</v>
      </c>
      <c r="V11" s="74">
        <v>43383</v>
      </c>
      <c r="W11" s="74">
        <v>141297</v>
      </c>
      <c r="X11" s="74">
        <v>166105</v>
      </c>
      <c r="Y11" s="74">
        <v>1823494</v>
      </c>
      <c r="Z11" s="252">
        <f t="shared" si="14"/>
        <v>23.490903183885639</v>
      </c>
      <c r="AA11" s="252">
        <f t="shared" si="6"/>
        <v>8.348667244002435</v>
      </c>
      <c r="AB11" s="252">
        <f t="shared" si="15"/>
        <v>76.509096816114365</v>
      </c>
      <c r="AC11" s="253">
        <f t="shared" si="16"/>
        <v>91.651332755997558</v>
      </c>
      <c r="AD11" s="254">
        <v>24.9</v>
      </c>
      <c r="AE11" s="249">
        <v>2229098</v>
      </c>
      <c r="AF11" s="211">
        <v>40631</v>
      </c>
      <c r="AG11" s="252">
        <f t="shared" si="17"/>
        <v>1.8227552130951623</v>
      </c>
      <c r="AH11" s="211">
        <v>901</v>
      </c>
      <c r="AI11" s="290">
        <v>17.599999999999998</v>
      </c>
      <c r="AJ11" s="290">
        <v>113.99999999999999</v>
      </c>
      <c r="AK11" s="290">
        <v>95</v>
      </c>
      <c r="AL11" s="320">
        <v>29.284471293496456</v>
      </c>
      <c r="AM11" s="326">
        <v>48.843736880628278</v>
      </c>
      <c r="AN11" s="334">
        <v>2241948</v>
      </c>
      <c r="AO11" s="334">
        <v>89852</v>
      </c>
      <c r="AP11" s="255">
        <f t="shared" si="18"/>
        <v>4.0077646760763406</v>
      </c>
      <c r="AQ11" s="74">
        <v>2225763</v>
      </c>
      <c r="AR11" s="74">
        <v>1162888</v>
      </c>
      <c r="AS11" s="74">
        <v>41471</v>
      </c>
      <c r="AT11" s="74">
        <v>1121417</v>
      </c>
      <c r="AU11" s="74">
        <v>650471</v>
      </c>
      <c r="AV11" s="74">
        <v>46035</v>
      </c>
      <c r="AW11" s="74">
        <v>604436</v>
      </c>
      <c r="AX11" s="74">
        <v>412404</v>
      </c>
      <c r="AY11" s="74">
        <v>99452</v>
      </c>
      <c r="AZ11" s="74">
        <v>312952</v>
      </c>
      <c r="BA11" s="256">
        <f t="shared" si="7"/>
        <v>22.18198739823918</v>
      </c>
      <c r="BB11" s="252">
        <f t="shared" si="8"/>
        <v>55.003641839214637</v>
      </c>
      <c r="BC11" s="252">
        <f t="shared" si="9"/>
        <v>24.623177398132199</v>
      </c>
      <c r="BD11" s="252">
        <f t="shared" si="10"/>
        <v>29.646582189076444</v>
      </c>
      <c r="BE11" s="252">
        <f t="shared" si="11"/>
        <v>53.194835203628621</v>
      </c>
      <c r="BF11" s="253">
        <f t="shared" si="12"/>
        <v>15.349775971708917</v>
      </c>
      <c r="BG11" s="296">
        <v>40.200000000000003</v>
      </c>
      <c r="BH11" s="296">
        <v>72.2</v>
      </c>
      <c r="BI11" s="74">
        <v>25292</v>
      </c>
      <c r="BJ11" s="74">
        <v>41145</v>
      </c>
      <c r="BK11" s="332">
        <v>52600</v>
      </c>
      <c r="BL11" s="332">
        <v>88500</v>
      </c>
      <c r="BM11" s="341">
        <v>124.10511175341894</v>
      </c>
      <c r="BN11" s="74">
        <v>5.2</v>
      </c>
      <c r="BO11" s="74">
        <v>4.7</v>
      </c>
      <c r="BP11" s="40"/>
      <c r="BQ11" s="40"/>
      <c r="BR11" s="40"/>
      <c r="BS11" s="40"/>
      <c r="BT11" s="44"/>
      <c r="BU11" s="41"/>
      <c r="BV11" s="40"/>
      <c r="BW11" s="42"/>
    </row>
    <row r="12" spans="1:75" ht="14.1" customHeight="1">
      <c r="A12" s="247" t="s">
        <v>67</v>
      </c>
      <c r="B12" s="247" t="s">
        <v>68</v>
      </c>
      <c r="C12" s="248"/>
      <c r="D12" s="316">
        <v>568952</v>
      </c>
      <c r="E12" s="297">
        <v>55236</v>
      </c>
      <c r="F12" s="248">
        <f t="shared" si="13"/>
        <v>513716</v>
      </c>
      <c r="G12" s="74">
        <v>20233</v>
      </c>
      <c r="H12" s="74">
        <v>389552</v>
      </c>
      <c r="I12" s="74">
        <v>3550</v>
      </c>
      <c r="J12" s="74">
        <v>24224</v>
      </c>
      <c r="K12" s="74">
        <v>31453</v>
      </c>
      <c r="L12" s="74">
        <v>99940</v>
      </c>
      <c r="M12" s="250">
        <f t="shared" si="0"/>
        <v>36.630096313998116</v>
      </c>
      <c r="N12" s="250">
        <f t="shared" si="1"/>
        <v>75.830225260649854</v>
      </c>
      <c r="O12" s="250">
        <f t="shared" si="2"/>
        <v>6.4269679194728075</v>
      </c>
      <c r="P12" s="250">
        <f t="shared" si="3"/>
        <v>4.7154458883896941</v>
      </c>
      <c r="Q12" s="250">
        <f t="shared" si="4"/>
        <v>56.942935766529082</v>
      </c>
      <c r="R12" s="251">
        <f t="shared" si="5"/>
        <v>19.454328850960454</v>
      </c>
      <c r="S12" s="74">
        <v>558301</v>
      </c>
      <c r="T12" s="74">
        <v>54887</v>
      </c>
      <c r="U12" s="74">
        <v>503414</v>
      </c>
      <c r="V12" s="74">
        <v>11637</v>
      </c>
      <c r="W12" s="74">
        <v>43250</v>
      </c>
      <c r="X12" s="74">
        <v>53487</v>
      </c>
      <c r="Y12" s="74">
        <v>449927</v>
      </c>
      <c r="Z12" s="252">
        <f t="shared" si="14"/>
        <v>21.201741760343978</v>
      </c>
      <c r="AA12" s="252">
        <f t="shared" si="6"/>
        <v>10.624853500299952</v>
      </c>
      <c r="AB12" s="252">
        <f t="shared" si="15"/>
        <v>78.798258239656022</v>
      </c>
      <c r="AC12" s="253">
        <f t="shared" si="16"/>
        <v>89.375146499700051</v>
      </c>
      <c r="AD12" s="254">
        <v>21.85</v>
      </c>
      <c r="AE12" s="249">
        <v>566615</v>
      </c>
      <c r="AF12" s="211">
        <v>10663</v>
      </c>
      <c r="AG12" s="252">
        <f t="shared" si="17"/>
        <v>1.8818774652983068</v>
      </c>
      <c r="AH12" s="211">
        <v>733</v>
      </c>
      <c r="AI12" s="290">
        <v>17.599999999999998</v>
      </c>
      <c r="AJ12" s="290">
        <v>125</v>
      </c>
      <c r="AK12" s="290">
        <v>108</v>
      </c>
      <c r="AL12" s="320">
        <v>23.554946674206885</v>
      </c>
      <c r="AM12" s="326">
        <v>45.055748131030327</v>
      </c>
      <c r="AN12" s="334">
        <v>583327</v>
      </c>
      <c r="AO12" s="334">
        <v>29078</v>
      </c>
      <c r="AP12" s="255">
        <f t="shared" si="18"/>
        <v>4.9848541212733171</v>
      </c>
      <c r="AQ12" s="74">
        <v>568952</v>
      </c>
      <c r="AR12" s="74">
        <v>303065</v>
      </c>
      <c r="AS12" s="74">
        <v>12323</v>
      </c>
      <c r="AT12" s="74">
        <v>290742</v>
      </c>
      <c r="AU12" s="74">
        <v>145350</v>
      </c>
      <c r="AV12" s="74">
        <v>11902</v>
      </c>
      <c r="AW12" s="74">
        <v>133448</v>
      </c>
      <c r="AX12" s="74">
        <v>120537</v>
      </c>
      <c r="AY12" s="74">
        <v>31011</v>
      </c>
      <c r="AZ12" s="74">
        <v>89526</v>
      </c>
      <c r="BA12" s="256">
        <f t="shared" si="7"/>
        <v>22.309725541313636</v>
      </c>
      <c r="BB12" s="252">
        <f t="shared" si="8"/>
        <v>56.595862305242584</v>
      </c>
      <c r="BC12" s="252">
        <f t="shared" si="9"/>
        <v>21.547541458469112</v>
      </c>
      <c r="BD12" s="252">
        <f t="shared" si="10"/>
        <v>25.976998964408349</v>
      </c>
      <c r="BE12" s="252">
        <f t="shared" si="11"/>
        <v>56.142733000217248</v>
      </c>
      <c r="BF12" s="253">
        <f t="shared" si="12"/>
        <v>17.427138730349064</v>
      </c>
      <c r="BG12" s="296">
        <v>37</v>
      </c>
      <c r="BH12" s="296">
        <v>67.099999999999994</v>
      </c>
      <c r="BI12" s="74">
        <v>22805</v>
      </c>
      <c r="BJ12" s="74">
        <v>35993</v>
      </c>
      <c r="BK12" s="332">
        <v>50600</v>
      </c>
      <c r="BL12" s="332">
        <v>72800</v>
      </c>
      <c r="BM12" s="341">
        <v>99.247464282749704</v>
      </c>
      <c r="BN12" s="74">
        <v>4.5</v>
      </c>
      <c r="BO12" s="74">
        <v>4.5</v>
      </c>
      <c r="BP12" s="40"/>
      <c r="BQ12" s="40"/>
      <c r="BR12" s="40"/>
      <c r="BS12" s="40"/>
      <c r="BT12" s="44"/>
      <c r="BU12" s="41"/>
      <c r="BV12" s="40"/>
      <c r="BW12" s="42"/>
    </row>
    <row r="13" spans="1:75" ht="14.1" customHeight="1">
      <c r="A13" s="247" t="s">
        <v>69</v>
      </c>
      <c r="B13" s="247" t="s">
        <v>70</v>
      </c>
      <c r="C13" s="248"/>
      <c r="D13" s="316">
        <v>466815</v>
      </c>
      <c r="E13" s="297">
        <v>45190</v>
      </c>
      <c r="F13" s="248">
        <f t="shared" si="13"/>
        <v>421625</v>
      </c>
      <c r="G13" s="74">
        <v>16020</v>
      </c>
      <c r="H13" s="74">
        <v>322388</v>
      </c>
      <c r="I13" s="74">
        <v>4308</v>
      </c>
      <c r="J13" s="74">
        <v>25606</v>
      </c>
      <c r="K13" s="74">
        <v>24862</v>
      </c>
      <c r="L13" s="74">
        <v>73631</v>
      </c>
      <c r="M13" s="250">
        <f t="shared" si="0"/>
        <v>35.450320867448546</v>
      </c>
      <c r="N13" s="250">
        <f t="shared" si="1"/>
        <v>76.463207826860355</v>
      </c>
      <c r="O13" s="250">
        <f t="shared" si="2"/>
        <v>9.5330825403850401</v>
      </c>
      <c r="P13" s="250">
        <f t="shared" si="3"/>
        <v>6.0731692855025203</v>
      </c>
      <c r="Q13" s="250">
        <f t="shared" si="4"/>
        <v>55.016596592166408</v>
      </c>
      <c r="R13" s="251">
        <f t="shared" si="5"/>
        <v>17.463622887637118</v>
      </c>
      <c r="S13" s="74">
        <v>442985</v>
      </c>
      <c r="T13" s="74">
        <v>43937</v>
      </c>
      <c r="U13" s="74">
        <v>399048</v>
      </c>
      <c r="V13" s="74">
        <v>16371</v>
      </c>
      <c r="W13" s="74">
        <v>27566</v>
      </c>
      <c r="X13" s="74">
        <v>53966</v>
      </c>
      <c r="Y13" s="74">
        <v>345082</v>
      </c>
      <c r="Z13" s="252">
        <f t="shared" si="14"/>
        <v>37.260167967772041</v>
      </c>
      <c r="AA13" s="252">
        <f t="shared" si="6"/>
        <v>13.523686373569094</v>
      </c>
      <c r="AB13" s="252">
        <f t="shared" si="15"/>
        <v>62.739832032227959</v>
      </c>
      <c r="AC13" s="253">
        <f t="shared" si="16"/>
        <v>86.476313626430894</v>
      </c>
      <c r="AD13" s="254">
        <v>34.479999999999997</v>
      </c>
      <c r="AE13" s="249">
        <v>461142</v>
      </c>
      <c r="AF13" s="211">
        <v>17745</v>
      </c>
      <c r="AG13" s="252">
        <f t="shared" si="17"/>
        <v>3.8480554796570257</v>
      </c>
      <c r="AH13" s="211">
        <v>733</v>
      </c>
      <c r="AI13" s="290">
        <v>16.900000000000002</v>
      </c>
      <c r="AJ13" s="290">
        <v>206</v>
      </c>
      <c r="AK13" s="290">
        <v>196</v>
      </c>
      <c r="AL13" s="320">
        <v>23.613282093354634</v>
      </c>
      <c r="AM13" s="326">
        <v>45.100807694679077</v>
      </c>
      <c r="AN13" s="334">
        <v>485746</v>
      </c>
      <c r="AO13" s="334">
        <v>15341</v>
      </c>
      <c r="AP13" s="255">
        <f t="shared" si="18"/>
        <v>3.1582349623054022</v>
      </c>
      <c r="AQ13" s="74">
        <v>466815</v>
      </c>
      <c r="AR13" s="74">
        <v>259607</v>
      </c>
      <c r="AS13" s="74">
        <v>10295</v>
      </c>
      <c r="AT13" s="74">
        <v>249312</v>
      </c>
      <c r="AU13" s="74">
        <v>115197</v>
      </c>
      <c r="AV13" s="74">
        <v>8806</v>
      </c>
      <c r="AW13" s="74">
        <v>106391</v>
      </c>
      <c r="AX13" s="74">
        <v>92011</v>
      </c>
      <c r="AY13" s="74">
        <v>26089</v>
      </c>
      <c r="AZ13" s="74">
        <v>65922</v>
      </c>
      <c r="BA13" s="256">
        <f t="shared" si="7"/>
        <v>22.781588847090063</v>
      </c>
      <c r="BB13" s="252">
        <f t="shared" si="8"/>
        <v>59.131218499851769</v>
      </c>
      <c r="BC13" s="252">
        <f t="shared" si="9"/>
        <v>19.486612082319095</v>
      </c>
      <c r="BD13" s="252">
        <f t="shared" si="10"/>
        <v>25.233560628520607</v>
      </c>
      <c r="BE13" s="252">
        <f t="shared" si="11"/>
        <v>57.731799070590839</v>
      </c>
      <c r="BF13" s="253">
        <f t="shared" si="12"/>
        <v>15.635220871627631</v>
      </c>
      <c r="BG13" s="296">
        <v>44.1</v>
      </c>
      <c r="BH13" s="296">
        <v>72.400000000000006</v>
      </c>
      <c r="BI13" s="74">
        <v>29432</v>
      </c>
      <c r="BJ13" s="74">
        <v>51858</v>
      </c>
      <c r="BK13" s="332">
        <v>46700</v>
      </c>
      <c r="BL13" s="332">
        <v>98500</v>
      </c>
      <c r="BM13" s="341">
        <v>135.47197143152005</v>
      </c>
      <c r="BN13" s="74">
        <v>6.6</v>
      </c>
      <c r="BO13" s="74">
        <v>5.6</v>
      </c>
      <c r="BP13" s="40"/>
      <c r="BQ13" s="40"/>
      <c r="BR13" s="40"/>
      <c r="BS13" s="40"/>
      <c r="BT13" s="44"/>
      <c r="BU13" s="41"/>
      <c r="BV13" s="40"/>
      <c r="BW13" s="42"/>
    </row>
    <row r="14" spans="1:75" ht="14.1" customHeight="1">
      <c r="A14" s="247" t="s">
        <v>71</v>
      </c>
      <c r="B14" s="247" t="s">
        <v>72</v>
      </c>
      <c r="C14" s="248"/>
      <c r="D14" s="316">
        <v>12006098</v>
      </c>
      <c r="E14" s="297">
        <v>1208053</v>
      </c>
      <c r="F14" s="248">
        <f t="shared" si="13"/>
        <v>10798045</v>
      </c>
      <c r="G14" s="74">
        <v>386739</v>
      </c>
      <c r="H14" s="74">
        <v>8019955</v>
      </c>
      <c r="I14" s="74">
        <v>75583</v>
      </c>
      <c r="J14" s="74">
        <v>571157</v>
      </c>
      <c r="K14" s="74">
        <v>745731</v>
      </c>
      <c r="L14" s="74">
        <v>2206933</v>
      </c>
      <c r="M14" s="250">
        <f t="shared" si="0"/>
        <v>32.013413318786512</v>
      </c>
      <c r="N14" s="250">
        <f t="shared" si="1"/>
        <v>74.272287251997923</v>
      </c>
      <c r="O14" s="250">
        <f t="shared" si="2"/>
        <v>6.2565963579412491</v>
      </c>
      <c r="P14" s="250">
        <f t="shared" si="3"/>
        <v>5.2894482288229021</v>
      </c>
      <c r="Q14" s="250">
        <f t="shared" si="4"/>
        <v>61.729990323272247</v>
      </c>
      <c r="R14" s="251">
        <f t="shared" si="5"/>
        <v>20.438264519179167</v>
      </c>
      <c r="S14" s="74">
        <v>11914236</v>
      </c>
      <c r="T14" s="74">
        <v>1205512</v>
      </c>
      <c r="U14" s="74">
        <v>10708724</v>
      </c>
      <c r="V14" s="74">
        <v>322888</v>
      </c>
      <c r="W14" s="74">
        <v>882624</v>
      </c>
      <c r="X14" s="74">
        <v>1446167</v>
      </c>
      <c r="Y14" s="74">
        <v>9262557</v>
      </c>
      <c r="Z14" s="252">
        <f t="shared" si="14"/>
        <v>26.784304096516664</v>
      </c>
      <c r="AA14" s="252">
        <f t="shared" si="6"/>
        <v>13.504568798299404</v>
      </c>
      <c r="AB14" s="252">
        <f t="shared" si="15"/>
        <v>73.215695903483336</v>
      </c>
      <c r="AC14" s="253">
        <f t="shared" si="16"/>
        <v>86.495431201700583</v>
      </c>
      <c r="AD14" s="254">
        <v>21.5</v>
      </c>
      <c r="AE14" s="249">
        <v>11833949</v>
      </c>
      <c r="AF14" s="211">
        <v>271933</v>
      </c>
      <c r="AG14" s="252">
        <f t="shared" si="17"/>
        <v>2.2979057962815288</v>
      </c>
      <c r="AH14" s="211">
        <v>733</v>
      </c>
      <c r="AI14" s="290">
        <v>22</v>
      </c>
      <c r="AJ14" s="290">
        <v>115.99999999999999</v>
      </c>
      <c r="AK14" s="290">
        <v>100</v>
      </c>
      <c r="AL14" s="320">
        <v>27.041092238438541</v>
      </c>
      <c r="AM14" s="326">
        <v>52.850678733031678</v>
      </c>
      <c r="AN14" s="334">
        <v>12567782</v>
      </c>
      <c r="AO14" s="334">
        <v>590422</v>
      </c>
      <c r="AP14" s="255">
        <f t="shared" si="18"/>
        <v>4.697901348066031</v>
      </c>
      <c r="AQ14" s="74">
        <v>12006098</v>
      </c>
      <c r="AR14" s="74">
        <v>6079424</v>
      </c>
      <c r="AS14" s="74">
        <v>240157</v>
      </c>
      <c r="AT14" s="74">
        <v>5839267</v>
      </c>
      <c r="AU14" s="74">
        <v>3009455</v>
      </c>
      <c r="AV14" s="74">
        <v>224210</v>
      </c>
      <c r="AW14" s="74">
        <v>2785245</v>
      </c>
      <c r="AX14" s="74">
        <v>2917219</v>
      </c>
      <c r="AY14" s="74">
        <v>743686</v>
      </c>
      <c r="AZ14" s="74">
        <v>2173533</v>
      </c>
      <c r="BA14" s="256">
        <f t="shared" si="7"/>
        <v>19.879674153369098</v>
      </c>
      <c r="BB14" s="252">
        <f t="shared" si="8"/>
        <v>54.077075989218415</v>
      </c>
      <c r="BC14" s="252">
        <f t="shared" si="9"/>
        <v>18.559616175780366</v>
      </c>
      <c r="BD14" s="252">
        <f t="shared" si="10"/>
        <v>25.793974742650171</v>
      </c>
      <c r="BE14" s="252">
        <f t="shared" si="11"/>
        <v>61.560709670850535</v>
      </c>
      <c r="BF14" s="253">
        <f t="shared" si="12"/>
        <v>20.128949268131407</v>
      </c>
      <c r="BG14" s="296">
        <v>34.1</v>
      </c>
      <c r="BH14" s="296">
        <v>68.3</v>
      </c>
      <c r="BI14" s="74">
        <v>21580</v>
      </c>
      <c r="BJ14" s="74">
        <v>30024</v>
      </c>
      <c r="BK14" s="332">
        <v>44900</v>
      </c>
      <c r="BL14" s="332">
        <v>60700</v>
      </c>
      <c r="BM14" s="341">
        <v>95.663305070734921</v>
      </c>
      <c r="BN14" s="74">
        <v>6.7</v>
      </c>
      <c r="BO14" s="74">
        <v>5.5</v>
      </c>
      <c r="BP14" s="40"/>
      <c r="BQ14" s="40"/>
      <c r="BR14" s="40"/>
      <c r="BS14" s="40"/>
      <c r="BT14" s="44"/>
      <c r="BU14" s="41"/>
      <c r="BV14" s="40"/>
      <c r="BW14" s="42"/>
    </row>
    <row r="15" spans="1:75" ht="14.1" customHeight="1">
      <c r="A15" s="247" t="s">
        <v>73</v>
      </c>
      <c r="B15" s="247" t="s">
        <v>74</v>
      </c>
      <c r="C15" s="248"/>
      <c r="D15" s="316">
        <v>6246295</v>
      </c>
      <c r="E15" s="297">
        <v>669968</v>
      </c>
      <c r="F15" s="248">
        <f t="shared" si="13"/>
        <v>5576327</v>
      </c>
      <c r="G15" s="74">
        <v>216664</v>
      </c>
      <c r="H15" s="74">
        <v>4138281</v>
      </c>
      <c r="I15" s="74">
        <v>40847</v>
      </c>
      <c r="J15" s="74">
        <v>307839</v>
      </c>
      <c r="K15" s="74">
        <v>412457</v>
      </c>
      <c r="L15" s="74">
        <v>1130207</v>
      </c>
      <c r="M15" s="250">
        <f t="shared" si="0"/>
        <v>32.339455018747167</v>
      </c>
      <c r="N15" s="250">
        <f t="shared" si="1"/>
        <v>74.211591249939261</v>
      </c>
      <c r="O15" s="250">
        <f t="shared" si="2"/>
        <v>6.0968583574140851</v>
      </c>
      <c r="P15" s="250">
        <f t="shared" si="3"/>
        <v>5.5204617663203752</v>
      </c>
      <c r="Q15" s="250">
        <f t="shared" si="4"/>
        <v>61.563686623838755</v>
      </c>
      <c r="R15" s="251">
        <f t="shared" si="5"/>
        <v>20.267946983740373</v>
      </c>
      <c r="S15" s="74">
        <v>6164111</v>
      </c>
      <c r="T15" s="74">
        <v>666822</v>
      </c>
      <c r="U15" s="74">
        <v>5497289</v>
      </c>
      <c r="V15" s="74">
        <v>184824</v>
      </c>
      <c r="W15" s="74">
        <v>481998</v>
      </c>
      <c r="X15" s="74">
        <v>769328</v>
      </c>
      <c r="Y15" s="74">
        <v>4727961</v>
      </c>
      <c r="Z15" s="252">
        <f t="shared" si="14"/>
        <v>27.717141905935915</v>
      </c>
      <c r="AA15" s="252">
        <f t="shared" si="6"/>
        <v>13.994679923140296</v>
      </c>
      <c r="AB15" s="252">
        <f t="shared" si="15"/>
        <v>72.282858094064082</v>
      </c>
      <c r="AC15" s="253">
        <f t="shared" si="16"/>
        <v>86.005320076859704</v>
      </c>
      <c r="AD15" s="254">
        <v>17.53</v>
      </c>
      <c r="AE15" s="249">
        <v>6198786</v>
      </c>
      <c r="AF15" s="211">
        <v>160607</v>
      </c>
      <c r="AG15" s="252">
        <f t="shared" si="17"/>
        <v>2.5909428071883753</v>
      </c>
      <c r="AH15" s="211">
        <v>733</v>
      </c>
      <c r="AI15" s="290">
        <v>21.3</v>
      </c>
      <c r="AJ15" s="290">
        <v>100</v>
      </c>
      <c r="AK15" s="290">
        <v>95</v>
      </c>
      <c r="AL15" s="320">
        <v>22.39063938698753</v>
      </c>
      <c r="AM15" s="326">
        <v>46.177189655630038</v>
      </c>
      <c r="AN15" s="334">
        <v>6506871</v>
      </c>
      <c r="AO15" s="334">
        <v>303839</v>
      </c>
      <c r="AP15" s="255">
        <f t="shared" si="18"/>
        <v>4.6695101224536337</v>
      </c>
      <c r="AQ15" s="74">
        <v>6246295</v>
      </c>
      <c r="AR15" s="74">
        <v>3222778</v>
      </c>
      <c r="AS15" s="74">
        <v>142431</v>
      </c>
      <c r="AT15" s="74">
        <v>3080347</v>
      </c>
      <c r="AU15" s="74">
        <v>1523356</v>
      </c>
      <c r="AV15" s="74">
        <v>116661</v>
      </c>
      <c r="AW15" s="74">
        <v>1406695</v>
      </c>
      <c r="AX15" s="74">
        <v>1500161</v>
      </c>
      <c r="AY15" s="74">
        <v>410876</v>
      </c>
      <c r="AZ15" s="74">
        <v>1089285</v>
      </c>
      <c r="BA15" s="256">
        <f t="shared" si="7"/>
        <v>21.25937358202183</v>
      </c>
      <c r="BB15" s="252">
        <f t="shared" si="8"/>
        <v>55.239712448713995</v>
      </c>
      <c r="BC15" s="252">
        <f t="shared" si="9"/>
        <v>17.412921214147541</v>
      </c>
      <c r="BD15" s="252">
        <f t="shared" si="10"/>
        <v>25.226192796799758</v>
      </c>
      <c r="BE15" s="252">
        <f t="shared" si="11"/>
        <v>61.327705203830632</v>
      </c>
      <c r="BF15" s="253">
        <f t="shared" si="12"/>
        <v>19.53409475448624</v>
      </c>
      <c r="BG15" s="296">
        <v>34.5</v>
      </c>
      <c r="BH15" s="296">
        <v>68.3</v>
      </c>
      <c r="BI15" s="74">
        <v>22895</v>
      </c>
      <c r="BJ15" s="74">
        <v>31474</v>
      </c>
      <c r="BK15" s="332">
        <v>43400</v>
      </c>
      <c r="BL15" s="332">
        <v>65700</v>
      </c>
      <c r="BM15" s="341">
        <v>89.966746267861481</v>
      </c>
      <c r="BN15" s="74">
        <v>5.6</v>
      </c>
      <c r="BO15" s="74">
        <v>5.0999999999999996</v>
      </c>
      <c r="BP15" s="40"/>
      <c r="BQ15" s="40"/>
      <c r="BR15" s="40"/>
      <c r="BS15" s="40"/>
      <c r="BT15" s="44"/>
      <c r="BU15" s="41"/>
      <c r="BV15" s="40"/>
      <c r="BW15" s="42"/>
    </row>
    <row r="16" spans="1:75" ht="14.1" customHeight="1">
      <c r="A16" s="247" t="s">
        <v>75</v>
      </c>
      <c r="B16" s="247" t="s">
        <v>76</v>
      </c>
      <c r="C16" s="248"/>
      <c r="D16" s="316">
        <v>828336</v>
      </c>
      <c r="E16" s="297">
        <v>64778</v>
      </c>
      <c r="F16" s="248">
        <f t="shared" si="13"/>
        <v>763558</v>
      </c>
      <c r="G16" s="74">
        <v>26821</v>
      </c>
      <c r="H16" s="74">
        <v>592423</v>
      </c>
      <c r="I16" s="74">
        <v>3300</v>
      </c>
      <c r="J16" s="74">
        <v>28551</v>
      </c>
      <c r="K16" s="74">
        <v>34657</v>
      </c>
      <c r="L16" s="74">
        <v>142584</v>
      </c>
      <c r="M16" s="250">
        <f t="shared" si="0"/>
        <v>41.404489178424775</v>
      </c>
      <c r="N16" s="250">
        <f t="shared" si="1"/>
        <v>77.587164301860497</v>
      </c>
      <c r="O16" s="250">
        <f t="shared" si="2"/>
        <v>5.0943221464077304</v>
      </c>
      <c r="P16" s="250">
        <f t="shared" si="3"/>
        <v>3.7392051422419774</v>
      </c>
      <c r="Q16" s="250">
        <f t="shared" si="4"/>
        <v>53.501188675167498</v>
      </c>
      <c r="R16" s="251">
        <f t="shared" si="5"/>
        <v>18.673630555897521</v>
      </c>
      <c r="S16" s="74">
        <v>820157</v>
      </c>
      <c r="T16" s="74">
        <v>64632</v>
      </c>
      <c r="U16" s="74">
        <v>755525</v>
      </c>
      <c r="V16" s="74">
        <v>14845</v>
      </c>
      <c r="W16" s="74">
        <v>49787</v>
      </c>
      <c r="X16" s="74">
        <v>70043</v>
      </c>
      <c r="Y16" s="74">
        <v>685482</v>
      </c>
      <c r="Z16" s="252">
        <f t="shared" si="14"/>
        <v>22.968498576556502</v>
      </c>
      <c r="AA16" s="252">
        <f t="shared" si="6"/>
        <v>9.2707719797491812</v>
      </c>
      <c r="AB16" s="252">
        <f t="shared" si="15"/>
        <v>77.031501423443487</v>
      </c>
      <c r="AC16" s="253">
        <f t="shared" si="16"/>
        <v>90.729228020250815</v>
      </c>
      <c r="AD16" s="254">
        <v>36.130000000000003</v>
      </c>
      <c r="AE16" s="249">
        <v>831538</v>
      </c>
      <c r="AF16" s="211">
        <v>13846</v>
      </c>
      <c r="AG16" s="252">
        <f t="shared" si="17"/>
        <v>1.6651073071825944</v>
      </c>
      <c r="AH16" s="211">
        <v>733</v>
      </c>
      <c r="AI16" s="290">
        <v>15.2</v>
      </c>
      <c r="AJ16" s="290">
        <v>188</v>
      </c>
      <c r="AK16" s="290">
        <v>167</v>
      </c>
      <c r="AL16" s="320">
        <v>30.342904218092219</v>
      </c>
      <c r="AM16" s="326">
        <v>51.556999161777028</v>
      </c>
      <c r="AN16" s="334">
        <v>868234</v>
      </c>
      <c r="AO16" s="334">
        <v>23701</v>
      </c>
      <c r="AP16" s="255">
        <f t="shared" si="18"/>
        <v>2.7297940416984359</v>
      </c>
      <c r="AQ16" s="74">
        <v>828336</v>
      </c>
      <c r="AR16" s="74">
        <v>449653</v>
      </c>
      <c r="AS16" s="74">
        <v>17593</v>
      </c>
      <c r="AT16" s="74">
        <v>432060</v>
      </c>
      <c r="AU16" s="74">
        <v>213466</v>
      </c>
      <c r="AV16" s="74">
        <v>13067</v>
      </c>
      <c r="AW16" s="74">
        <v>200399</v>
      </c>
      <c r="AX16" s="74">
        <v>165217</v>
      </c>
      <c r="AY16" s="74">
        <v>34118</v>
      </c>
      <c r="AZ16" s="74">
        <v>131099</v>
      </c>
      <c r="BA16" s="256">
        <f t="shared" si="7"/>
        <v>27.158911976288248</v>
      </c>
      <c r="BB16" s="252">
        <f t="shared" si="8"/>
        <v>56.58509242257955</v>
      </c>
      <c r="BC16" s="252">
        <f t="shared" si="9"/>
        <v>20.171971965790856</v>
      </c>
      <c r="BD16" s="252">
        <f t="shared" si="10"/>
        <v>26.245419470426608</v>
      </c>
      <c r="BE16" s="252">
        <f t="shared" si="11"/>
        <v>52.669116057920895</v>
      </c>
      <c r="BF16" s="253">
        <f t="shared" si="12"/>
        <v>17.169488106993835</v>
      </c>
      <c r="BG16" s="296">
        <v>43</v>
      </c>
      <c r="BH16" s="296">
        <v>73.5</v>
      </c>
      <c r="BI16" s="74">
        <v>27580</v>
      </c>
      <c r="BJ16" s="74">
        <v>35864</v>
      </c>
      <c r="BK16" s="332">
        <v>70800</v>
      </c>
      <c r="BL16" s="332">
        <v>86500</v>
      </c>
      <c r="BM16" s="341">
        <v>133.98848754354199</v>
      </c>
      <c r="BN16" s="74">
        <v>6.4</v>
      </c>
      <c r="BO16" s="74">
        <v>4.5</v>
      </c>
      <c r="BP16" s="40"/>
      <c r="BQ16" s="40"/>
      <c r="BR16" s="40"/>
      <c r="BS16" s="40"/>
      <c r="BT16" s="44"/>
      <c r="BU16" s="41"/>
      <c r="BV16" s="40"/>
      <c r="BW16" s="42"/>
    </row>
    <row r="17" spans="1:75" ht="14.1" customHeight="1">
      <c r="A17" s="247" t="s">
        <v>77</v>
      </c>
      <c r="B17" s="247" t="s">
        <v>78</v>
      </c>
      <c r="C17" s="248"/>
      <c r="D17" s="316">
        <v>963985</v>
      </c>
      <c r="E17" s="297">
        <v>111099</v>
      </c>
      <c r="F17" s="248">
        <f t="shared" si="13"/>
        <v>852886</v>
      </c>
      <c r="G17" s="74">
        <v>45455</v>
      </c>
      <c r="H17" s="74">
        <v>654080</v>
      </c>
      <c r="I17" s="74">
        <v>5906</v>
      </c>
      <c r="J17" s="74">
        <v>32063</v>
      </c>
      <c r="K17" s="74">
        <v>59738</v>
      </c>
      <c r="L17" s="74">
        <v>166743</v>
      </c>
      <c r="M17" s="250">
        <f t="shared" si="0"/>
        <v>40.913959621598757</v>
      </c>
      <c r="N17" s="250">
        <f t="shared" si="1"/>
        <v>76.690202442061434</v>
      </c>
      <c r="O17" s="250">
        <f t="shared" si="2"/>
        <v>5.3159794417591524</v>
      </c>
      <c r="P17" s="250">
        <f t="shared" si="3"/>
        <v>3.7593535361115085</v>
      </c>
      <c r="Q17" s="250">
        <f t="shared" si="4"/>
        <v>53.770060936642096</v>
      </c>
      <c r="R17" s="251">
        <f t="shared" si="5"/>
        <v>19.550444021827069</v>
      </c>
      <c r="S17" s="74">
        <v>956263</v>
      </c>
      <c r="T17" s="74">
        <v>110622</v>
      </c>
      <c r="U17" s="74">
        <v>845641</v>
      </c>
      <c r="V17" s="74">
        <v>29019</v>
      </c>
      <c r="W17" s="74">
        <v>81603</v>
      </c>
      <c r="X17" s="74">
        <v>109385</v>
      </c>
      <c r="Y17" s="74">
        <v>736256</v>
      </c>
      <c r="Z17" s="252">
        <f t="shared" si="14"/>
        <v>26.232575798665724</v>
      </c>
      <c r="AA17" s="252">
        <f t="shared" si="6"/>
        <v>12.93515806352814</v>
      </c>
      <c r="AB17" s="252">
        <f t="shared" si="15"/>
        <v>73.767424201334279</v>
      </c>
      <c r="AC17" s="253">
        <f t="shared" si="16"/>
        <v>87.064841936471865</v>
      </c>
      <c r="AD17" s="254">
        <v>15.44</v>
      </c>
      <c r="AE17" s="249">
        <v>954843</v>
      </c>
      <c r="AF17" s="211">
        <v>21177</v>
      </c>
      <c r="AG17" s="252">
        <f t="shared" si="17"/>
        <v>2.2178515211401248</v>
      </c>
      <c r="AH17" s="211">
        <v>786</v>
      </c>
      <c r="AI17" s="290">
        <v>23.400000000000002</v>
      </c>
      <c r="AJ17" s="290">
        <v>75</v>
      </c>
      <c r="AK17" s="290">
        <v>66</v>
      </c>
      <c r="AL17" s="320">
        <v>21.104359112469421</v>
      </c>
      <c r="AM17" s="326">
        <v>42.118975943735514</v>
      </c>
      <c r="AN17" s="334">
        <v>1008250</v>
      </c>
      <c r="AO17" s="334">
        <v>47960</v>
      </c>
      <c r="AP17" s="255">
        <f t="shared" si="18"/>
        <v>4.756756756756757</v>
      </c>
      <c r="AQ17" s="74">
        <v>963985</v>
      </c>
      <c r="AR17" s="74">
        <v>483643</v>
      </c>
      <c r="AS17" s="74">
        <v>28010</v>
      </c>
      <c r="AT17" s="74">
        <v>455633</v>
      </c>
      <c r="AU17" s="74">
        <v>288385</v>
      </c>
      <c r="AV17" s="74">
        <v>26921</v>
      </c>
      <c r="AW17" s="74">
        <v>261464</v>
      </c>
      <c r="AX17" s="74">
        <v>191957</v>
      </c>
      <c r="AY17" s="74">
        <v>56168</v>
      </c>
      <c r="AZ17" s="74">
        <v>135789</v>
      </c>
      <c r="BA17" s="256">
        <f t="shared" si="7"/>
        <v>25.211748080540779</v>
      </c>
      <c r="BB17" s="252">
        <f t="shared" si="8"/>
        <v>53.422497262236689</v>
      </c>
      <c r="BC17" s="252">
        <f t="shared" si="9"/>
        <v>24.231541237994943</v>
      </c>
      <c r="BD17" s="252">
        <f t="shared" si="10"/>
        <v>30.656383150854861</v>
      </c>
      <c r="BE17" s="252">
        <f t="shared" si="11"/>
        <v>50.556710681464281</v>
      </c>
      <c r="BF17" s="253">
        <f t="shared" si="12"/>
        <v>15.92111958690845</v>
      </c>
      <c r="BG17" s="296">
        <v>43.7</v>
      </c>
      <c r="BH17" s="296">
        <v>70.099999999999994</v>
      </c>
      <c r="BI17" s="74">
        <v>19729</v>
      </c>
      <c r="BJ17" s="74">
        <v>27684</v>
      </c>
      <c r="BK17" s="332">
        <v>44500</v>
      </c>
      <c r="BL17" s="332">
        <v>61700</v>
      </c>
      <c r="BM17" s="341">
        <v>86.353752962060838</v>
      </c>
      <c r="BN17" s="74">
        <v>6.8</v>
      </c>
      <c r="BO17" s="74">
        <v>5.9</v>
      </c>
      <c r="BP17" s="40"/>
      <c r="BQ17" s="40"/>
      <c r="BR17" s="40"/>
      <c r="BS17" s="40"/>
      <c r="BT17" s="44"/>
      <c r="BU17" s="41"/>
      <c r="BV17" s="40"/>
      <c r="BW17" s="42"/>
    </row>
    <row r="18" spans="1:75" ht="14.1" customHeight="1">
      <c r="A18" s="247" t="s">
        <v>79</v>
      </c>
      <c r="B18" s="247" t="s">
        <v>80</v>
      </c>
      <c r="C18" s="248"/>
      <c r="D18" s="316">
        <v>7935985</v>
      </c>
      <c r="E18" s="297">
        <v>680678</v>
      </c>
      <c r="F18" s="248">
        <f t="shared" si="13"/>
        <v>7255307</v>
      </c>
      <c r="G18" s="74">
        <v>246050</v>
      </c>
      <c r="H18" s="74">
        <v>5557720</v>
      </c>
      <c r="I18" s="74">
        <v>47065</v>
      </c>
      <c r="J18" s="74">
        <v>406647</v>
      </c>
      <c r="K18" s="74">
        <v>387563</v>
      </c>
      <c r="L18" s="74">
        <v>1290940</v>
      </c>
      <c r="M18" s="250">
        <f t="shared" si="0"/>
        <v>36.147782064353486</v>
      </c>
      <c r="N18" s="250">
        <f t="shared" si="1"/>
        <v>76.602134134365372</v>
      </c>
      <c r="O18" s="250">
        <f t="shared" si="2"/>
        <v>6.9144294365323988</v>
      </c>
      <c r="P18" s="250">
        <f t="shared" si="3"/>
        <v>5.6048214086598955</v>
      </c>
      <c r="Q18" s="250">
        <f t="shared" si="4"/>
        <v>56.93778849911412</v>
      </c>
      <c r="R18" s="251">
        <f t="shared" si="5"/>
        <v>17.793044456974734</v>
      </c>
      <c r="S18" s="74">
        <v>7844753</v>
      </c>
      <c r="T18" s="74">
        <v>677151</v>
      </c>
      <c r="U18" s="74">
        <v>7167602</v>
      </c>
      <c r="V18" s="74">
        <v>177503</v>
      </c>
      <c r="W18" s="74">
        <v>499648</v>
      </c>
      <c r="X18" s="74">
        <v>815046</v>
      </c>
      <c r="Y18" s="74">
        <v>6352556</v>
      </c>
      <c r="Z18" s="252">
        <f t="shared" si="14"/>
        <v>26.213207984629722</v>
      </c>
      <c r="AA18" s="252">
        <f t="shared" si="6"/>
        <v>11.371250803267257</v>
      </c>
      <c r="AB18" s="252">
        <f t="shared" si="15"/>
        <v>73.786792015370281</v>
      </c>
      <c r="AC18" s="253">
        <f t="shared" si="16"/>
        <v>88.628749196732741</v>
      </c>
      <c r="AD18" s="254">
        <v>20.34</v>
      </c>
      <c r="AE18" s="249">
        <v>7965239</v>
      </c>
      <c r="AF18" s="211">
        <v>168721</v>
      </c>
      <c r="AG18" s="252">
        <f t="shared" si="17"/>
        <v>2.1182164151006639</v>
      </c>
      <c r="AH18" s="211">
        <v>733</v>
      </c>
      <c r="AI18" s="290">
        <v>17.599999999999998</v>
      </c>
      <c r="AJ18" s="290">
        <v>122</v>
      </c>
      <c r="AK18" s="290">
        <v>106</v>
      </c>
      <c r="AL18" s="320">
        <v>24.77107771019314</v>
      </c>
      <c r="AM18" s="326">
        <v>45.598202423299924</v>
      </c>
      <c r="AN18" s="334">
        <v>7959440</v>
      </c>
      <c r="AO18" s="334">
        <v>313324</v>
      </c>
      <c r="AP18" s="255">
        <f t="shared" si="18"/>
        <v>3.9365080960469583</v>
      </c>
      <c r="AQ18" s="74">
        <v>7935985</v>
      </c>
      <c r="AR18" s="74">
        <v>4162961</v>
      </c>
      <c r="AS18" s="74">
        <v>146194</v>
      </c>
      <c r="AT18" s="74">
        <v>4016767</v>
      </c>
      <c r="AU18" s="74">
        <v>2142299</v>
      </c>
      <c r="AV18" s="74">
        <v>146336</v>
      </c>
      <c r="AW18" s="74">
        <v>1995963</v>
      </c>
      <c r="AX18" s="74">
        <v>1630725</v>
      </c>
      <c r="AY18" s="74">
        <v>388148</v>
      </c>
      <c r="AZ18" s="74">
        <v>1242577</v>
      </c>
      <c r="BA18" s="256">
        <f t="shared" si="7"/>
        <v>21.477703113660205</v>
      </c>
      <c r="BB18" s="252">
        <f t="shared" si="8"/>
        <v>55.363156927749579</v>
      </c>
      <c r="BC18" s="252">
        <f t="shared" si="9"/>
        <v>21.498564666406143</v>
      </c>
      <c r="BD18" s="252">
        <f t="shared" si="10"/>
        <v>27.510386534987425</v>
      </c>
      <c r="BE18" s="252">
        <f t="shared" si="11"/>
        <v>57.023732219933656</v>
      </c>
      <c r="BF18" s="253">
        <f t="shared" si="12"/>
        <v>17.126456537263</v>
      </c>
      <c r="BG18" s="296">
        <v>38.1</v>
      </c>
      <c r="BH18" s="296">
        <v>71.099999999999994</v>
      </c>
      <c r="BI18" s="74">
        <v>22913</v>
      </c>
      <c r="BJ18" s="74">
        <v>35346</v>
      </c>
      <c r="BK18" s="332">
        <v>47900</v>
      </c>
      <c r="BL18" s="332">
        <v>74800</v>
      </c>
      <c r="BM18" s="341">
        <v>100.45244941407078</v>
      </c>
      <c r="BN18" s="74">
        <v>5.7</v>
      </c>
      <c r="BO18" s="74">
        <v>4.5</v>
      </c>
      <c r="BP18" s="40"/>
      <c r="BQ18" s="40"/>
      <c r="BR18" s="40"/>
      <c r="BS18" s="40"/>
      <c r="BT18" s="44"/>
      <c r="BU18" s="41"/>
      <c r="BV18" s="40"/>
      <c r="BW18" s="42"/>
    </row>
    <row r="19" spans="1:75" ht="14.1" customHeight="1">
      <c r="A19" s="247" t="s">
        <v>81</v>
      </c>
      <c r="B19" s="247" t="s">
        <v>82</v>
      </c>
      <c r="C19" s="248"/>
      <c r="D19" s="316">
        <v>4009058</v>
      </c>
      <c r="E19" s="297">
        <v>477215</v>
      </c>
      <c r="F19" s="248">
        <f t="shared" si="13"/>
        <v>3531843</v>
      </c>
      <c r="G19" s="74">
        <v>172890</v>
      </c>
      <c r="H19" s="74">
        <v>2749747</v>
      </c>
      <c r="I19" s="74">
        <v>26360</v>
      </c>
      <c r="J19" s="74">
        <v>159995</v>
      </c>
      <c r="K19" s="74">
        <v>277965</v>
      </c>
      <c r="L19" s="74">
        <v>622101</v>
      </c>
      <c r="M19" s="250">
        <f t="shared" si="0"/>
        <v>36.22895340674539</v>
      </c>
      <c r="N19" s="250">
        <f t="shared" si="1"/>
        <v>77.855867319130539</v>
      </c>
      <c r="O19" s="250">
        <f t="shared" si="2"/>
        <v>5.5237157256163361</v>
      </c>
      <c r="P19" s="250">
        <f t="shared" si="3"/>
        <v>4.5300711271707153</v>
      </c>
      <c r="Q19" s="250">
        <f t="shared" si="4"/>
        <v>58.247330867638283</v>
      </c>
      <c r="R19" s="251">
        <f t="shared" si="5"/>
        <v>17.614061553698733</v>
      </c>
      <c r="S19" s="74">
        <v>3933135</v>
      </c>
      <c r="T19" s="74">
        <v>473442</v>
      </c>
      <c r="U19" s="74">
        <v>3459693</v>
      </c>
      <c r="V19" s="74">
        <v>127987</v>
      </c>
      <c r="W19" s="74">
        <v>345455</v>
      </c>
      <c r="X19" s="74">
        <v>420926</v>
      </c>
      <c r="Y19" s="74">
        <v>3038767</v>
      </c>
      <c r="Z19" s="252">
        <f t="shared" si="14"/>
        <v>27.033300805589704</v>
      </c>
      <c r="AA19" s="252">
        <f t="shared" si="6"/>
        <v>12.166570848916363</v>
      </c>
      <c r="AB19" s="252">
        <f t="shared" si="15"/>
        <v>72.966699194410296</v>
      </c>
      <c r="AC19" s="253">
        <f t="shared" si="16"/>
        <v>87.833429151083635</v>
      </c>
      <c r="AD19" s="254">
        <v>15.56</v>
      </c>
      <c r="AE19" s="249">
        <v>4008012</v>
      </c>
      <c r="AF19" s="211">
        <v>90293</v>
      </c>
      <c r="AG19" s="252">
        <f t="shared" si="17"/>
        <v>2.2528126163294924</v>
      </c>
      <c r="AH19" s="211">
        <v>733</v>
      </c>
      <c r="AI19" s="290">
        <v>20.599999999999998</v>
      </c>
      <c r="AJ19" s="290">
        <v>85</v>
      </c>
      <c r="AK19" s="290">
        <v>73</v>
      </c>
      <c r="AL19" s="320">
        <v>17.206910620979642</v>
      </c>
      <c r="AM19" s="326">
        <v>43.735278772559887</v>
      </c>
      <c r="AN19" s="334">
        <v>4068519</v>
      </c>
      <c r="AO19" s="334">
        <v>223493</v>
      </c>
      <c r="AP19" s="255">
        <f t="shared" si="18"/>
        <v>5.4932273881478739</v>
      </c>
      <c r="AQ19" s="74">
        <v>4009058</v>
      </c>
      <c r="AR19" s="74">
        <v>2101678</v>
      </c>
      <c r="AS19" s="74">
        <v>107088</v>
      </c>
      <c r="AT19" s="74">
        <v>1994590</v>
      </c>
      <c r="AU19" s="74">
        <v>1097803</v>
      </c>
      <c r="AV19" s="74">
        <v>101726</v>
      </c>
      <c r="AW19" s="74">
        <v>996077</v>
      </c>
      <c r="AX19" s="74">
        <v>809577</v>
      </c>
      <c r="AY19" s="74">
        <v>268401</v>
      </c>
      <c r="AZ19" s="74">
        <v>541176</v>
      </c>
      <c r="BA19" s="256">
        <f t="shared" si="7"/>
        <v>22.440199909893863</v>
      </c>
      <c r="BB19" s="252">
        <f t="shared" si="8"/>
        <v>56.474480887174202</v>
      </c>
      <c r="BC19" s="252">
        <f t="shared" si="9"/>
        <v>21.316597340821222</v>
      </c>
      <c r="BD19" s="252">
        <f t="shared" si="10"/>
        <v>28.202754199436384</v>
      </c>
      <c r="BE19" s="252">
        <f t="shared" si="11"/>
        <v>56.243202749284919</v>
      </c>
      <c r="BF19" s="253">
        <f t="shared" si="12"/>
        <v>15.322764913389411</v>
      </c>
      <c r="BG19" s="296">
        <v>38.6</v>
      </c>
      <c r="BH19" s="296">
        <v>70.8</v>
      </c>
      <c r="BI19" s="74">
        <v>21355</v>
      </c>
      <c r="BJ19" s="74">
        <v>31465</v>
      </c>
      <c r="BK19" s="332">
        <v>42500</v>
      </c>
      <c r="BL19" s="332">
        <v>65300</v>
      </c>
      <c r="BM19" s="341">
        <v>86.630833120526901</v>
      </c>
      <c r="BN19" s="74">
        <v>4.3</v>
      </c>
      <c r="BO19" s="74">
        <v>3.6</v>
      </c>
      <c r="BP19" s="40"/>
      <c r="BQ19" s="40"/>
      <c r="BR19" s="40"/>
      <c r="BS19" s="40"/>
      <c r="BT19" s="44"/>
      <c r="BU19" s="41"/>
      <c r="BV19" s="40"/>
      <c r="BW19" s="42"/>
    </row>
    <row r="20" spans="1:75" ht="14.1" customHeight="1">
      <c r="A20" s="247" t="s">
        <v>83</v>
      </c>
      <c r="B20" s="247" t="s">
        <v>84</v>
      </c>
      <c r="C20" s="248"/>
      <c r="D20" s="316">
        <v>1870317</v>
      </c>
      <c r="E20" s="297">
        <v>175355</v>
      </c>
      <c r="F20" s="248">
        <f t="shared" si="13"/>
        <v>1694962</v>
      </c>
      <c r="G20" s="74">
        <v>80477</v>
      </c>
      <c r="H20" s="74">
        <v>1397181</v>
      </c>
      <c r="I20" s="74">
        <v>8491</v>
      </c>
      <c r="J20" s="74">
        <v>53963</v>
      </c>
      <c r="K20" s="74">
        <v>86387</v>
      </c>
      <c r="L20" s="74">
        <v>243818</v>
      </c>
      <c r="M20" s="250">
        <f t="shared" si="0"/>
        <v>45.893758375866099</v>
      </c>
      <c r="N20" s="250">
        <f t="shared" si="1"/>
        <v>82.431405541835161</v>
      </c>
      <c r="O20" s="250">
        <f t="shared" si="2"/>
        <v>4.8421772974822499</v>
      </c>
      <c r="P20" s="250">
        <f t="shared" si="3"/>
        <v>3.183729192748864</v>
      </c>
      <c r="Q20" s="250">
        <f t="shared" si="4"/>
        <v>49.264064326651649</v>
      </c>
      <c r="R20" s="251">
        <f t="shared" si="5"/>
        <v>14.38486526541598</v>
      </c>
      <c r="S20" s="74">
        <v>1822591</v>
      </c>
      <c r="T20" s="74">
        <v>173076</v>
      </c>
      <c r="U20" s="74">
        <v>1649515</v>
      </c>
      <c r="V20" s="74">
        <v>45383</v>
      </c>
      <c r="W20" s="74">
        <v>127693</v>
      </c>
      <c r="X20" s="74">
        <v>175787</v>
      </c>
      <c r="Y20" s="74">
        <v>1473728</v>
      </c>
      <c r="Z20" s="252">
        <f t="shared" si="14"/>
        <v>26.221428736508816</v>
      </c>
      <c r="AA20" s="252">
        <f t="shared" si="6"/>
        <v>10.656890055561787</v>
      </c>
      <c r="AB20" s="252">
        <f t="shared" si="15"/>
        <v>73.778571263491187</v>
      </c>
      <c r="AC20" s="253">
        <f t="shared" si="16"/>
        <v>89.343109944438211</v>
      </c>
      <c r="AD20" s="254">
        <v>15.01</v>
      </c>
      <c r="AE20" s="249">
        <v>1869985</v>
      </c>
      <c r="AF20" s="211">
        <v>35716</v>
      </c>
      <c r="AG20" s="252">
        <f t="shared" si="17"/>
        <v>1.9099618446137268</v>
      </c>
      <c r="AH20" s="211">
        <v>733</v>
      </c>
      <c r="AI20" s="290">
        <v>18.399999999999999</v>
      </c>
      <c r="AJ20" s="290">
        <v>80</v>
      </c>
      <c r="AK20" s="290">
        <v>69</v>
      </c>
      <c r="AL20" s="320">
        <v>16.488977099579998</v>
      </c>
      <c r="AM20" s="326">
        <v>40.078994871681637</v>
      </c>
      <c r="AN20" s="334">
        <v>1887707</v>
      </c>
      <c r="AO20" s="334">
        <v>86033</v>
      </c>
      <c r="AP20" s="255">
        <f t="shared" si="18"/>
        <v>4.5575399148278839</v>
      </c>
      <c r="AQ20" s="74">
        <v>1870317</v>
      </c>
      <c r="AR20" s="74">
        <v>1087533</v>
      </c>
      <c r="AS20" s="74">
        <v>48253</v>
      </c>
      <c r="AT20" s="74">
        <v>1039280</v>
      </c>
      <c r="AU20" s="74">
        <v>512520</v>
      </c>
      <c r="AV20" s="74">
        <v>46752</v>
      </c>
      <c r="AW20" s="74">
        <v>465768</v>
      </c>
      <c r="AX20" s="74">
        <v>270264</v>
      </c>
      <c r="AY20" s="74">
        <v>80350</v>
      </c>
      <c r="AZ20" s="74">
        <v>189914</v>
      </c>
      <c r="BA20" s="256">
        <f t="shared" si="7"/>
        <v>27.517322003934876</v>
      </c>
      <c r="BB20" s="252">
        <f t="shared" si="8"/>
        <v>61.315828909438672</v>
      </c>
      <c r="BC20" s="252">
        <f t="shared" si="9"/>
        <v>26.66134413047817</v>
      </c>
      <c r="BD20" s="252">
        <f t="shared" si="10"/>
        <v>27.479554113897535</v>
      </c>
      <c r="BE20" s="252">
        <f t="shared" si="11"/>
        <v>45.821333865586951</v>
      </c>
      <c r="BF20" s="253">
        <f t="shared" si="12"/>
        <v>11.204616976663784</v>
      </c>
      <c r="BG20" s="296">
        <v>45.7</v>
      </c>
      <c r="BH20" s="296">
        <v>77</v>
      </c>
      <c r="BI20" s="74">
        <v>20266</v>
      </c>
      <c r="BJ20" s="74">
        <v>32557</v>
      </c>
      <c r="BK20" s="332">
        <v>43500</v>
      </c>
      <c r="BL20" s="332">
        <v>69800</v>
      </c>
      <c r="BM20" s="341">
        <v>88.975500930730149</v>
      </c>
      <c r="BN20" s="74">
        <v>5.7</v>
      </c>
      <c r="BO20" s="74">
        <v>4.5</v>
      </c>
      <c r="BP20" s="40"/>
      <c r="BQ20" s="40"/>
      <c r="BR20" s="40"/>
      <c r="BS20" s="40"/>
      <c r="BT20" s="44"/>
      <c r="BU20" s="41"/>
      <c r="BV20" s="40"/>
      <c r="BW20" s="42"/>
    </row>
    <row r="21" spans="1:75" ht="14.1" customHeight="1">
      <c r="A21" s="247" t="s">
        <v>85</v>
      </c>
      <c r="B21" s="247" t="s">
        <v>86</v>
      </c>
      <c r="C21" s="248"/>
      <c r="D21" s="316">
        <v>1719395</v>
      </c>
      <c r="E21" s="297">
        <v>184995</v>
      </c>
      <c r="F21" s="248">
        <f t="shared" si="13"/>
        <v>1534400</v>
      </c>
      <c r="G21" s="74">
        <v>80551</v>
      </c>
      <c r="H21" s="74">
        <v>1231717</v>
      </c>
      <c r="I21" s="74">
        <v>9456</v>
      </c>
      <c r="J21" s="74">
        <v>54429</v>
      </c>
      <c r="K21" s="74">
        <v>94988</v>
      </c>
      <c r="L21" s="74">
        <v>248254</v>
      </c>
      <c r="M21" s="250">
        <f t="shared" si="0"/>
        <v>43.542257898862132</v>
      </c>
      <c r="N21" s="250">
        <f t="shared" si="1"/>
        <v>80.273527111574566</v>
      </c>
      <c r="O21" s="250">
        <f t="shared" si="2"/>
        <v>5.1114894997162086</v>
      </c>
      <c r="P21" s="250">
        <f t="shared" si="3"/>
        <v>3.5472497393117828</v>
      </c>
      <c r="Q21" s="250">
        <f t="shared" si="4"/>
        <v>51.346252601421661</v>
      </c>
      <c r="R21" s="251">
        <f t="shared" si="5"/>
        <v>16.17922314911366</v>
      </c>
      <c r="S21" s="74">
        <v>1691687</v>
      </c>
      <c r="T21" s="74">
        <v>183164</v>
      </c>
      <c r="U21" s="74">
        <v>1508523</v>
      </c>
      <c r="V21" s="74">
        <v>45324</v>
      </c>
      <c r="W21" s="74">
        <v>137840</v>
      </c>
      <c r="X21" s="74">
        <v>168268</v>
      </c>
      <c r="Y21" s="74">
        <v>1340255</v>
      </c>
      <c r="Z21" s="252">
        <f t="shared" si="14"/>
        <v>24.745037234391038</v>
      </c>
      <c r="AA21" s="252">
        <f t="shared" si="6"/>
        <v>11.154486872258493</v>
      </c>
      <c r="AB21" s="252">
        <f t="shared" si="15"/>
        <v>75.254962765608951</v>
      </c>
      <c r="AC21" s="253">
        <f t="shared" si="16"/>
        <v>88.845513127741498</v>
      </c>
      <c r="AD21" s="254">
        <v>15.67</v>
      </c>
      <c r="AE21" s="249">
        <v>1722549</v>
      </c>
      <c r="AF21" s="211">
        <v>31980</v>
      </c>
      <c r="AG21" s="252">
        <f t="shared" si="17"/>
        <v>1.8565509602339325</v>
      </c>
      <c r="AH21" s="211">
        <v>733</v>
      </c>
      <c r="AI21" s="290">
        <v>18.8</v>
      </c>
      <c r="AJ21" s="290">
        <v>86</v>
      </c>
      <c r="AK21" s="290">
        <v>73</v>
      </c>
      <c r="AL21" s="320">
        <v>17.457317212227395</v>
      </c>
      <c r="AM21" s="326">
        <v>40.674418728187369</v>
      </c>
      <c r="AN21" s="334">
        <v>1751022</v>
      </c>
      <c r="AO21" s="334">
        <v>79984</v>
      </c>
      <c r="AP21" s="255">
        <f t="shared" si="18"/>
        <v>4.56784666326294</v>
      </c>
      <c r="AQ21" s="74">
        <v>1719395</v>
      </c>
      <c r="AR21" s="74">
        <v>967903</v>
      </c>
      <c r="AS21" s="74">
        <v>50659</v>
      </c>
      <c r="AT21" s="74">
        <v>917244</v>
      </c>
      <c r="AU21" s="74">
        <v>458077</v>
      </c>
      <c r="AV21" s="74">
        <v>44011</v>
      </c>
      <c r="AW21" s="74">
        <v>414066</v>
      </c>
      <c r="AX21" s="74">
        <v>293415</v>
      </c>
      <c r="AY21" s="74">
        <v>90325</v>
      </c>
      <c r="AZ21" s="74">
        <v>203090</v>
      </c>
      <c r="BA21" s="256">
        <f t="shared" si="7"/>
        <v>27.383983350901374</v>
      </c>
      <c r="BB21" s="252">
        <f t="shared" si="8"/>
        <v>59.778675703858184</v>
      </c>
      <c r="BC21" s="252">
        <f t="shared" si="9"/>
        <v>23.790372712776019</v>
      </c>
      <c r="BD21" s="252">
        <f t="shared" si="10"/>
        <v>26.985531803962459</v>
      </c>
      <c r="BE21" s="252">
        <f t="shared" si="11"/>
        <v>48.825643936322606</v>
      </c>
      <c r="BF21" s="253">
        <f t="shared" si="12"/>
        <v>13.235792492179355</v>
      </c>
      <c r="BG21" s="296">
        <v>46.4</v>
      </c>
      <c r="BH21" s="296">
        <v>74.2</v>
      </c>
      <c r="BI21" s="74">
        <v>21967</v>
      </c>
      <c r="BJ21" s="74">
        <v>32074</v>
      </c>
      <c r="BK21" s="332">
        <v>44500</v>
      </c>
      <c r="BL21" s="332">
        <v>68700</v>
      </c>
      <c r="BM21" s="341">
        <v>90.298289972949775</v>
      </c>
      <c r="BN21" s="74">
        <v>4.9000000000000004</v>
      </c>
      <c r="BO21" s="74">
        <v>4.3</v>
      </c>
      <c r="BP21" s="40"/>
      <c r="BQ21" s="40"/>
      <c r="BR21" s="40"/>
      <c r="BS21" s="40"/>
      <c r="BT21" s="44"/>
      <c r="BU21" s="41"/>
      <c r="BV21" s="40"/>
      <c r="BW21" s="42"/>
    </row>
    <row r="22" spans="1:75" ht="14.1" customHeight="1">
      <c r="A22" s="247" t="s">
        <v>87</v>
      </c>
      <c r="B22" s="247" t="s">
        <v>88</v>
      </c>
      <c r="C22" s="248"/>
      <c r="D22" s="316">
        <v>2680290</v>
      </c>
      <c r="E22" s="297">
        <v>425520</v>
      </c>
      <c r="F22" s="248">
        <f t="shared" si="13"/>
        <v>2254770</v>
      </c>
      <c r="G22" s="74">
        <v>122265</v>
      </c>
      <c r="H22" s="74">
        <v>1692908</v>
      </c>
      <c r="I22" s="74">
        <v>20966</v>
      </c>
      <c r="J22" s="74">
        <v>109649</v>
      </c>
      <c r="K22" s="74">
        <v>282289</v>
      </c>
      <c r="L22" s="74">
        <v>452213</v>
      </c>
      <c r="M22" s="250">
        <f t="shared" si="0"/>
        <v>28.733079526226735</v>
      </c>
      <c r="N22" s="250">
        <f t="shared" si="1"/>
        <v>75.081183446648652</v>
      </c>
      <c r="O22" s="250">
        <f t="shared" si="2"/>
        <v>4.927147960142884</v>
      </c>
      <c r="P22" s="250">
        <f t="shared" si="3"/>
        <v>4.8629793726189368</v>
      </c>
      <c r="Q22" s="250">
        <f t="shared" si="4"/>
        <v>66.339772513630379</v>
      </c>
      <c r="R22" s="251">
        <f t="shared" si="5"/>
        <v>20.055837180732404</v>
      </c>
      <c r="S22" s="74">
        <v>2638465</v>
      </c>
      <c r="T22" s="74">
        <v>422444</v>
      </c>
      <c r="U22" s="74">
        <v>2216021</v>
      </c>
      <c r="V22" s="74">
        <v>142332</v>
      </c>
      <c r="W22" s="74">
        <v>280112</v>
      </c>
      <c r="X22" s="74">
        <v>324185</v>
      </c>
      <c r="Y22" s="74">
        <v>1891836</v>
      </c>
      <c r="Z22" s="252">
        <f t="shared" si="14"/>
        <v>33.692513090492469</v>
      </c>
      <c r="AA22" s="252">
        <f t="shared" si="6"/>
        <v>14.629148369983858</v>
      </c>
      <c r="AB22" s="252">
        <f t="shared" si="15"/>
        <v>66.307486909507531</v>
      </c>
      <c r="AC22" s="253">
        <f t="shared" si="16"/>
        <v>85.370851630016148</v>
      </c>
      <c r="AD22" s="254">
        <v>14.4</v>
      </c>
      <c r="AE22" s="249">
        <v>2685216</v>
      </c>
      <c r="AF22" s="211">
        <v>122573</v>
      </c>
      <c r="AG22" s="252">
        <f t="shared" si="17"/>
        <v>4.5647352019353375</v>
      </c>
      <c r="AH22" s="211">
        <v>733</v>
      </c>
      <c r="AI22" s="290">
        <v>22.400000000000002</v>
      </c>
      <c r="AJ22" s="290">
        <v>77</v>
      </c>
      <c r="AK22" s="290">
        <v>68</v>
      </c>
      <c r="AL22" s="320">
        <v>18.525220323025053</v>
      </c>
      <c r="AM22" s="326">
        <v>40.577356407903849</v>
      </c>
      <c r="AN22" s="334">
        <v>2732301</v>
      </c>
      <c r="AO22" s="334">
        <v>215950</v>
      </c>
      <c r="AP22" s="255">
        <f t="shared" si="18"/>
        <v>7.9035948089174646</v>
      </c>
      <c r="AQ22" s="74">
        <v>2680290</v>
      </c>
      <c r="AR22" s="74">
        <v>1317077</v>
      </c>
      <c r="AS22" s="74">
        <v>78383</v>
      </c>
      <c r="AT22" s="74">
        <v>1238694</v>
      </c>
      <c r="AU22" s="74">
        <v>681136</v>
      </c>
      <c r="AV22" s="74">
        <v>72796</v>
      </c>
      <c r="AW22" s="74">
        <v>608340</v>
      </c>
      <c r="AX22" s="74">
        <v>682077</v>
      </c>
      <c r="AY22" s="74">
        <v>274341</v>
      </c>
      <c r="AZ22" s="74">
        <v>407736</v>
      </c>
      <c r="BA22" s="256">
        <f t="shared" si="7"/>
        <v>18.420520774581689</v>
      </c>
      <c r="BB22" s="252">
        <f t="shared" si="8"/>
        <v>54.936601072393202</v>
      </c>
      <c r="BC22" s="252">
        <f t="shared" si="9"/>
        <v>17.10753901109231</v>
      </c>
      <c r="BD22" s="252">
        <f t="shared" si="10"/>
        <v>26.980135446187415</v>
      </c>
      <c r="BE22" s="252">
        <f t="shared" si="11"/>
        <v>64.471940214325997</v>
      </c>
      <c r="BF22" s="253">
        <f t="shared" si="12"/>
        <v>18.08326348141939</v>
      </c>
      <c r="BG22" s="296">
        <v>30.2</v>
      </c>
      <c r="BH22" s="296">
        <v>66.099999999999994</v>
      </c>
      <c r="BI22" s="74">
        <v>20239</v>
      </c>
      <c r="BJ22" s="74">
        <v>30306</v>
      </c>
      <c r="BK22" s="332">
        <v>34400</v>
      </c>
      <c r="BL22" s="332">
        <v>60700</v>
      </c>
      <c r="BM22" s="341">
        <v>84.409310120485131</v>
      </c>
      <c r="BN22" s="74">
        <v>4.4000000000000004</v>
      </c>
      <c r="BO22" s="74">
        <v>3.4</v>
      </c>
      <c r="BP22" s="40"/>
      <c r="BQ22" s="40"/>
      <c r="BR22" s="40"/>
      <c r="BS22" s="40"/>
      <c r="BT22" s="44"/>
      <c r="BU22" s="41"/>
      <c r="BV22" s="40"/>
      <c r="BW22" s="42"/>
    </row>
    <row r="23" spans="1:75" ht="14.1" customHeight="1">
      <c r="A23" s="247" t="s">
        <v>89</v>
      </c>
      <c r="B23" s="247" t="s">
        <v>90</v>
      </c>
      <c r="C23" s="248"/>
      <c r="D23" s="316">
        <v>2813402</v>
      </c>
      <c r="E23" s="297">
        <v>367479</v>
      </c>
      <c r="F23" s="248">
        <f t="shared" si="13"/>
        <v>2445923</v>
      </c>
      <c r="G23" s="74">
        <v>119845</v>
      </c>
      <c r="H23" s="74">
        <v>1784113</v>
      </c>
      <c r="I23" s="74">
        <v>21711</v>
      </c>
      <c r="J23" s="74">
        <v>126231</v>
      </c>
      <c r="K23" s="74">
        <v>225923</v>
      </c>
      <c r="L23" s="74">
        <v>535579</v>
      </c>
      <c r="M23" s="250">
        <f t="shared" si="0"/>
        <v>32.612747939338036</v>
      </c>
      <c r="N23" s="250">
        <f t="shared" si="1"/>
        <v>72.942320751716224</v>
      </c>
      <c r="O23" s="250">
        <f t="shared" si="2"/>
        <v>5.908092707338378</v>
      </c>
      <c r="P23" s="250">
        <f t="shared" si="3"/>
        <v>5.1608738296340482</v>
      </c>
      <c r="Q23" s="250">
        <f t="shared" si="4"/>
        <v>61.479159353323588</v>
      </c>
      <c r="R23" s="251">
        <f t="shared" si="5"/>
        <v>21.896805418649727</v>
      </c>
      <c r="S23" s="74">
        <v>2788583</v>
      </c>
      <c r="T23" s="74">
        <v>365620</v>
      </c>
      <c r="U23" s="74">
        <v>2422963</v>
      </c>
      <c r="V23" s="74">
        <v>111090</v>
      </c>
      <c r="W23" s="74">
        <v>254530</v>
      </c>
      <c r="X23" s="74">
        <v>391311</v>
      </c>
      <c r="Y23" s="74">
        <v>2031652</v>
      </c>
      <c r="Z23" s="252">
        <f t="shared" si="14"/>
        <v>30.384005251353862</v>
      </c>
      <c r="AA23" s="252">
        <f t="shared" si="6"/>
        <v>16.150102168295597</v>
      </c>
      <c r="AB23" s="252">
        <f t="shared" si="15"/>
        <v>69.615994748646131</v>
      </c>
      <c r="AC23" s="253">
        <f t="shared" si="16"/>
        <v>83.849897831704396</v>
      </c>
      <c r="AD23" s="254">
        <v>16.63</v>
      </c>
      <c r="AE23" s="249">
        <v>2817139</v>
      </c>
      <c r="AF23" s="211">
        <v>112050</v>
      </c>
      <c r="AG23" s="252">
        <f t="shared" si="17"/>
        <v>3.977439522863444</v>
      </c>
      <c r="AH23" s="211">
        <v>733</v>
      </c>
      <c r="AI23" s="290">
        <v>21.9</v>
      </c>
      <c r="AJ23" s="290">
        <v>93</v>
      </c>
      <c r="AK23" s="290">
        <v>81</v>
      </c>
      <c r="AL23" s="320">
        <v>18.795792738570608</v>
      </c>
      <c r="AM23" s="326">
        <v>46.256225184652017</v>
      </c>
      <c r="AN23" s="334">
        <v>2878547</v>
      </c>
      <c r="AO23" s="334">
        <v>174510</v>
      </c>
      <c r="AP23" s="255">
        <f t="shared" si="18"/>
        <v>6.0624335819425568</v>
      </c>
      <c r="AQ23" s="74">
        <v>2813402</v>
      </c>
      <c r="AR23" s="74">
        <v>1407873</v>
      </c>
      <c r="AS23" s="74">
        <v>76522</v>
      </c>
      <c r="AT23" s="74">
        <v>1331351</v>
      </c>
      <c r="AU23" s="74">
        <v>670872</v>
      </c>
      <c r="AV23" s="74">
        <v>67671</v>
      </c>
      <c r="AW23" s="74">
        <v>603201</v>
      </c>
      <c r="AX23" s="74">
        <v>734657</v>
      </c>
      <c r="AY23" s="74">
        <v>223286</v>
      </c>
      <c r="AZ23" s="74">
        <v>511371</v>
      </c>
      <c r="BA23" s="256">
        <f t="shared" si="7"/>
        <v>20.823502839618047</v>
      </c>
      <c r="BB23" s="252">
        <f t="shared" si="8"/>
        <v>54.431435494903148</v>
      </c>
      <c r="BC23" s="252">
        <f t="shared" si="9"/>
        <v>18.414929832725136</v>
      </c>
      <c r="BD23" s="252">
        <f t="shared" si="10"/>
        <v>24.661487708321154</v>
      </c>
      <c r="BE23" s="252">
        <f t="shared" si="11"/>
        <v>60.76156732765682</v>
      </c>
      <c r="BF23" s="253">
        <f t="shared" si="12"/>
        <v>20.907076796775694</v>
      </c>
      <c r="BG23" s="296">
        <v>33.9</v>
      </c>
      <c r="BH23" s="296">
        <v>63.7</v>
      </c>
      <c r="BI23" s="74">
        <v>21959</v>
      </c>
      <c r="BJ23" s="74">
        <v>31125</v>
      </c>
      <c r="BK23" s="332">
        <v>34500</v>
      </c>
      <c r="BL23" s="332">
        <v>55600</v>
      </c>
      <c r="BM23" s="341">
        <v>90.090739499410333</v>
      </c>
      <c r="BN23" s="74">
        <v>3.7</v>
      </c>
      <c r="BO23" s="74">
        <v>2.8</v>
      </c>
      <c r="BP23" s="40"/>
      <c r="BQ23" s="40"/>
      <c r="BR23" s="40"/>
      <c r="BS23" s="40"/>
      <c r="BT23" s="44"/>
      <c r="BU23" s="41"/>
      <c r="BV23" s="40"/>
      <c r="BW23" s="42"/>
    </row>
    <row r="24" spans="1:75" ht="14.1" customHeight="1">
      <c r="A24" s="247" t="s">
        <v>91</v>
      </c>
      <c r="B24" s="247" t="s">
        <v>92</v>
      </c>
      <c r="C24" s="248"/>
      <c r="D24" s="316">
        <v>816351</v>
      </c>
      <c r="E24" s="297">
        <v>110715</v>
      </c>
      <c r="F24" s="248">
        <f t="shared" si="13"/>
        <v>705636</v>
      </c>
      <c r="G24" s="74">
        <v>36761</v>
      </c>
      <c r="H24" s="74">
        <v>567060</v>
      </c>
      <c r="I24" s="74">
        <v>5975</v>
      </c>
      <c r="J24" s="74">
        <v>27009</v>
      </c>
      <c r="K24" s="74">
        <v>67979</v>
      </c>
      <c r="L24" s="74">
        <v>111567</v>
      </c>
      <c r="M24" s="250">
        <f t="shared" si="0"/>
        <v>33.2032696563248</v>
      </c>
      <c r="N24" s="250">
        <f t="shared" si="1"/>
        <v>80.361546179616681</v>
      </c>
      <c r="O24" s="250">
        <f t="shared" si="2"/>
        <v>5.3967393758749944</v>
      </c>
      <c r="P24" s="250">
        <f t="shared" si="3"/>
        <v>3.8276108361818273</v>
      </c>
      <c r="Q24" s="250">
        <f t="shared" si="4"/>
        <v>61.399990967800214</v>
      </c>
      <c r="R24" s="251">
        <f t="shared" si="5"/>
        <v>15.810842984201487</v>
      </c>
      <c r="S24" s="74">
        <v>799525</v>
      </c>
      <c r="T24" s="74">
        <v>109509</v>
      </c>
      <c r="U24" s="74">
        <v>690016</v>
      </c>
      <c r="V24" s="74">
        <v>34332</v>
      </c>
      <c r="W24" s="74">
        <v>75177</v>
      </c>
      <c r="X24" s="74">
        <v>69320</v>
      </c>
      <c r="Y24" s="74">
        <v>620696</v>
      </c>
      <c r="Z24" s="252">
        <f t="shared" si="14"/>
        <v>31.350847875517079</v>
      </c>
      <c r="AA24" s="252">
        <f t="shared" si="6"/>
        <v>10.046143857533739</v>
      </c>
      <c r="AB24" s="252">
        <f t="shared" si="15"/>
        <v>68.64915212448291</v>
      </c>
      <c r="AC24" s="253">
        <f t="shared" si="16"/>
        <v>89.953856142466265</v>
      </c>
      <c r="AD24" s="254">
        <v>18.73</v>
      </c>
      <c r="AE24" s="249">
        <v>821334</v>
      </c>
      <c r="AF24" s="211">
        <v>27823</v>
      </c>
      <c r="AG24" s="252">
        <f t="shared" si="17"/>
        <v>3.3875378347907188</v>
      </c>
      <c r="AH24" s="211">
        <v>743</v>
      </c>
      <c r="AI24" s="290">
        <v>20.599999999999998</v>
      </c>
      <c r="AJ24" s="290">
        <v>95</v>
      </c>
      <c r="AK24" s="290">
        <v>87</v>
      </c>
      <c r="AL24" s="320">
        <v>24.132013168245887</v>
      </c>
      <c r="AM24" s="326">
        <v>44.771138465907988</v>
      </c>
      <c r="AN24" s="334">
        <v>817059</v>
      </c>
      <c r="AO24" s="334">
        <v>62091</v>
      </c>
      <c r="AP24" s="255">
        <f t="shared" si="18"/>
        <v>7.5993288122399969</v>
      </c>
      <c r="AQ24" s="74">
        <v>816351</v>
      </c>
      <c r="AR24" s="74">
        <v>416231</v>
      </c>
      <c r="AS24" s="74">
        <v>19923</v>
      </c>
      <c r="AT24" s="74">
        <v>396308</v>
      </c>
      <c r="AU24" s="74">
        <v>247523</v>
      </c>
      <c r="AV24" s="74">
        <v>25984</v>
      </c>
      <c r="AW24" s="74">
        <v>221539</v>
      </c>
      <c r="AX24" s="74">
        <v>152597</v>
      </c>
      <c r="AY24" s="74">
        <v>64808</v>
      </c>
      <c r="AZ24" s="74">
        <v>87789</v>
      </c>
      <c r="BA24" s="256">
        <f t="shared" si="7"/>
        <v>17.994851646118413</v>
      </c>
      <c r="BB24" s="252">
        <f t="shared" si="8"/>
        <v>56.163234302104769</v>
      </c>
      <c r="BC24" s="252">
        <f t="shared" si="9"/>
        <v>23.469267940206837</v>
      </c>
      <c r="BD24" s="252">
        <f t="shared" si="10"/>
        <v>31.395648748079747</v>
      </c>
      <c r="BE24" s="252">
        <f t="shared" si="11"/>
        <v>58.535880413674747</v>
      </c>
      <c r="BF24" s="253">
        <f t="shared" si="12"/>
        <v>12.441116949815486</v>
      </c>
      <c r="BG24" s="296">
        <v>35.1</v>
      </c>
      <c r="BH24" s="296">
        <v>73.099999999999994</v>
      </c>
      <c r="BI24" s="74">
        <v>18434</v>
      </c>
      <c r="BJ24" s="74">
        <v>31217</v>
      </c>
      <c r="BK24" s="332">
        <v>46500</v>
      </c>
      <c r="BL24" s="332">
        <v>67700</v>
      </c>
      <c r="BM24" s="341">
        <v>110.58233970528599</v>
      </c>
      <c r="BN24" s="74">
        <v>6.3</v>
      </c>
      <c r="BO24" s="74">
        <v>5.6</v>
      </c>
      <c r="BP24" s="40"/>
      <c r="BQ24" s="40"/>
      <c r="BR24" s="40"/>
      <c r="BS24" s="40"/>
      <c r="BT24" s="44"/>
      <c r="BU24" s="41"/>
      <c r="BV24" s="40"/>
      <c r="BW24" s="42"/>
    </row>
    <row r="25" spans="1:75" ht="14.1" customHeight="1">
      <c r="A25" s="247" t="s">
        <v>93</v>
      </c>
      <c r="B25" s="247" t="s">
        <v>94</v>
      </c>
      <c r="C25" s="248"/>
      <c r="D25" s="316">
        <v>3730060</v>
      </c>
      <c r="E25" s="297">
        <v>322918</v>
      </c>
      <c r="F25" s="248">
        <f t="shared" si="13"/>
        <v>3407142</v>
      </c>
      <c r="G25" s="74">
        <v>131649</v>
      </c>
      <c r="H25" s="74">
        <v>2703222</v>
      </c>
      <c r="I25" s="74">
        <v>21562</v>
      </c>
      <c r="J25" s="74">
        <v>161285</v>
      </c>
      <c r="K25" s="74">
        <v>169707</v>
      </c>
      <c r="L25" s="74">
        <v>542635</v>
      </c>
      <c r="M25" s="250">
        <f t="shared" si="0"/>
        <v>40.768554245969561</v>
      </c>
      <c r="N25" s="250">
        <f t="shared" si="1"/>
        <v>79.339869016319255</v>
      </c>
      <c r="O25" s="250">
        <f t="shared" si="2"/>
        <v>6.6772369456022895</v>
      </c>
      <c r="P25" s="250">
        <f t="shared" si="3"/>
        <v>4.7337328470606748</v>
      </c>
      <c r="Q25" s="250">
        <f t="shared" si="4"/>
        <v>52.55420880842815</v>
      </c>
      <c r="R25" s="251">
        <f t="shared" si="5"/>
        <v>15.926398136620076</v>
      </c>
      <c r="S25" s="74">
        <v>3681424</v>
      </c>
      <c r="T25" s="74">
        <v>321408</v>
      </c>
      <c r="U25" s="74">
        <v>3360016</v>
      </c>
      <c r="V25" s="74">
        <v>67798</v>
      </c>
      <c r="W25" s="74">
        <v>253610</v>
      </c>
      <c r="X25" s="74">
        <v>263426</v>
      </c>
      <c r="Y25" s="74">
        <v>3096590</v>
      </c>
      <c r="Z25" s="252">
        <f t="shared" si="14"/>
        <v>21.094061131023498</v>
      </c>
      <c r="AA25" s="252">
        <f t="shared" si="6"/>
        <v>7.8400221903705214</v>
      </c>
      <c r="AB25" s="252">
        <f t="shared" si="15"/>
        <v>78.905938868976506</v>
      </c>
      <c r="AC25" s="253">
        <f t="shared" si="16"/>
        <v>92.159977809629481</v>
      </c>
      <c r="AD25" s="254">
        <v>29.04</v>
      </c>
      <c r="AE25" s="249">
        <v>3722493</v>
      </c>
      <c r="AF25" s="211">
        <v>74588</v>
      </c>
      <c r="AG25" s="252">
        <f t="shared" si="17"/>
        <v>2.0037109539225462</v>
      </c>
      <c r="AH25" s="211">
        <v>733</v>
      </c>
      <c r="AI25" s="290">
        <v>14.000000000000002</v>
      </c>
      <c r="AJ25" s="290">
        <v>167</v>
      </c>
      <c r="AK25" s="290">
        <v>149</v>
      </c>
      <c r="AL25" s="320">
        <v>25.243451554753776</v>
      </c>
      <c r="AM25" s="326">
        <v>47.692849303153928</v>
      </c>
      <c r="AN25" s="334">
        <v>3800000</v>
      </c>
      <c r="AO25" s="334">
        <v>139240</v>
      </c>
      <c r="AP25" s="255">
        <f t="shared" si="18"/>
        <v>3.6642105263157894</v>
      </c>
      <c r="AQ25" s="74">
        <v>3730060</v>
      </c>
      <c r="AR25" s="74">
        <v>2123474</v>
      </c>
      <c r="AS25" s="74">
        <v>85471</v>
      </c>
      <c r="AT25" s="74">
        <v>2038003</v>
      </c>
      <c r="AU25" s="74">
        <v>934758</v>
      </c>
      <c r="AV25" s="74">
        <v>68326</v>
      </c>
      <c r="AW25" s="74">
        <v>866432</v>
      </c>
      <c r="AX25" s="74">
        <v>671828</v>
      </c>
      <c r="AY25" s="74">
        <v>169121</v>
      </c>
      <c r="AZ25" s="74">
        <v>502707</v>
      </c>
      <c r="BA25" s="256">
        <f t="shared" si="7"/>
        <v>26.468329421091426</v>
      </c>
      <c r="BB25" s="252">
        <f t="shared" si="8"/>
        <v>59.815616725102736</v>
      </c>
      <c r="BC25" s="252">
        <f t="shared" si="9"/>
        <v>21.158931988925982</v>
      </c>
      <c r="BD25" s="252">
        <f t="shared" si="10"/>
        <v>25.429876418417546</v>
      </c>
      <c r="BE25" s="252">
        <f t="shared" si="11"/>
        <v>52.372738589982589</v>
      </c>
      <c r="BF25" s="253">
        <f t="shared" si="12"/>
        <v>14.754506856479713</v>
      </c>
      <c r="BG25" s="296">
        <v>42.3</v>
      </c>
      <c r="BH25" s="296">
        <v>74</v>
      </c>
      <c r="BI25" s="74">
        <v>30031</v>
      </c>
      <c r="BJ25" s="74">
        <v>42158</v>
      </c>
      <c r="BK25" s="332">
        <v>62100</v>
      </c>
      <c r="BL25" s="332">
        <v>94000</v>
      </c>
      <c r="BM25" s="341">
        <v>114.88804268068633</v>
      </c>
      <c r="BN25" s="74">
        <v>5.2</v>
      </c>
      <c r="BO25" s="74">
        <v>4.4000000000000004</v>
      </c>
      <c r="BP25" s="40"/>
      <c r="BQ25" s="40"/>
      <c r="BR25" s="40"/>
      <c r="BS25" s="40"/>
      <c r="BT25" s="44"/>
      <c r="BU25" s="41"/>
      <c r="BV25" s="40"/>
      <c r="BW25" s="42"/>
    </row>
    <row r="26" spans="1:75" ht="14.1" customHeight="1">
      <c r="A26" s="247" t="s">
        <v>95</v>
      </c>
      <c r="B26" s="247" t="s">
        <v>96</v>
      </c>
      <c r="C26" s="248"/>
      <c r="D26" s="316">
        <v>4321499</v>
      </c>
      <c r="E26" s="297">
        <v>389450</v>
      </c>
      <c r="F26" s="248">
        <f t="shared" si="13"/>
        <v>3932049</v>
      </c>
      <c r="G26" s="74">
        <v>142775</v>
      </c>
      <c r="H26" s="74">
        <v>3122801</v>
      </c>
      <c r="I26" s="74">
        <v>25271</v>
      </c>
      <c r="J26" s="74">
        <v>178573</v>
      </c>
      <c r="K26" s="74">
        <v>221404</v>
      </c>
      <c r="L26" s="74">
        <v>630675</v>
      </c>
      <c r="M26" s="250">
        <f t="shared" si="0"/>
        <v>36.660675311336497</v>
      </c>
      <c r="N26" s="250">
        <f t="shared" si="1"/>
        <v>79.419178143507366</v>
      </c>
      <c r="O26" s="250">
        <f t="shared" si="2"/>
        <v>6.4888945949415842</v>
      </c>
      <c r="P26" s="250">
        <f t="shared" si="3"/>
        <v>4.5414744322870852</v>
      </c>
      <c r="Q26" s="250">
        <f t="shared" si="4"/>
        <v>56.850430093721918</v>
      </c>
      <c r="R26" s="251">
        <f t="shared" si="5"/>
        <v>16.039347424205548</v>
      </c>
      <c r="S26" s="74">
        <v>4173762</v>
      </c>
      <c r="T26" s="74">
        <v>383408</v>
      </c>
      <c r="U26" s="74">
        <v>3790354</v>
      </c>
      <c r="V26" s="74">
        <v>103373</v>
      </c>
      <c r="W26" s="74">
        <v>280035</v>
      </c>
      <c r="X26" s="74">
        <v>334355</v>
      </c>
      <c r="Y26" s="74">
        <v>3455999</v>
      </c>
      <c r="Z26" s="252">
        <f t="shared" si="14"/>
        <v>26.961617910946039</v>
      </c>
      <c r="AA26" s="252">
        <f t="shared" si="6"/>
        <v>8.8212077288823156</v>
      </c>
      <c r="AB26" s="252">
        <f t="shared" si="15"/>
        <v>73.038382089053954</v>
      </c>
      <c r="AC26" s="253">
        <f t="shared" si="16"/>
        <v>91.178792271117686</v>
      </c>
      <c r="AD26" s="254">
        <v>28.64</v>
      </c>
      <c r="AE26" s="249">
        <v>4299862</v>
      </c>
      <c r="AF26" s="211">
        <v>114041</v>
      </c>
      <c r="AG26" s="252">
        <f t="shared" si="17"/>
        <v>2.6522013962308555</v>
      </c>
      <c r="AH26" s="211">
        <v>847</v>
      </c>
      <c r="AI26" s="290">
        <v>16.900000000000002</v>
      </c>
      <c r="AJ26" s="290">
        <v>133</v>
      </c>
      <c r="AK26" s="290">
        <v>115.99999999999999</v>
      </c>
      <c r="AL26" s="320">
        <v>27.867451370036761</v>
      </c>
      <c r="AM26" s="326">
        <v>47.364971347440786</v>
      </c>
      <c r="AN26" s="334">
        <v>4381255</v>
      </c>
      <c r="AO26" s="334">
        <v>218359</v>
      </c>
      <c r="AP26" s="255">
        <f t="shared" si="18"/>
        <v>4.9839372508562043</v>
      </c>
      <c r="AQ26" s="74">
        <v>4321499</v>
      </c>
      <c r="AR26" s="74">
        <v>2260584</v>
      </c>
      <c r="AS26" s="74">
        <v>78840</v>
      </c>
      <c r="AT26" s="74">
        <v>2181744</v>
      </c>
      <c r="AU26" s="74">
        <v>1301497</v>
      </c>
      <c r="AV26" s="74">
        <v>92731</v>
      </c>
      <c r="AW26" s="74">
        <v>1208766</v>
      </c>
      <c r="AX26" s="74">
        <v>759418</v>
      </c>
      <c r="AY26" s="74">
        <v>217879</v>
      </c>
      <c r="AZ26" s="74">
        <v>541539</v>
      </c>
      <c r="BA26" s="256">
        <f t="shared" si="7"/>
        <v>20.243933752728207</v>
      </c>
      <c r="BB26" s="252">
        <f t="shared" si="8"/>
        <v>55.486185446824287</v>
      </c>
      <c r="BC26" s="252">
        <f t="shared" si="9"/>
        <v>23.810758762357171</v>
      </c>
      <c r="BD26" s="252">
        <f t="shared" si="10"/>
        <v>30.741376824144357</v>
      </c>
      <c r="BE26" s="252">
        <f t="shared" si="11"/>
        <v>55.945307484914622</v>
      </c>
      <c r="BF26" s="253">
        <f t="shared" si="12"/>
        <v>13.772437729031353</v>
      </c>
      <c r="BG26" s="296">
        <v>37.700000000000003</v>
      </c>
      <c r="BH26" s="296">
        <v>73.900000000000006</v>
      </c>
      <c r="BI26" s="74">
        <v>23984</v>
      </c>
      <c r="BJ26" s="74">
        <v>41146</v>
      </c>
      <c r="BK26" s="332">
        <v>51600</v>
      </c>
      <c r="BL26" s="332">
        <v>97100</v>
      </c>
      <c r="BM26" s="341">
        <v>123.22737045793647</v>
      </c>
      <c r="BN26" s="74">
        <v>5.4</v>
      </c>
      <c r="BO26" s="74">
        <v>4.8</v>
      </c>
      <c r="BP26" s="40"/>
      <c r="BQ26" s="40"/>
      <c r="BR26" s="40"/>
      <c r="BS26" s="40"/>
      <c r="BT26" s="44"/>
      <c r="BU26" s="41"/>
      <c r="BV26" s="40"/>
      <c r="BW26" s="42"/>
    </row>
    <row r="27" spans="1:75" ht="14.1" customHeight="1">
      <c r="A27" s="247" t="s">
        <v>97</v>
      </c>
      <c r="B27" s="247" t="s">
        <v>98</v>
      </c>
      <c r="C27" s="248"/>
      <c r="D27" s="316">
        <v>6073101</v>
      </c>
      <c r="E27" s="297">
        <v>748116</v>
      </c>
      <c r="F27" s="248">
        <f t="shared" si="13"/>
        <v>5324985</v>
      </c>
      <c r="G27" s="74">
        <v>236544</v>
      </c>
      <c r="H27" s="74">
        <v>4018125</v>
      </c>
      <c r="I27" s="74">
        <v>44704</v>
      </c>
      <c r="J27" s="74">
        <v>290155</v>
      </c>
      <c r="K27" s="74">
        <v>466868</v>
      </c>
      <c r="L27" s="74">
        <v>1016705</v>
      </c>
      <c r="M27" s="250">
        <f t="shared" si="0"/>
        <v>31.618625988483068</v>
      </c>
      <c r="N27" s="250">
        <f t="shared" si="1"/>
        <v>75.457959036504334</v>
      </c>
      <c r="O27" s="250">
        <f t="shared" si="2"/>
        <v>5.9755438996091517</v>
      </c>
      <c r="P27" s="250">
        <f t="shared" si="3"/>
        <v>5.4489355369076158</v>
      </c>
      <c r="Q27" s="250">
        <f t="shared" si="4"/>
        <v>62.405830111907775</v>
      </c>
      <c r="R27" s="251">
        <f t="shared" si="5"/>
        <v>19.093105426588057</v>
      </c>
      <c r="S27" s="74">
        <v>5992570</v>
      </c>
      <c r="T27" s="74">
        <v>744591</v>
      </c>
      <c r="U27" s="74">
        <v>5247979</v>
      </c>
      <c r="V27" s="74">
        <v>221739</v>
      </c>
      <c r="W27" s="74">
        <v>522852</v>
      </c>
      <c r="X27" s="74">
        <v>692473</v>
      </c>
      <c r="Y27" s="74">
        <v>4555506</v>
      </c>
      <c r="Z27" s="252">
        <f t="shared" si="14"/>
        <v>29.77997316647663</v>
      </c>
      <c r="AA27" s="252">
        <f t="shared" si="6"/>
        <v>13.195041367353033</v>
      </c>
      <c r="AB27" s="252">
        <f t="shared" si="15"/>
        <v>70.220026833523377</v>
      </c>
      <c r="AC27" s="253">
        <f t="shared" si="16"/>
        <v>86.804958632646972</v>
      </c>
      <c r="AD27" s="254">
        <v>16.850000000000001</v>
      </c>
      <c r="AE27" s="249">
        <v>6085205</v>
      </c>
      <c r="AF27" s="211">
        <v>189165</v>
      </c>
      <c r="AG27" s="252">
        <f t="shared" si="17"/>
        <v>3.1086052154364561</v>
      </c>
      <c r="AH27" s="211">
        <v>747</v>
      </c>
      <c r="AI27" s="290">
        <v>20.5</v>
      </c>
      <c r="AJ27" s="290">
        <v>87</v>
      </c>
      <c r="AK27" s="290">
        <v>74</v>
      </c>
      <c r="AL27" s="320">
        <v>20.914035293657314</v>
      </c>
      <c r="AM27" s="326">
        <v>46.500810817995728</v>
      </c>
      <c r="AN27" s="334">
        <v>6118466</v>
      </c>
      <c r="AO27" s="334">
        <v>374899</v>
      </c>
      <c r="AP27" s="255">
        <f t="shared" si="18"/>
        <v>6.1273364925129927</v>
      </c>
      <c r="AQ27" s="74">
        <v>6073101</v>
      </c>
      <c r="AR27" s="74">
        <v>2921545</v>
      </c>
      <c r="AS27" s="74">
        <v>135940</v>
      </c>
      <c r="AT27" s="74">
        <v>2785605</v>
      </c>
      <c r="AU27" s="74">
        <v>1770045</v>
      </c>
      <c r="AV27" s="74">
        <v>153948</v>
      </c>
      <c r="AW27" s="74">
        <v>1616097</v>
      </c>
      <c r="AX27" s="74">
        <v>1381511</v>
      </c>
      <c r="AY27" s="74">
        <v>458228</v>
      </c>
      <c r="AZ27" s="74">
        <v>923283</v>
      </c>
      <c r="BA27" s="256">
        <f t="shared" si="7"/>
        <v>18.170978832159719</v>
      </c>
      <c r="BB27" s="252">
        <f t="shared" si="8"/>
        <v>52.31197834360097</v>
      </c>
      <c r="BC27" s="252">
        <f t="shared" si="9"/>
        <v>20.578092167524822</v>
      </c>
      <c r="BD27" s="252">
        <f t="shared" si="10"/>
        <v>30.349324927675852</v>
      </c>
      <c r="BE27" s="252">
        <f t="shared" si="11"/>
        <v>61.250929000315459</v>
      </c>
      <c r="BF27" s="253">
        <f t="shared" si="12"/>
        <v>17.338696728723178</v>
      </c>
      <c r="BG27" s="296">
        <v>33.799999999999997</v>
      </c>
      <c r="BH27" s="296">
        <v>69.099999999999994</v>
      </c>
      <c r="BI27" s="74">
        <v>19474</v>
      </c>
      <c r="BJ27" s="74">
        <v>31096</v>
      </c>
      <c r="BK27" s="332">
        <v>41000</v>
      </c>
      <c r="BL27" s="332">
        <v>65700</v>
      </c>
      <c r="BM27" s="341">
        <v>86.76771077896538</v>
      </c>
      <c r="BN27" s="74">
        <v>5.2</v>
      </c>
      <c r="BO27" s="74">
        <v>3.8</v>
      </c>
      <c r="BP27" s="40"/>
      <c r="BQ27" s="40"/>
      <c r="BR27" s="40"/>
      <c r="BS27" s="40"/>
      <c r="BT27" s="44"/>
      <c r="BU27" s="41"/>
      <c r="BV27" s="40"/>
      <c r="BW27" s="42"/>
    </row>
    <row r="28" spans="1:75" ht="14.1" customHeight="1">
      <c r="A28" s="247" t="s">
        <v>99</v>
      </c>
      <c r="B28" s="247" t="s">
        <v>100</v>
      </c>
      <c r="C28" s="248"/>
      <c r="D28" s="316">
        <v>3375077</v>
      </c>
      <c r="E28" s="297">
        <v>291940</v>
      </c>
      <c r="F28" s="248">
        <f t="shared" si="13"/>
        <v>3083137</v>
      </c>
      <c r="G28" s="74">
        <v>137529</v>
      </c>
      <c r="H28" s="74">
        <v>2574464</v>
      </c>
      <c r="I28" s="74">
        <v>15094</v>
      </c>
      <c r="J28" s="74">
        <v>103597</v>
      </c>
      <c r="K28" s="74">
        <v>139317</v>
      </c>
      <c r="L28" s="74">
        <v>405076</v>
      </c>
      <c r="M28" s="250">
        <f t="shared" si="0"/>
        <v>47.108652462834826</v>
      </c>
      <c r="N28" s="250">
        <f t="shared" si="1"/>
        <v>83.501446740770845</v>
      </c>
      <c r="O28" s="250">
        <f t="shared" si="2"/>
        <v>5.1702404603685697</v>
      </c>
      <c r="P28" s="250">
        <f t="shared" si="3"/>
        <v>3.360116660401403</v>
      </c>
      <c r="Q28" s="250">
        <f t="shared" si="4"/>
        <v>47.721107076796606</v>
      </c>
      <c r="R28" s="251">
        <f t="shared" si="5"/>
        <v>13.138436598827752</v>
      </c>
      <c r="S28" s="74">
        <v>3326171</v>
      </c>
      <c r="T28" s="74">
        <v>290125</v>
      </c>
      <c r="U28" s="74">
        <v>3036046</v>
      </c>
      <c r="V28" s="74">
        <v>72988</v>
      </c>
      <c r="W28" s="74">
        <v>217137</v>
      </c>
      <c r="X28" s="74">
        <v>263176</v>
      </c>
      <c r="Y28" s="74">
        <v>2772870</v>
      </c>
      <c r="Z28" s="252">
        <f t="shared" si="14"/>
        <v>25.157432141318399</v>
      </c>
      <c r="AA28" s="252">
        <f t="shared" si="6"/>
        <v>8.6683798598571968</v>
      </c>
      <c r="AB28" s="252">
        <f t="shared" si="15"/>
        <v>74.842567858681605</v>
      </c>
      <c r="AC28" s="253">
        <f t="shared" si="16"/>
        <v>91.331620140142803</v>
      </c>
      <c r="AD28" s="254">
        <v>18.82</v>
      </c>
      <c r="AE28" s="249">
        <v>3363485</v>
      </c>
      <c r="AF28" s="211">
        <v>58708</v>
      </c>
      <c r="AG28" s="252">
        <f t="shared" si="17"/>
        <v>1.745451518291296</v>
      </c>
      <c r="AH28" s="211">
        <v>814</v>
      </c>
      <c r="AI28" s="290">
        <v>18.099999999999998</v>
      </c>
      <c r="AJ28" s="290">
        <v>92</v>
      </c>
      <c r="AK28" s="290">
        <v>76</v>
      </c>
      <c r="AL28" s="320">
        <v>19.513359242717932</v>
      </c>
      <c r="AM28" s="326">
        <v>44.379304307702881</v>
      </c>
      <c r="AN28" s="334">
        <v>3417740</v>
      </c>
      <c r="AO28" s="334">
        <v>133652</v>
      </c>
      <c r="AP28" s="255">
        <f t="shared" si="18"/>
        <v>3.9105373726497623</v>
      </c>
      <c r="AQ28" s="74">
        <v>3375077</v>
      </c>
      <c r="AR28" s="74">
        <v>1911236</v>
      </c>
      <c r="AS28" s="74">
        <v>75418</v>
      </c>
      <c r="AT28" s="74">
        <v>1835818</v>
      </c>
      <c r="AU28" s="74">
        <v>1015454</v>
      </c>
      <c r="AV28" s="74">
        <v>86162</v>
      </c>
      <c r="AW28" s="74">
        <v>929292</v>
      </c>
      <c r="AX28" s="74">
        <v>448387</v>
      </c>
      <c r="AY28" s="74">
        <v>130360</v>
      </c>
      <c r="AZ28" s="74">
        <v>318027</v>
      </c>
      <c r="BA28" s="256">
        <f t="shared" si="7"/>
        <v>25.833390422689597</v>
      </c>
      <c r="BB28" s="252">
        <f t="shared" si="8"/>
        <v>59.543834737152459</v>
      </c>
      <c r="BC28" s="252">
        <f t="shared" si="9"/>
        <v>29.513598684661229</v>
      </c>
      <c r="BD28" s="252">
        <f t="shared" si="10"/>
        <v>30.141119256134257</v>
      </c>
      <c r="BE28" s="252">
        <f t="shared" si="11"/>
        <v>44.653010892649178</v>
      </c>
      <c r="BF28" s="253">
        <f t="shared" si="12"/>
        <v>10.315046006713292</v>
      </c>
      <c r="BG28" s="296">
        <v>47.8</v>
      </c>
      <c r="BH28" s="296">
        <v>78.599999999999994</v>
      </c>
      <c r="BI28" s="74">
        <v>20256</v>
      </c>
      <c r="BJ28" s="74">
        <v>36854</v>
      </c>
      <c r="BK28" s="332">
        <v>51400</v>
      </c>
      <c r="BL28" s="332">
        <v>81000</v>
      </c>
      <c r="BM28" s="341">
        <v>95.296368183865908</v>
      </c>
      <c r="BN28" s="74">
        <v>6.6</v>
      </c>
      <c r="BO28" s="74">
        <v>5.4</v>
      </c>
      <c r="BP28" s="40"/>
      <c r="BQ28" s="40"/>
      <c r="BR28" s="40"/>
      <c r="BS28" s="40"/>
      <c r="BT28" s="44"/>
      <c r="BU28" s="41"/>
      <c r="BV28" s="40"/>
      <c r="BW28" s="42"/>
    </row>
    <row r="29" spans="1:75" ht="14.1" customHeight="1">
      <c r="A29" s="247" t="s">
        <v>101</v>
      </c>
      <c r="B29" s="247" t="s">
        <v>102</v>
      </c>
      <c r="C29" s="248"/>
      <c r="D29" s="316">
        <v>1774141</v>
      </c>
      <c r="E29" s="297">
        <v>260350</v>
      </c>
      <c r="F29" s="248">
        <f t="shared" si="13"/>
        <v>1513791</v>
      </c>
      <c r="G29" s="74">
        <v>72429</v>
      </c>
      <c r="H29" s="74">
        <v>1074362</v>
      </c>
      <c r="I29" s="74">
        <v>15010</v>
      </c>
      <c r="J29" s="74">
        <v>95290</v>
      </c>
      <c r="K29" s="74">
        <v>172911</v>
      </c>
      <c r="L29" s="74">
        <v>344139</v>
      </c>
      <c r="M29" s="250">
        <f t="shared" si="0"/>
        <v>27.819857883618205</v>
      </c>
      <c r="N29" s="250">
        <f t="shared" si="1"/>
        <v>70.971620256693285</v>
      </c>
      <c r="O29" s="250">
        <f t="shared" si="2"/>
        <v>5.7653159208757447</v>
      </c>
      <c r="P29" s="250">
        <f t="shared" si="3"/>
        <v>6.2947923458390234</v>
      </c>
      <c r="Q29" s="250">
        <f t="shared" si="4"/>
        <v>66.414826195506052</v>
      </c>
      <c r="R29" s="251">
        <f t="shared" si="5"/>
        <v>22.733587397467684</v>
      </c>
      <c r="S29" s="74">
        <v>1744757</v>
      </c>
      <c r="T29" s="74">
        <v>259489</v>
      </c>
      <c r="U29" s="74">
        <v>1485268</v>
      </c>
      <c r="V29" s="74">
        <v>84944</v>
      </c>
      <c r="W29" s="74">
        <v>174545</v>
      </c>
      <c r="X29" s="74">
        <v>263703</v>
      </c>
      <c r="Y29" s="74">
        <v>1221565</v>
      </c>
      <c r="Z29" s="252">
        <f t="shared" si="14"/>
        <v>32.735106305084223</v>
      </c>
      <c r="AA29" s="252">
        <f t="shared" si="6"/>
        <v>17.754573585373144</v>
      </c>
      <c r="AB29" s="252">
        <f t="shared" si="15"/>
        <v>67.26489369491577</v>
      </c>
      <c r="AC29" s="253">
        <f t="shared" si="16"/>
        <v>82.245426414626849</v>
      </c>
      <c r="AD29" s="254">
        <v>14.51</v>
      </c>
      <c r="AE29" s="249">
        <v>1780669</v>
      </c>
      <c r="AF29" s="211">
        <v>76618</v>
      </c>
      <c r="AG29" s="252">
        <f t="shared" si="17"/>
        <v>4.3027648597240704</v>
      </c>
      <c r="AH29" s="211">
        <v>733</v>
      </c>
      <c r="AI29" s="290">
        <v>25.7</v>
      </c>
      <c r="AJ29" s="290">
        <v>86</v>
      </c>
      <c r="AK29" s="290">
        <v>75</v>
      </c>
      <c r="AL29" s="320">
        <v>20.541768830930394</v>
      </c>
      <c r="AM29" s="326">
        <v>42.321629033862415</v>
      </c>
      <c r="AN29" s="334">
        <v>1809014</v>
      </c>
      <c r="AO29" s="334">
        <v>139689</v>
      </c>
      <c r="AP29" s="255">
        <f t="shared" si="18"/>
        <v>7.7218307873792025</v>
      </c>
      <c r="AQ29" s="74">
        <v>1774141</v>
      </c>
      <c r="AR29" s="74">
        <v>858043</v>
      </c>
      <c r="AS29" s="74">
        <v>48348</v>
      </c>
      <c r="AT29" s="74">
        <v>809695</v>
      </c>
      <c r="AU29" s="74">
        <v>402103</v>
      </c>
      <c r="AV29" s="74">
        <v>39540</v>
      </c>
      <c r="AW29" s="74">
        <v>362563</v>
      </c>
      <c r="AX29" s="74">
        <v>513995</v>
      </c>
      <c r="AY29" s="74">
        <v>172462</v>
      </c>
      <c r="AZ29" s="74">
        <v>341533</v>
      </c>
      <c r="BA29" s="256">
        <f t="shared" si="7"/>
        <v>18.570386018820816</v>
      </c>
      <c r="BB29" s="252">
        <f t="shared" si="8"/>
        <v>53.487898923959776</v>
      </c>
      <c r="BC29" s="252">
        <f t="shared" si="9"/>
        <v>15.187247935471483</v>
      </c>
      <c r="BD29" s="252">
        <f t="shared" si="10"/>
        <v>23.950664259465142</v>
      </c>
      <c r="BE29" s="252">
        <f t="shared" si="11"/>
        <v>66.242366045707698</v>
      </c>
      <c r="BF29" s="253">
        <f t="shared" si="12"/>
        <v>22.561436816575075</v>
      </c>
      <c r="BG29" s="296">
        <v>27.6</v>
      </c>
      <c r="BH29" s="296">
        <v>61.5</v>
      </c>
      <c r="BI29" s="74">
        <v>21088</v>
      </c>
      <c r="BJ29" s="74">
        <v>28672</v>
      </c>
      <c r="BK29" s="332">
        <v>30300</v>
      </c>
      <c r="BL29" s="332">
        <v>52600</v>
      </c>
      <c r="BM29" s="341">
        <v>81.915319907808254</v>
      </c>
      <c r="BN29" s="74">
        <v>2.8</v>
      </c>
      <c r="BO29" s="74">
        <v>2.1</v>
      </c>
      <c r="BP29" s="40"/>
      <c r="BQ29" s="40"/>
      <c r="BR29" s="40"/>
      <c r="BS29" s="40"/>
      <c r="BT29" s="44"/>
      <c r="BU29" s="41"/>
      <c r="BV29" s="40"/>
      <c r="BW29" s="42"/>
    </row>
    <row r="30" spans="1:75" ht="14.1" customHeight="1">
      <c r="A30" s="247" t="s">
        <v>103</v>
      </c>
      <c r="B30" s="247" t="s">
        <v>104</v>
      </c>
      <c r="C30" s="248"/>
      <c r="D30" s="316">
        <v>3658653</v>
      </c>
      <c r="E30" s="297">
        <v>463456</v>
      </c>
      <c r="F30" s="248">
        <f t="shared" si="13"/>
        <v>3195197</v>
      </c>
      <c r="G30" s="74">
        <v>161818</v>
      </c>
      <c r="H30" s="74">
        <v>2509286</v>
      </c>
      <c r="I30" s="74">
        <v>25841</v>
      </c>
      <c r="J30" s="74">
        <v>135938</v>
      </c>
      <c r="K30" s="74">
        <v>275797</v>
      </c>
      <c r="L30" s="74">
        <v>549973</v>
      </c>
      <c r="M30" s="250">
        <f t="shared" si="0"/>
        <v>34.915504384450735</v>
      </c>
      <c r="N30" s="250">
        <f t="shared" si="1"/>
        <v>78.533060715818152</v>
      </c>
      <c r="O30" s="250">
        <f t="shared" si="2"/>
        <v>5.5757180832700408</v>
      </c>
      <c r="P30" s="250">
        <f t="shared" si="3"/>
        <v>4.25444816078633</v>
      </c>
      <c r="Q30" s="250">
        <f t="shared" si="4"/>
        <v>59.508777532279225</v>
      </c>
      <c r="R30" s="251">
        <f t="shared" si="5"/>
        <v>17.21249112339552</v>
      </c>
      <c r="S30" s="74">
        <v>3606144</v>
      </c>
      <c r="T30" s="74">
        <v>461607</v>
      </c>
      <c r="U30" s="74">
        <v>3144537</v>
      </c>
      <c r="V30" s="74">
        <v>132369</v>
      </c>
      <c r="W30" s="74">
        <v>329238</v>
      </c>
      <c r="X30" s="74">
        <v>376247</v>
      </c>
      <c r="Y30" s="74">
        <v>2768290</v>
      </c>
      <c r="Z30" s="252">
        <f t="shared" si="14"/>
        <v>28.675691659788523</v>
      </c>
      <c r="AA30" s="252">
        <f t="shared" si="6"/>
        <v>11.965100108537442</v>
      </c>
      <c r="AB30" s="252">
        <f t="shared" si="15"/>
        <v>71.324308340211488</v>
      </c>
      <c r="AC30" s="253">
        <f t="shared" si="16"/>
        <v>88.034899891462558</v>
      </c>
      <c r="AD30" s="254">
        <v>15.46</v>
      </c>
      <c r="AE30" s="249">
        <v>3663421</v>
      </c>
      <c r="AF30" s="211">
        <v>98142</v>
      </c>
      <c r="AG30" s="252">
        <f t="shared" si="17"/>
        <v>2.6789713767541321</v>
      </c>
      <c r="AH30" s="211">
        <v>733</v>
      </c>
      <c r="AI30" s="290">
        <v>20.8</v>
      </c>
      <c r="AJ30" s="290">
        <v>86</v>
      </c>
      <c r="AK30" s="290">
        <v>75</v>
      </c>
      <c r="AL30" s="320">
        <v>19.15020424772667</v>
      </c>
      <c r="AM30" s="326">
        <v>42.34634506222762</v>
      </c>
      <c r="AN30" s="334">
        <v>3723528</v>
      </c>
      <c r="AO30" s="334">
        <v>231159</v>
      </c>
      <c r="AP30" s="255">
        <f t="shared" si="18"/>
        <v>6.2080639651427356</v>
      </c>
      <c r="AQ30" s="74">
        <v>3658653</v>
      </c>
      <c r="AR30" s="74">
        <v>1954378</v>
      </c>
      <c r="AS30" s="74">
        <v>102829</v>
      </c>
      <c r="AT30" s="74">
        <v>1851549</v>
      </c>
      <c r="AU30" s="74">
        <v>957898</v>
      </c>
      <c r="AV30" s="74">
        <v>93839</v>
      </c>
      <c r="AW30" s="74">
        <v>864059</v>
      </c>
      <c r="AX30" s="74">
        <v>746377</v>
      </c>
      <c r="AY30" s="74">
        <v>266788</v>
      </c>
      <c r="AZ30" s="74">
        <v>479589</v>
      </c>
      <c r="BA30" s="256">
        <f t="shared" si="7"/>
        <v>22.187435268935992</v>
      </c>
      <c r="BB30" s="252">
        <f t="shared" si="8"/>
        <v>57.947882399739356</v>
      </c>
      <c r="BC30" s="252">
        <f t="shared" si="9"/>
        <v>20.247661050887249</v>
      </c>
      <c r="BD30" s="252">
        <f t="shared" si="10"/>
        <v>27.042432751407819</v>
      </c>
      <c r="BE30" s="252">
        <f t="shared" si="11"/>
        <v>57.564903680176762</v>
      </c>
      <c r="BF30" s="253">
        <f t="shared" si="12"/>
        <v>15.009684848852825</v>
      </c>
      <c r="BG30" s="296">
        <v>37.1</v>
      </c>
      <c r="BH30" s="296">
        <v>71.3</v>
      </c>
      <c r="BI30" s="74">
        <v>20739</v>
      </c>
      <c r="BJ30" s="74">
        <v>31347</v>
      </c>
      <c r="BK30" s="332">
        <v>39400</v>
      </c>
      <c r="BL30" s="332">
        <v>64700</v>
      </c>
      <c r="BM30" s="341">
        <v>88.059514138991261</v>
      </c>
      <c r="BN30" s="74">
        <v>5.0999999999999996</v>
      </c>
      <c r="BO30" s="74">
        <v>4.4000000000000004</v>
      </c>
      <c r="BP30" s="40"/>
      <c r="BQ30" s="40"/>
      <c r="BR30" s="40"/>
      <c r="BS30" s="40"/>
      <c r="BT30" s="44"/>
      <c r="BU30" s="41"/>
      <c r="BV30" s="40"/>
      <c r="BW30" s="42"/>
    </row>
    <row r="31" spans="1:75" ht="14.1" customHeight="1">
      <c r="A31" s="247" t="s">
        <v>105</v>
      </c>
      <c r="B31" s="247" t="s">
        <v>106</v>
      </c>
      <c r="C31" s="248"/>
      <c r="D31" s="316">
        <v>617900</v>
      </c>
      <c r="E31" s="297">
        <v>70309</v>
      </c>
      <c r="F31" s="248">
        <f t="shared" si="13"/>
        <v>547591</v>
      </c>
      <c r="G31" s="74">
        <v>29714</v>
      </c>
      <c r="H31" s="74">
        <v>428987</v>
      </c>
      <c r="I31" s="74">
        <v>3764</v>
      </c>
      <c r="J31" s="74">
        <v>19419</v>
      </c>
      <c r="K31" s="74">
        <v>36831</v>
      </c>
      <c r="L31" s="74">
        <v>99185</v>
      </c>
      <c r="M31" s="250">
        <f t="shared" si="0"/>
        <v>42.262014820293274</v>
      </c>
      <c r="N31" s="250">
        <f t="shared" si="1"/>
        <v>78.340768931556582</v>
      </c>
      <c r="O31" s="250">
        <f t="shared" si="2"/>
        <v>5.3535109303218649</v>
      </c>
      <c r="P31" s="250">
        <f t="shared" si="3"/>
        <v>3.546259891050072</v>
      </c>
      <c r="Q31" s="250">
        <f t="shared" si="4"/>
        <v>52.384474249384859</v>
      </c>
      <c r="R31" s="251">
        <f t="shared" si="5"/>
        <v>18.112971177393348</v>
      </c>
      <c r="S31" s="74">
        <v>609610</v>
      </c>
      <c r="T31" s="74">
        <v>70016</v>
      </c>
      <c r="U31" s="74">
        <v>539594</v>
      </c>
      <c r="V31" s="74">
        <v>19143</v>
      </c>
      <c r="W31" s="74">
        <v>50873</v>
      </c>
      <c r="X31" s="74">
        <v>72022</v>
      </c>
      <c r="Y31" s="74">
        <v>467572</v>
      </c>
      <c r="Z31" s="252">
        <f t="shared" si="14"/>
        <v>27.34089351005484</v>
      </c>
      <c r="AA31" s="252">
        <f t="shared" si="6"/>
        <v>13.347442706924095</v>
      </c>
      <c r="AB31" s="252">
        <f t="shared" si="15"/>
        <v>72.65910648994516</v>
      </c>
      <c r="AC31" s="253">
        <f t="shared" si="16"/>
        <v>86.652557293075901</v>
      </c>
      <c r="AD31" s="254">
        <v>16.13</v>
      </c>
      <c r="AE31" s="249">
        <v>617631</v>
      </c>
      <c r="AF31" s="211">
        <v>12604</v>
      </c>
      <c r="AG31" s="252">
        <f t="shared" si="17"/>
        <v>2.0407006772652281</v>
      </c>
      <c r="AH31" s="211">
        <v>733</v>
      </c>
      <c r="AI31" s="290">
        <v>20.399999999999999</v>
      </c>
      <c r="AJ31" s="290">
        <v>83</v>
      </c>
      <c r="AK31" s="290">
        <v>74</v>
      </c>
      <c r="AL31" s="320">
        <v>21.643886714901043</v>
      </c>
      <c r="AM31" s="326">
        <v>40.887435846458573</v>
      </c>
      <c r="AN31" s="334">
        <v>631081</v>
      </c>
      <c r="AO31" s="334">
        <v>29186</v>
      </c>
      <c r="AP31" s="255">
        <f t="shared" si="18"/>
        <v>4.624762906821787</v>
      </c>
      <c r="AQ31" s="74">
        <v>617900</v>
      </c>
      <c r="AR31" s="74">
        <v>316003</v>
      </c>
      <c r="AS31" s="74">
        <v>17607</v>
      </c>
      <c r="AT31" s="74">
        <v>298396</v>
      </c>
      <c r="AU31" s="74">
        <v>192813</v>
      </c>
      <c r="AV31" s="74">
        <v>18778</v>
      </c>
      <c r="AW31" s="74">
        <v>174035</v>
      </c>
      <c r="AX31" s="74">
        <v>109084</v>
      </c>
      <c r="AY31" s="74">
        <v>33924</v>
      </c>
      <c r="AZ31" s="74">
        <v>75160</v>
      </c>
      <c r="BA31" s="256">
        <f t="shared" si="7"/>
        <v>25.042313217369045</v>
      </c>
      <c r="BB31" s="252">
        <f t="shared" si="8"/>
        <v>54.492495311281594</v>
      </c>
      <c r="BC31" s="252">
        <f t="shared" si="9"/>
        <v>26.707818344735383</v>
      </c>
      <c r="BD31" s="252">
        <f t="shared" si="10"/>
        <v>31.781932135480677</v>
      </c>
      <c r="BE31" s="252">
        <f t="shared" si="11"/>
        <v>48.249868437895579</v>
      </c>
      <c r="BF31" s="253">
        <f t="shared" si="12"/>
        <v>13.725572553237727</v>
      </c>
      <c r="BG31" s="296">
        <v>45.9</v>
      </c>
      <c r="BH31" s="296">
        <v>73.900000000000006</v>
      </c>
      <c r="BI31" s="74">
        <v>18839</v>
      </c>
      <c r="BJ31" s="74">
        <v>28688</v>
      </c>
      <c r="BK31" s="332">
        <v>42500</v>
      </c>
      <c r="BL31" s="332">
        <v>62900</v>
      </c>
      <c r="BM31" s="341">
        <v>92.933665940548423</v>
      </c>
      <c r="BN31" s="74">
        <v>8</v>
      </c>
      <c r="BO31" s="74">
        <v>6.3</v>
      </c>
      <c r="BP31" s="40"/>
      <c r="BQ31" s="40"/>
      <c r="BR31" s="40"/>
      <c r="BS31" s="40"/>
      <c r="BT31" s="44"/>
      <c r="BU31" s="41"/>
      <c r="BV31" s="40"/>
      <c r="BW31" s="42"/>
    </row>
    <row r="32" spans="1:75" ht="14.1" customHeight="1">
      <c r="A32" s="247" t="s">
        <v>107</v>
      </c>
      <c r="B32" s="247" t="s">
        <v>108</v>
      </c>
      <c r="C32" s="248"/>
      <c r="D32" s="316">
        <v>1129817</v>
      </c>
      <c r="E32" s="297">
        <v>104539</v>
      </c>
      <c r="F32" s="248">
        <f t="shared" si="13"/>
        <v>1025278</v>
      </c>
      <c r="G32" s="74">
        <v>49662</v>
      </c>
      <c r="H32" s="74">
        <v>859878</v>
      </c>
      <c r="I32" s="74">
        <v>5169</v>
      </c>
      <c r="J32" s="74">
        <v>29739</v>
      </c>
      <c r="K32" s="74">
        <v>49708</v>
      </c>
      <c r="L32" s="74">
        <v>135661</v>
      </c>
      <c r="M32" s="250">
        <f t="shared" si="0"/>
        <v>47.505715570265643</v>
      </c>
      <c r="N32" s="250">
        <f t="shared" si="1"/>
        <v>83.86779000427201</v>
      </c>
      <c r="O32" s="250">
        <f t="shared" si="2"/>
        <v>4.9445661427792498</v>
      </c>
      <c r="P32" s="250">
        <f t="shared" si="3"/>
        <v>2.9005791599936797</v>
      </c>
      <c r="Q32" s="250">
        <f t="shared" si="4"/>
        <v>47.549718286955105</v>
      </c>
      <c r="R32" s="251">
        <f t="shared" si="5"/>
        <v>13.231630835734309</v>
      </c>
      <c r="S32" s="74">
        <v>1106869</v>
      </c>
      <c r="T32" s="74">
        <v>103729</v>
      </c>
      <c r="U32" s="74">
        <v>1003140</v>
      </c>
      <c r="V32" s="74">
        <v>25894</v>
      </c>
      <c r="W32" s="74">
        <v>77835</v>
      </c>
      <c r="X32" s="74">
        <v>101870</v>
      </c>
      <c r="Y32" s="74">
        <v>901270</v>
      </c>
      <c r="Z32" s="252">
        <f t="shared" si="14"/>
        <v>24.963125066278476</v>
      </c>
      <c r="AA32" s="252">
        <f t="shared" si="6"/>
        <v>10.155112945351597</v>
      </c>
      <c r="AB32" s="252">
        <f t="shared" si="15"/>
        <v>75.036874933721521</v>
      </c>
      <c r="AC32" s="253">
        <f t="shared" si="16"/>
        <v>89.84488705464841</v>
      </c>
      <c r="AD32" s="254">
        <v>15.66</v>
      </c>
      <c r="AE32" s="249">
        <v>1127051</v>
      </c>
      <c r="AF32" s="211">
        <v>19313</v>
      </c>
      <c r="AG32" s="252">
        <f t="shared" si="17"/>
        <v>1.7135870515176332</v>
      </c>
      <c r="AH32" s="211">
        <v>784</v>
      </c>
      <c r="AI32" s="290">
        <v>20.200000000000003</v>
      </c>
      <c r="AJ32" s="290">
        <v>78</v>
      </c>
      <c r="AK32" s="290">
        <v>64</v>
      </c>
      <c r="AL32" s="320">
        <v>17.614313552102537</v>
      </c>
      <c r="AM32" s="326">
        <v>39.321679201938508</v>
      </c>
      <c r="AN32" s="334">
        <v>1148970</v>
      </c>
      <c r="AO32" s="334">
        <v>45660</v>
      </c>
      <c r="AP32" s="255">
        <f t="shared" si="18"/>
        <v>3.9739940990626388</v>
      </c>
      <c r="AQ32" s="74">
        <v>1129817</v>
      </c>
      <c r="AR32" s="74">
        <v>678027</v>
      </c>
      <c r="AS32" s="74">
        <v>32366</v>
      </c>
      <c r="AT32" s="74">
        <v>645661</v>
      </c>
      <c r="AU32" s="74">
        <v>301116</v>
      </c>
      <c r="AV32" s="74">
        <v>25894</v>
      </c>
      <c r="AW32" s="74">
        <v>275222</v>
      </c>
      <c r="AX32" s="74">
        <v>150674</v>
      </c>
      <c r="AY32" s="74">
        <v>46279</v>
      </c>
      <c r="AZ32" s="74">
        <v>104395</v>
      </c>
      <c r="BA32" s="256">
        <f t="shared" si="7"/>
        <v>30.960694095026735</v>
      </c>
      <c r="BB32" s="252">
        <f t="shared" si="8"/>
        <v>62.974237231268006</v>
      </c>
      <c r="BC32" s="252">
        <f t="shared" si="9"/>
        <v>24.769703172978506</v>
      </c>
      <c r="BD32" s="252">
        <f t="shared" si="10"/>
        <v>26.843646308610936</v>
      </c>
      <c r="BE32" s="252">
        <f t="shared" si="11"/>
        <v>44.269602731994759</v>
      </c>
      <c r="BF32" s="253">
        <f t="shared" si="12"/>
        <v>10.18211646012106</v>
      </c>
      <c r="BG32" s="296">
        <v>49.3</v>
      </c>
      <c r="BH32" s="296">
        <v>78.7</v>
      </c>
      <c r="BI32" s="74">
        <v>22237</v>
      </c>
      <c r="BJ32" s="74">
        <v>31955</v>
      </c>
      <c r="BK32" s="332">
        <v>51100</v>
      </c>
      <c r="BL32" s="332">
        <v>68800</v>
      </c>
      <c r="BM32" s="341">
        <v>89.395935085758737</v>
      </c>
      <c r="BN32" s="74">
        <v>5.3</v>
      </c>
      <c r="BO32" s="74">
        <v>4.3</v>
      </c>
      <c r="BP32" s="40"/>
      <c r="BQ32" s="40"/>
      <c r="BR32" s="40"/>
      <c r="BS32" s="40"/>
      <c r="BT32" s="44"/>
      <c r="BU32" s="41"/>
      <c r="BV32" s="40"/>
      <c r="BW32" s="42"/>
    </row>
    <row r="33" spans="1:75" ht="14.1" customHeight="1">
      <c r="A33" s="247" t="s">
        <v>109</v>
      </c>
      <c r="B33" s="247" t="s">
        <v>110</v>
      </c>
      <c r="C33" s="248"/>
      <c r="D33" s="316">
        <v>1767582</v>
      </c>
      <c r="E33" s="297">
        <v>194613</v>
      </c>
      <c r="F33" s="248">
        <f t="shared" si="13"/>
        <v>1572969</v>
      </c>
      <c r="G33" s="74">
        <v>79034</v>
      </c>
      <c r="H33" s="74">
        <v>1185257</v>
      </c>
      <c r="I33" s="74">
        <v>13373</v>
      </c>
      <c r="J33" s="74">
        <v>94586</v>
      </c>
      <c r="K33" s="74">
        <v>102206</v>
      </c>
      <c r="L33" s="74">
        <v>293126</v>
      </c>
      <c r="M33" s="250">
        <f t="shared" si="0"/>
        <v>40.610853334566549</v>
      </c>
      <c r="N33" s="250">
        <f t="shared" si="1"/>
        <v>75.351580355366181</v>
      </c>
      <c r="O33" s="250">
        <f t="shared" si="2"/>
        <v>6.8715861735855253</v>
      </c>
      <c r="P33" s="250">
        <f t="shared" si="3"/>
        <v>6.0132145007307836</v>
      </c>
      <c r="Q33" s="250">
        <f t="shared" si="4"/>
        <v>52.517560491847924</v>
      </c>
      <c r="R33" s="251">
        <f t="shared" si="5"/>
        <v>18.635205143903029</v>
      </c>
      <c r="S33" s="74">
        <v>1764338</v>
      </c>
      <c r="T33" s="74">
        <v>194489</v>
      </c>
      <c r="U33" s="74">
        <v>1569849</v>
      </c>
      <c r="V33" s="74">
        <v>45072</v>
      </c>
      <c r="W33" s="74">
        <v>149417</v>
      </c>
      <c r="X33" s="74">
        <v>190966</v>
      </c>
      <c r="Y33" s="74">
        <v>1378883</v>
      </c>
      <c r="Z33" s="252">
        <f t="shared" si="14"/>
        <v>23.174575425859562</v>
      </c>
      <c r="AA33" s="252">
        <f t="shared" si="6"/>
        <v>12.164609462438744</v>
      </c>
      <c r="AB33" s="252">
        <f t="shared" si="15"/>
        <v>76.825424574140442</v>
      </c>
      <c r="AC33" s="253">
        <f t="shared" si="16"/>
        <v>87.835390537561253</v>
      </c>
      <c r="AD33" s="254">
        <v>18.59</v>
      </c>
      <c r="AE33" s="249">
        <v>1743945</v>
      </c>
      <c r="AF33" s="211">
        <v>30464</v>
      </c>
      <c r="AG33" s="252">
        <f t="shared" si="17"/>
        <v>1.7468440805185943</v>
      </c>
      <c r="AH33" s="211">
        <v>769</v>
      </c>
      <c r="AI33" s="290">
        <v>21.6</v>
      </c>
      <c r="AJ33" s="290">
        <v>96</v>
      </c>
      <c r="AK33" s="290">
        <v>79</v>
      </c>
      <c r="AL33" s="320">
        <v>25.25565812012756</v>
      </c>
      <c r="AM33" s="326">
        <v>46.289565300712255</v>
      </c>
      <c r="AN33" s="334">
        <v>1853517</v>
      </c>
      <c r="AO33" s="334">
        <v>68266</v>
      </c>
      <c r="AP33" s="255">
        <f t="shared" si="18"/>
        <v>3.683052273057112</v>
      </c>
      <c r="AQ33" s="74">
        <v>1767582</v>
      </c>
      <c r="AR33" s="74">
        <v>903498</v>
      </c>
      <c r="AS33" s="74">
        <v>51850</v>
      </c>
      <c r="AT33" s="74">
        <v>851648</v>
      </c>
      <c r="AU33" s="74">
        <v>471697</v>
      </c>
      <c r="AV33" s="74">
        <v>40538</v>
      </c>
      <c r="AW33" s="74">
        <v>431159</v>
      </c>
      <c r="AX33" s="74">
        <v>392387</v>
      </c>
      <c r="AY33" s="74">
        <v>102225</v>
      </c>
      <c r="AZ33" s="74">
        <v>290162</v>
      </c>
      <c r="BA33" s="256">
        <f t="shared" si="7"/>
        <v>26.6426189411807</v>
      </c>
      <c r="BB33" s="252">
        <f t="shared" si="8"/>
        <v>54.142707198933991</v>
      </c>
      <c r="BC33" s="252">
        <f t="shared" si="9"/>
        <v>20.830057601496303</v>
      </c>
      <c r="BD33" s="252">
        <f t="shared" si="10"/>
        <v>27.410521122793902</v>
      </c>
      <c r="BE33" s="252">
        <f t="shared" si="11"/>
        <v>52.527323457322993</v>
      </c>
      <c r="BF33" s="253">
        <f t="shared" si="12"/>
        <v>18.446771678272107</v>
      </c>
      <c r="BG33" s="296">
        <v>40.200000000000003</v>
      </c>
      <c r="BH33" s="296">
        <v>70.099999999999994</v>
      </c>
      <c r="BI33" s="74">
        <v>26344</v>
      </c>
      <c r="BJ33" s="74">
        <v>31813</v>
      </c>
      <c r="BK33" s="332">
        <v>48400</v>
      </c>
      <c r="BL33" s="332">
        <v>65500</v>
      </c>
      <c r="BM33" s="341">
        <v>99.923809646382523</v>
      </c>
      <c r="BN33" s="74">
        <v>4.3</v>
      </c>
      <c r="BO33" s="74">
        <v>3.8</v>
      </c>
      <c r="BP33" s="40"/>
      <c r="BQ33" s="40"/>
      <c r="BR33" s="40"/>
      <c r="BS33" s="40"/>
      <c r="BT33" s="44"/>
      <c r="BU33" s="41"/>
      <c r="BV33" s="40"/>
      <c r="BW33" s="42"/>
    </row>
    <row r="34" spans="1:75" ht="14.1" customHeight="1">
      <c r="A34" s="247" t="s">
        <v>111</v>
      </c>
      <c r="B34" s="247" t="s">
        <v>112</v>
      </c>
      <c r="C34" s="248"/>
      <c r="D34" s="316">
        <v>840618</v>
      </c>
      <c r="E34" s="297">
        <v>83940</v>
      </c>
      <c r="F34" s="248">
        <f t="shared" si="13"/>
        <v>756678</v>
      </c>
      <c r="G34" s="74">
        <v>35226</v>
      </c>
      <c r="H34" s="74">
        <v>621867</v>
      </c>
      <c r="I34" s="74">
        <v>4344</v>
      </c>
      <c r="J34" s="74">
        <v>25318</v>
      </c>
      <c r="K34" s="74">
        <v>44370</v>
      </c>
      <c r="L34" s="74">
        <v>109493</v>
      </c>
      <c r="M34" s="250">
        <f t="shared" si="0"/>
        <v>41.96568977841315</v>
      </c>
      <c r="N34" s="250">
        <f t="shared" si="1"/>
        <v>82.183835131984807</v>
      </c>
      <c r="O34" s="250">
        <f t="shared" si="2"/>
        <v>5.1751250893495353</v>
      </c>
      <c r="P34" s="250">
        <f t="shared" si="3"/>
        <v>3.3459410740103452</v>
      </c>
      <c r="Q34" s="250">
        <f t="shared" si="4"/>
        <v>52.859185132237307</v>
      </c>
      <c r="R34" s="251">
        <f t="shared" si="5"/>
        <v>14.470223794004847</v>
      </c>
      <c r="S34" s="74">
        <v>817917</v>
      </c>
      <c r="T34" s="74">
        <v>83143</v>
      </c>
      <c r="U34" s="74">
        <v>734774</v>
      </c>
      <c r="V34" s="74">
        <v>18014</v>
      </c>
      <c r="W34" s="74">
        <v>65129</v>
      </c>
      <c r="X34" s="74">
        <v>49012</v>
      </c>
      <c r="Y34" s="74">
        <v>685762</v>
      </c>
      <c r="Z34" s="252">
        <f t="shared" si="14"/>
        <v>21.666285796759798</v>
      </c>
      <c r="AA34" s="252">
        <f t="shared" si="6"/>
        <v>6.6703503390158057</v>
      </c>
      <c r="AB34" s="252">
        <f t="shared" si="15"/>
        <v>78.333714203240206</v>
      </c>
      <c r="AC34" s="253">
        <f t="shared" si="16"/>
        <v>93.329649660984188</v>
      </c>
      <c r="AD34" s="254">
        <v>22.32</v>
      </c>
      <c r="AE34" s="249">
        <v>842234</v>
      </c>
      <c r="AF34" s="211">
        <v>14739</v>
      </c>
      <c r="AG34" s="252">
        <f t="shared" si="17"/>
        <v>1.7499887204743576</v>
      </c>
      <c r="AH34" s="211">
        <v>760</v>
      </c>
      <c r="AI34" s="290">
        <v>16.3</v>
      </c>
      <c r="AJ34" s="290">
        <v>117</v>
      </c>
      <c r="AK34" s="290">
        <v>104</v>
      </c>
      <c r="AL34" s="320">
        <v>26.806050969100522</v>
      </c>
      <c r="AM34" s="326">
        <v>44.553968110047535</v>
      </c>
      <c r="AN34" s="334">
        <v>847865</v>
      </c>
      <c r="AO34" s="334">
        <v>51338</v>
      </c>
      <c r="AP34" s="255">
        <f t="shared" si="18"/>
        <v>6.0549733742989744</v>
      </c>
      <c r="AQ34" s="74">
        <v>840618</v>
      </c>
      <c r="AR34" s="74">
        <v>466367</v>
      </c>
      <c r="AS34" s="74">
        <v>20099</v>
      </c>
      <c r="AT34" s="74">
        <v>446268</v>
      </c>
      <c r="AU34" s="74">
        <v>245413</v>
      </c>
      <c r="AV34" s="74">
        <v>21924</v>
      </c>
      <c r="AW34" s="74">
        <v>223489</v>
      </c>
      <c r="AX34" s="74">
        <v>128838</v>
      </c>
      <c r="AY34" s="74">
        <v>41917</v>
      </c>
      <c r="AZ34" s="74">
        <v>86921</v>
      </c>
      <c r="BA34" s="256">
        <f t="shared" si="7"/>
        <v>23.944484155349059</v>
      </c>
      <c r="BB34" s="252">
        <f t="shared" si="8"/>
        <v>58.977266419798113</v>
      </c>
      <c r="BC34" s="252">
        <f t="shared" si="9"/>
        <v>26.118656182987849</v>
      </c>
      <c r="BD34" s="252">
        <f t="shared" si="10"/>
        <v>29.535548806757962</v>
      </c>
      <c r="BE34" s="252">
        <f t="shared" si="11"/>
        <v>49.936859661663092</v>
      </c>
      <c r="BF34" s="253">
        <f t="shared" si="12"/>
        <v>11.487184773443921</v>
      </c>
      <c r="BG34" s="296">
        <v>42.8</v>
      </c>
      <c r="BH34" s="296">
        <v>77</v>
      </c>
      <c r="BI34" s="74">
        <v>22893</v>
      </c>
      <c r="BJ34" s="74">
        <v>37511</v>
      </c>
      <c r="BK34" s="332">
        <v>59300</v>
      </c>
      <c r="BL34" s="332">
        <v>89000</v>
      </c>
      <c r="BM34" s="341">
        <v>115.22036346476034</v>
      </c>
      <c r="BN34" s="74">
        <v>6.7</v>
      </c>
      <c r="BO34" s="74">
        <v>6.1</v>
      </c>
      <c r="BP34" s="40"/>
      <c r="BQ34" s="40"/>
      <c r="BR34" s="40"/>
      <c r="BS34" s="40"/>
      <c r="BT34" s="44"/>
      <c r="BU34" s="41"/>
      <c r="BV34" s="40"/>
      <c r="BW34" s="42"/>
    </row>
    <row r="35" spans="1:75" ht="14.1" customHeight="1">
      <c r="A35" s="247" t="s">
        <v>113</v>
      </c>
      <c r="B35" s="247" t="s">
        <v>114</v>
      </c>
      <c r="C35" s="248"/>
      <c r="D35" s="316">
        <v>5544952</v>
      </c>
      <c r="E35" s="297">
        <v>431402</v>
      </c>
      <c r="F35" s="248">
        <f t="shared" si="13"/>
        <v>5113550</v>
      </c>
      <c r="G35" s="74">
        <v>163805</v>
      </c>
      <c r="H35" s="74">
        <v>3926494</v>
      </c>
      <c r="I35" s="74">
        <v>28781</v>
      </c>
      <c r="J35" s="74">
        <v>272951</v>
      </c>
      <c r="K35" s="74">
        <v>238816</v>
      </c>
      <c r="L35" s="74">
        <v>914105</v>
      </c>
      <c r="M35" s="250">
        <f t="shared" si="0"/>
        <v>37.970384930992438</v>
      </c>
      <c r="N35" s="250">
        <f t="shared" si="1"/>
        <v>76.786068386932754</v>
      </c>
      <c r="O35" s="250">
        <f t="shared" si="2"/>
        <v>6.6715036091626834</v>
      </c>
      <c r="P35" s="250">
        <f t="shared" si="3"/>
        <v>5.337798593931808</v>
      </c>
      <c r="Q35" s="250">
        <f t="shared" si="4"/>
        <v>55.358111459844885</v>
      </c>
      <c r="R35" s="251">
        <f t="shared" si="5"/>
        <v>17.876133019135434</v>
      </c>
      <c r="S35" s="74">
        <v>5488389</v>
      </c>
      <c r="T35" s="74">
        <v>430155</v>
      </c>
      <c r="U35" s="74">
        <v>5058234</v>
      </c>
      <c r="V35" s="74">
        <v>92410</v>
      </c>
      <c r="W35" s="74">
        <v>337745</v>
      </c>
      <c r="X35" s="74">
        <v>436230</v>
      </c>
      <c r="Y35" s="74">
        <v>4622004</v>
      </c>
      <c r="Z35" s="252">
        <f t="shared" si="14"/>
        <v>21.482953818972231</v>
      </c>
      <c r="AA35" s="252">
        <f t="shared" si="6"/>
        <v>8.6241561778280733</v>
      </c>
      <c r="AB35" s="252">
        <f t="shared" si="15"/>
        <v>78.517046181027766</v>
      </c>
      <c r="AC35" s="253">
        <f t="shared" si="16"/>
        <v>91.37584382217193</v>
      </c>
      <c r="AD35" s="254">
        <v>28.17</v>
      </c>
      <c r="AE35" s="249">
        <v>5529566</v>
      </c>
      <c r="AF35" s="211">
        <v>97468</v>
      </c>
      <c r="AG35" s="252">
        <f t="shared" si="17"/>
        <v>1.7626699816947657</v>
      </c>
      <c r="AH35" s="211">
        <v>764</v>
      </c>
      <c r="AI35" s="290">
        <v>14.899999999999999</v>
      </c>
      <c r="AJ35" s="290">
        <v>151</v>
      </c>
      <c r="AK35" s="290">
        <v>132</v>
      </c>
      <c r="AL35" s="320">
        <v>34.086116819430892</v>
      </c>
      <c r="AM35" s="326">
        <v>49.943681028876114</v>
      </c>
      <c r="AN35" s="334">
        <v>5608023</v>
      </c>
      <c r="AO35" s="334">
        <v>214810</v>
      </c>
      <c r="AP35" s="255">
        <f t="shared" si="18"/>
        <v>3.8304051178106793</v>
      </c>
      <c r="AQ35" s="74">
        <v>5544952</v>
      </c>
      <c r="AR35" s="74">
        <v>2964505</v>
      </c>
      <c r="AS35" s="74">
        <v>99983</v>
      </c>
      <c r="AT35" s="74">
        <v>2864522</v>
      </c>
      <c r="AU35" s="74">
        <v>1444420</v>
      </c>
      <c r="AV35" s="74">
        <v>91791</v>
      </c>
      <c r="AW35" s="74">
        <v>1352629</v>
      </c>
      <c r="AX35" s="74">
        <v>1136027</v>
      </c>
      <c r="AY35" s="74">
        <v>239628</v>
      </c>
      <c r="AZ35" s="74">
        <v>896399</v>
      </c>
      <c r="BA35" s="256">
        <f t="shared" si="7"/>
        <v>23.176294963862013</v>
      </c>
      <c r="BB35" s="252">
        <f t="shared" si="8"/>
        <v>56.018265197367775</v>
      </c>
      <c r="BC35" s="252">
        <f t="shared" si="9"/>
        <v>21.27737006318932</v>
      </c>
      <c r="BD35" s="252">
        <f t="shared" si="10"/>
        <v>26.451858298051256</v>
      </c>
      <c r="BE35" s="252">
        <f t="shared" si="11"/>
        <v>55.546334972948664</v>
      </c>
      <c r="BF35" s="253">
        <f t="shared" si="12"/>
        <v>17.529876504580965</v>
      </c>
      <c r="BG35" s="296">
        <v>37.700000000000003</v>
      </c>
      <c r="BH35" s="296">
        <v>72.099999999999994</v>
      </c>
      <c r="BI35" s="74">
        <v>27067</v>
      </c>
      <c r="BJ35" s="74">
        <v>41296</v>
      </c>
      <c r="BK35" s="332">
        <v>61000</v>
      </c>
      <c r="BL35" s="332">
        <v>96100</v>
      </c>
      <c r="BM35" s="341">
        <v>113.84045951365769</v>
      </c>
      <c r="BN35" s="74">
        <v>4.8</v>
      </c>
      <c r="BO35" s="74">
        <v>4.2</v>
      </c>
      <c r="BP35" s="40"/>
      <c r="BQ35" s="40"/>
      <c r="BR35" s="40"/>
      <c r="BS35" s="40"/>
      <c r="BT35" s="44"/>
      <c r="BU35" s="41"/>
      <c r="BV35" s="40"/>
      <c r="BW35" s="42"/>
    </row>
    <row r="36" spans="1:75" ht="14.1" customHeight="1">
      <c r="A36" s="247" t="s">
        <v>115</v>
      </c>
      <c r="B36" s="247" t="s">
        <v>116</v>
      </c>
      <c r="C36" s="248"/>
      <c r="D36" s="316">
        <v>1230013</v>
      </c>
      <c r="E36" s="297">
        <v>159771</v>
      </c>
      <c r="F36" s="248">
        <f t="shared" si="13"/>
        <v>1070242</v>
      </c>
      <c r="G36" s="74">
        <v>51730</v>
      </c>
      <c r="H36" s="74">
        <v>766955</v>
      </c>
      <c r="I36" s="74">
        <v>8986</v>
      </c>
      <c r="J36" s="74">
        <v>59442</v>
      </c>
      <c r="K36" s="74">
        <v>99055</v>
      </c>
      <c r="L36" s="74">
        <v>243845</v>
      </c>
      <c r="M36" s="250">
        <f t="shared" si="0"/>
        <v>32.377590426297637</v>
      </c>
      <c r="N36" s="250">
        <f t="shared" si="1"/>
        <v>71.661829754391988</v>
      </c>
      <c r="O36" s="250">
        <f t="shared" si="2"/>
        <v>5.6242997790587781</v>
      </c>
      <c r="P36" s="250">
        <f t="shared" si="3"/>
        <v>5.5540709484396986</v>
      </c>
      <c r="Q36" s="250">
        <f t="shared" si="4"/>
        <v>61.998109794643582</v>
      </c>
      <c r="R36" s="251">
        <f t="shared" si="5"/>
        <v>22.784099297168304</v>
      </c>
      <c r="S36" s="74">
        <v>1222041</v>
      </c>
      <c r="T36" s="74">
        <v>159284</v>
      </c>
      <c r="U36" s="74">
        <v>1062757</v>
      </c>
      <c r="V36" s="74">
        <v>48433</v>
      </c>
      <c r="W36" s="74">
        <v>110851</v>
      </c>
      <c r="X36" s="74">
        <v>190265</v>
      </c>
      <c r="Y36" s="74">
        <v>872492</v>
      </c>
      <c r="Z36" s="252">
        <f t="shared" si="14"/>
        <v>30.406694959945757</v>
      </c>
      <c r="AA36" s="252">
        <f t="shared" si="6"/>
        <v>17.902963706661073</v>
      </c>
      <c r="AB36" s="252">
        <f t="shared" si="15"/>
        <v>69.593305040054247</v>
      </c>
      <c r="AC36" s="253">
        <f t="shared" si="16"/>
        <v>82.097036293338931</v>
      </c>
      <c r="AD36" s="254">
        <v>15.89</v>
      </c>
      <c r="AE36" s="249">
        <v>1234232</v>
      </c>
      <c r="AF36" s="211">
        <v>37639</v>
      </c>
      <c r="AG36" s="252">
        <f t="shared" si="17"/>
        <v>3.0495887321022304</v>
      </c>
      <c r="AH36" s="211">
        <v>733</v>
      </c>
      <c r="AI36" s="290">
        <v>22.400000000000002</v>
      </c>
      <c r="AJ36" s="290">
        <v>90</v>
      </c>
      <c r="AK36" s="290">
        <v>77</v>
      </c>
      <c r="AL36" s="320">
        <v>21.969479662669954</v>
      </c>
      <c r="AM36" s="326">
        <v>44.549403042362776</v>
      </c>
      <c r="AN36" s="334">
        <v>1247379</v>
      </c>
      <c r="AO36" s="334">
        <v>68789</v>
      </c>
      <c r="AP36" s="255">
        <f t="shared" si="18"/>
        <v>5.5146831877079858</v>
      </c>
      <c r="AQ36" s="74">
        <v>1230013</v>
      </c>
      <c r="AR36" s="74">
        <v>583442</v>
      </c>
      <c r="AS36" s="74">
        <v>32263</v>
      </c>
      <c r="AT36" s="74">
        <v>551179</v>
      </c>
      <c r="AU36" s="74">
        <v>315556</v>
      </c>
      <c r="AV36" s="74">
        <v>29614</v>
      </c>
      <c r="AW36" s="74">
        <v>285942</v>
      </c>
      <c r="AX36" s="74">
        <v>331015</v>
      </c>
      <c r="AY36" s="74">
        <v>97894</v>
      </c>
      <c r="AZ36" s="74">
        <v>233121</v>
      </c>
      <c r="BA36" s="256">
        <f t="shared" si="7"/>
        <v>20.19327662717264</v>
      </c>
      <c r="BB36" s="252">
        <f t="shared" si="8"/>
        <v>51.500408318866199</v>
      </c>
      <c r="BC36" s="252">
        <f t="shared" si="9"/>
        <v>18.535278617521328</v>
      </c>
      <c r="BD36" s="252">
        <f t="shared" si="10"/>
        <v>26.717508750357393</v>
      </c>
      <c r="BE36" s="252">
        <f t="shared" si="11"/>
        <v>61.271444755306035</v>
      </c>
      <c r="BF36" s="253">
        <f t="shared" si="12"/>
        <v>21.782082930776404</v>
      </c>
      <c r="BG36" s="296">
        <v>33.700000000000003</v>
      </c>
      <c r="BH36" s="296">
        <v>62.9</v>
      </c>
      <c r="BI36" s="74">
        <v>20100</v>
      </c>
      <c r="BJ36" s="74">
        <v>28066</v>
      </c>
      <c r="BK36" s="332">
        <v>34900</v>
      </c>
      <c r="BL36" s="332">
        <v>54600</v>
      </c>
      <c r="BM36" s="341">
        <v>94.883167844795494</v>
      </c>
      <c r="BN36" s="74">
        <v>7.9</v>
      </c>
      <c r="BO36" s="74">
        <v>4.5999999999999996</v>
      </c>
      <c r="BP36" s="40"/>
      <c r="BQ36" s="40"/>
      <c r="BR36" s="40"/>
      <c r="BS36" s="40"/>
      <c r="BT36" s="44"/>
      <c r="BU36" s="41"/>
      <c r="BV36" s="40"/>
      <c r="BW36" s="42"/>
    </row>
    <row r="37" spans="1:75" ht="14.1" customHeight="1">
      <c r="A37" s="247" t="s">
        <v>117</v>
      </c>
      <c r="B37" s="247" t="s">
        <v>118</v>
      </c>
      <c r="C37" s="248"/>
      <c r="D37" s="316">
        <v>12448696</v>
      </c>
      <c r="E37" s="297">
        <v>1091291</v>
      </c>
      <c r="F37" s="248">
        <f t="shared" si="13"/>
        <v>11357405</v>
      </c>
      <c r="G37" s="74">
        <v>365797</v>
      </c>
      <c r="H37" s="74">
        <v>8507994</v>
      </c>
      <c r="I37" s="74">
        <v>63845</v>
      </c>
      <c r="J37" s="74">
        <v>574375</v>
      </c>
      <c r="K37" s="74">
        <v>661649</v>
      </c>
      <c r="L37" s="74">
        <v>2275036</v>
      </c>
      <c r="M37" s="250">
        <f t="shared" ref="M37:M56" si="19">G37/E37*100</f>
        <v>33.519656993414223</v>
      </c>
      <c r="N37" s="250">
        <f t="shared" ref="N37:N56" si="20">H37/F37*100</f>
        <v>74.911425629358121</v>
      </c>
      <c r="O37" s="250">
        <f t="shared" ref="O37:O56" si="21">I37/E37*100</f>
        <v>5.8504102022283702</v>
      </c>
      <c r="P37" s="250">
        <f t="shared" ref="P37:P56" si="22">J37/F37*100</f>
        <v>5.0572732063354264</v>
      </c>
      <c r="Q37" s="250">
        <f t="shared" ref="Q37:Q56" si="23">K37/E37*100</f>
        <v>60.629932804357409</v>
      </c>
      <c r="R37" s="251">
        <f t="shared" ref="R37:R56" si="24">L37/F37*100</f>
        <v>20.031301164306459</v>
      </c>
      <c r="S37" s="74">
        <v>12228795</v>
      </c>
      <c r="T37" s="74">
        <v>1081583</v>
      </c>
      <c r="U37" s="74">
        <v>11147212</v>
      </c>
      <c r="V37" s="74">
        <v>322341</v>
      </c>
      <c r="W37" s="74">
        <v>759242</v>
      </c>
      <c r="X37" s="74">
        <v>1373988</v>
      </c>
      <c r="Y37" s="74">
        <v>9773224</v>
      </c>
      <c r="Z37" s="252">
        <f t="shared" si="14"/>
        <v>29.802705848742072</v>
      </c>
      <c r="AA37" s="252">
        <f t="shared" ref="AA37:AA56" si="25">X37/U37*100</f>
        <v>12.325844345653426</v>
      </c>
      <c r="AB37" s="252">
        <f t="shared" si="15"/>
        <v>70.197294151257921</v>
      </c>
      <c r="AC37" s="253">
        <f t="shared" si="16"/>
        <v>87.674155654346578</v>
      </c>
      <c r="AD37" s="254">
        <v>30.03</v>
      </c>
      <c r="AE37" s="249">
        <v>12438007</v>
      </c>
      <c r="AF37" s="211">
        <v>328763</v>
      </c>
      <c r="AG37" s="252">
        <f t="shared" si="17"/>
        <v>2.6432128555644003</v>
      </c>
      <c r="AH37" s="211">
        <v>820</v>
      </c>
      <c r="AI37" s="290">
        <v>19.400000000000002</v>
      </c>
      <c r="AJ37" s="290">
        <v>145</v>
      </c>
      <c r="AK37" s="290">
        <v>131</v>
      </c>
      <c r="AL37" s="320">
        <v>29.598174551418481</v>
      </c>
      <c r="AM37" s="326">
        <v>50.384631752557198</v>
      </c>
      <c r="AN37" s="334">
        <v>12532709</v>
      </c>
      <c r="AO37" s="334">
        <v>544004</v>
      </c>
      <c r="AP37" s="255">
        <f t="shared" si="18"/>
        <v>4.3406736723879886</v>
      </c>
      <c r="AQ37" s="74">
        <v>12448696</v>
      </c>
      <c r="AR37" s="74">
        <v>6361799</v>
      </c>
      <c r="AS37" s="74">
        <v>218967</v>
      </c>
      <c r="AT37" s="74">
        <v>6142832</v>
      </c>
      <c r="AU37" s="74">
        <v>3264531</v>
      </c>
      <c r="AV37" s="74">
        <v>216022</v>
      </c>
      <c r="AW37" s="74">
        <v>3048509</v>
      </c>
      <c r="AX37" s="74">
        <v>2822366</v>
      </c>
      <c r="AY37" s="74">
        <v>656302</v>
      </c>
      <c r="AZ37" s="74">
        <v>2166064</v>
      </c>
      <c r="BA37" s="256">
        <f t="shared" ref="BA37:BA56" si="26">AS37/E37*100</f>
        <v>20.064950595212462</v>
      </c>
      <c r="BB37" s="252">
        <f t="shared" ref="BB37:BB56" si="27">AT37/F37*100</f>
        <v>54.086580517292461</v>
      </c>
      <c r="BC37" s="252">
        <f t="shared" ref="BC37:BC56" si="28">AV37/E37*100</f>
        <v>19.795086736718254</v>
      </c>
      <c r="BD37" s="252">
        <f t="shared" ref="BD37:BD56" si="29">AW37/F37*100</f>
        <v>26.841598058711476</v>
      </c>
      <c r="BE37" s="252">
        <f t="shared" ref="BE37:BE56" si="30">AY37/E37*100</f>
        <v>60.139962668069288</v>
      </c>
      <c r="BF37" s="253">
        <f t="shared" ref="BF37:BF56" si="31">AZ37/F37*100</f>
        <v>19.071821423996063</v>
      </c>
      <c r="BG37" s="296">
        <v>34.5</v>
      </c>
      <c r="BH37" s="296">
        <v>69.7</v>
      </c>
      <c r="BI37" s="74">
        <v>24050</v>
      </c>
      <c r="BJ37" s="74">
        <v>36852</v>
      </c>
      <c r="BK37" s="332">
        <v>45500</v>
      </c>
      <c r="BL37" s="332">
        <v>79900</v>
      </c>
      <c r="BM37" s="341">
        <v>130.8976904266699</v>
      </c>
      <c r="BN37" s="74">
        <v>5.3</v>
      </c>
      <c r="BO37" s="74">
        <v>4</v>
      </c>
      <c r="BP37" s="40"/>
      <c r="BQ37" s="40"/>
      <c r="BR37" s="40"/>
      <c r="BS37" s="40"/>
      <c r="BT37" s="44"/>
      <c r="BU37" s="41"/>
      <c r="BV37" s="40"/>
      <c r="BW37" s="42"/>
    </row>
    <row r="38" spans="1:75" ht="14.1" customHeight="1">
      <c r="A38" s="247" t="s">
        <v>119</v>
      </c>
      <c r="B38" s="247" t="s">
        <v>120</v>
      </c>
      <c r="C38" s="248"/>
      <c r="D38" s="316">
        <v>6085276</v>
      </c>
      <c r="E38" s="297">
        <v>704954</v>
      </c>
      <c r="F38" s="248">
        <f t="shared" si="13"/>
        <v>5380322</v>
      </c>
      <c r="G38" s="74">
        <v>230793</v>
      </c>
      <c r="H38" s="74">
        <v>4057507</v>
      </c>
      <c r="I38" s="74">
        <v>41609</v>
      </c>
      <c r="J38" s="74">
        <v>282393</v>
      </c>
      <c r="K38" s="74">
        <v>432552</v>
      </c>
      <c r="L38" s="74">
        <v>1040422</v>
      </c>
      <c r="M38" s="250">
        <f t="shared" si="19"/>
        <v>32.738731888889205</v>
      </c>
      <c r="N38" s="250">
        <f t="shared" si="20"/>
        <v>75.413832108933249</v>
      </c>
      <c r="O38" s="250">
        <f t="shared" si="21"/>
        <v>5.9023709348411382</v>
      </c>
      <c r="P38" s="250">
        <f t="shared" si="22"/>
        <v>5.2486263833279869</v>
      </c>
      <c r="Q38" s="250">
        <f t="shared" si="23"/>
        <v>61.358897176269657</v>
      </c>
      <c r="R38" s="251">
        <f t="shared" si="24"/>
        <v>19.337541507738756</v>
      </c>
      <c r="S38" s="74">
        <v>5992347</v>
      </c>
      <c r="T38" s="74">
        <v>701622</v>
      </c>
      <c r="U38" s="74">
        <v>5290725</v>
      </c>
      <c r="V38" s="74">
        <v>200698</v>
      </c>
      <c r="W38" s="74">
        <v>500924</v>
      </c>
      <c r="X38" s="74">
        <v>721852</v>
      </c>
      <c r="Y38" s="74">
        <v>4568873</v>
      </c>
      <c r="Z38" s="252">
        <f t="shared" si="14"/>
        <v>28.604861307085582</v>
      </c>
      <c r="AA38" s="252">
        <f t="shared" si="25"/>
        <v>13.643725576362408</v>
      </c>
      <c r="AB38" s="252">
        <f t="shared" si="15"/>
        <v>71.395138692914415</v>
      </c>
      <c r="AC38" s="253">
        <f t="shared" si="16"/>
        <v>86.356274423637586</v>
      </c>
      <c r="AD38" s="254">
        <v>16.350000000000001</v>
      </c>
      <c r="AE38" s="249">
        <v>6043522</v>
      </c>
      <c r="AF38" s="211">
        <v>149198</v>
      </c>
      <c r="AG38" s="252">
        <f t="shared" si="17"/>
        <v>2.4687260177095411</v>
      </c>
      <c r="AH38" s="211">
        <v>733</v>
      </c>
      <c r="AI38" s="290">
        <v>21.8</v>
      </c>
      <c r="AJ38" s="290">
        <v>92</v>
      </c>
      <c r="AK38" s="290">
        <v>85</v>
      </c>
      <c r="AL38" s="320">
        <v>21.372487187715457</v>
      </c>
      <c r="AM38" s="326">
        <v>44.293486674776069</v>
      </c>
      <c r="AN38" s="334">
        <v>6340628</v>
      </c>
      <c r="AO38" s="334">
        <v>343019</v>
      </c>
      <c r="AP38" s="255">
        <f t="shared" si="18"/>
        <v>5.4098584556608591</v>
      </c>
      <c r="AQ38" s="74">
        <v>6085276</v>
      </c>
      <c r="AR38" s="74">
        <v>3108729</v>
      </c>
      <c r="AS38" s="74">
        <v>144204</v>
      </c>
      <c r="AT38" s="74">
        <v>2964525</v>
      </c>
      <c r="AU38" s="74">
        <v>1570830</v>
      </c>
      <c r="AV38" s="74">
        <v>132166</v>
      </c>
      <c r="AW38" s="74">
        <v>1438664</v>
      </c>
      <c r="AX38" s="74">
        <v>1405717</v>
      </c>
      <c r="AY38" s="74">
        <v>428584</v>
      </c>
      <c r="AZ38" s="74">
        <v>977133</v>
      </c>
      <c r="BA38" s="256">
        <f t="shared" si="26"/>
        <v>20.455802789969272</v>
      </c>
      <c r="BB38" s="252">
        <f t="shared" si="27"/>
        <v>55.099397396661388</v>
      </c>
      <c r="BC38" s="252">
        <f t="shared" si="28"/>
        <v>18.748173639698475</v>
      </c>
      <c r="BD38" s="252">
        <f t="shared" si="29"/>
        <v>26.739366156895443</v>
      </c>
      <c r="BE38" s="252">
        <f t="shared" si="30"/>
        <v>60.796023570332245</v>
      </c>
      <c r="BF38" s="253">
        <f t="shared" si="31"/>
        <v>18.161236446443169</v>
      </c>
      <c r="BG38" s="296">
        <v>33.799999999999997</v>
      </c>
      <c r="BH38" s="296">
        <v>69.2</v>
      </c>
      <c r="BI38" s="74">
        <v>20980</v>
      </c>
      <c r="BJ38" s="74">
        <v>30827</v>
      </c>
      <c r="BK38" s="332">
        <v>40100</v>
      </c>
      <c r="BL38" s="332">
        <v>62300</v>
      </c>
      <c r="BM38" s="341">
        <v>90.18888922769986</v>
      </c>
      <c r="BN38" s="74">
        <v>5.3</v>
      </c>
      <c r="BO38" s="74">
        <v>5.2</v>
      </c>
      <c r="BP38" s="40"/>
      <c r="BQ38" s="40"/>
      <c r="BR38" s="40"/>
      <c r="BS38" s="40"/>
      <c r="BT38" s="44"/>
      <c r="BU38" s="41"/>
      <c r="BV38" s="40"/>
      <c r="BW38" s="42"/>
    </row>
    <row r="39" spans="1:75" ht="14.1" customHeight="1">
      <c r="A39" s="247" t="s">
        <v>121</v>
      </c>
      <c r="B39" s="247" t="s">
        <v>122</v>
      </c>
      <c r="C39" s="248"/>
      <c r="D39" s="316">
        <v>458072</v>
      </c>
      <c r="E39" s="297">
        <v>38516</v>
      </c>
      <c r="F39" s="248">
        <f t="shared" si="13"/>
        <v>419556</v>
      </c>
      <c r="G39" s="74">
        <v>20470</v>
      </c>
      <c r="H39" s="74">
        <v>351259</v>
      </c>
      <c r="I39" s="74">
        <v>1404</v>
      </c>
      <c r="J39" s="74">
        <v>8684</v>
      </c>
      <c r="K39" s="74">
        <v>16642</v>
      </c>
      <c r="L39" s="74">
        <v>59613</v>
      </c>
      <c r="M39" s="250">
        <f t="shared" si="19"/>
        <v>53.146744210198364</v>
      </c>
      <c r="N39" s="250">
        <f t="shared" si="20"/>
        <v>83.721600930507492</v>
      </c>
      <c r="O39" s="250">
        <f t="shared" si="21"/>
        <v>3.6452383425070103</v>
      </c>
      <c r="P39" s="250">
        <f t="shared" si="22"/>
        <v>2.0698071294416001</v>
      </c>
      <c r="Q39" s="250">
        <f t="shared" si="23"/>
        <v>43.208017447294637</v>
      </c>
      <c r="R39" s="251">
        <f t="shared" si="24"/>
        <v>14.20859194005091</v>
      </c>
      <c r="S39" s="74">
        <v>446982</v>
      </c>
      <c r="T39" s="74">
        <v>38076</v>
      </c>
      <c r="U39" s="74">
        <v>408906</v>
      </c>
      <c r="V39" s="74">
        <v>8983</v>
      </c>
      <c r="W39" s="74">
        <v>29093</v>
      </c>
      <c r="X39" s="74">
        <v>40444</v>
      </c>
      <c r="Y39" s="74">
        <v>368462</v>
      </c>
      <c r="Z39" s="252">
        <f t="shared" si="14"/>
        <v>23.592289105998528</v>
      </c>
      <c r="AA39" s="252">
        <f t="shared" si="25"/>
        <v>9.8907817444596056</v>
      </c>
      <c r="AB39" s="252">
        <f t="shared" si="15"/>
        <v>76.407710894001468</v>
      </c>
      <c r="AC39" s="253">
        <f t="shared" si="16"/>
        <v>90.109218255540384</v>
      </c>
      <c r="AD39" s="254">
        <v>16.440000000000001</v>
      </c>
      <c r="AE39" s="249">
        <v>454215</v>
      </c>
      <c r="AF39" s="211">
        <v>5620</v>
      </c>
      <c r="AG39" s="252">
        <f t="shared" si="17"/>
        <v>1.2372995167486764</v>
      </c>
      <c r="AH39" s="211">
        <v>733</v>
      </c>
      <c r="AI39" s="290">
        <v>16.600000000000001</v>
      </c>
      <c r="AJ39" s="290">
        <v>90</v>
      </c>
      <c r="AK39" s="290">
        <v>82</v>
      </c>
      <c r="AL39" s="320">
        <v>13.134567669459059</v>
      </c>
      <c r="AM39" s="326">
        <v>36.350290977088825</v>
      </c>
      <c r="AN39" s="334">
        <v>466413</v>
      </c>
      <c r="AO39" s="334">
        <v>15617</v>
      </c>
      <c r="AP39" s="255">
        <f t="shared" si="18"/>
        <v>3.3483200511134981</v>
      </c>
      <c r="AQ39" s="74">
        <v>458072</v>
      </c>
      <c r="AR39" s="74">
        <v>269997</v>
      </c>
      <c r="AS39" s="74">
        <v>12842</v>
      </c>
      <c r="AT39" s="74">
        <v>257155</v>
      </c>
      <c r="AU39" s="74">
        <v>132783</v>
      </c>
      <c r="AV39" s="74">
        <v>10863</v>
      </c>
      <c r="AW39" s="74">
        <v>121920</v>
      </c>
      <c r="AX39" s="74">
        <v>55292</v>
      </c>
      <c r="AY39" s="74">
        <v>14811</v>
      </c>
      <c r="AZ39" s="74">
        <v>40481</v>
      </c>
      <c r="BA39" s="256">
        <f t="shared" si="26"/>
        <v>33.341987745352583</v>
      </c>
      <c r="BB39" s="252">
        <f t="shared" si="27"/>
        <v>61.292175537949646</v>
      </c>
      <c r="BC39" s="252">
        <f t="shared" si="28"/>
        <v>28.20386332952539</v>
      </c>
      <c r="BD39" s="252">
        <f t="shared" si="29"/>
        <v>29.059291250750796</v>
      </c>
      <c r="BE39" s="252">
        <f t="shared" si="30"/>
        <v>38.454148925122027</v>
      </c>
      <c r="BF39" s="253">
        <f t="shared" si="31"/>
        <v>9.648533211299565</v>
      </c>
      <c r="BG39" s="296">
        <v>56.3</v>
      </c>
      <c r="BH39" s="296">
        <v>79.7</v>
      </c>
      <c r="BI39" s="74">
        <v>24809</v>
      </c>
      <c r="BJ39" s="74">
        <v>35557</v>
      </c>
      <c r="BK39" s="332">
        <v>56600</v>
      </c>
      <c r="BL39" s="332">
        <v>73600</v>
      </c>
      <c r="BM39" s="341">
        <v>95.177586921784211</v>
      </c>
      <c r="BN39" s="74">
        <v>6.4</v>
      </c>
      <c r="BO39" s="74">
        <v>4.8</v>
      </c>
      <c r="BP39" s="40"/>
      <c r="BQ39" s="40"/>
      <c r="BR39" s="40"/>
      <c r="BS39" s="40"/>
      <c r="BT39" s="44"/>
      <c r="BU39" s="41"/>
      <c r="BV39" s="40"/>
      <c r="BW39" s="42"/>
    </row>
    <row r="40" spans="1:75" ht="14.1" customHeight="1">
      <c r="A40" s="247" t="s">
        <v>123</v>
      </c>
      <c r="B40" s="247" t="s">
        <v>124</v>
      </c>
      <c r="C40" s="248"/>
      <c r="D40" s="316">
        <v>7037820</v>
      </c>
      <c r="E40" s="297">
        <v>834652</v>
      </c>
      <c r="F40" s="248">
        <f t="shared" si="13"/>
        <v>6203168</v>
      </c>
      <c r="G40" s="74">
        <v>295011</v>
      </c>
      <c r="H40" s="74">
        <v>4818619</v>
      </c>
      <c r="I40" s="74">
        <v>49113</v>
      </c>
      <c r="J40" s="74">
        <v>295130</v>
      </c>
      <c r="K40" s="74">
        <v>490528</v>
      </c>
      <c r="L40" s="74">
        <v>1089419</v>
      </c>
      <c r="M40" s="250">
        <f t="shared" si="19"/>
        <v>35.345389455725261</v>
      </c>
      <c r="N40" s="250">
        <f t="shared" si="20"/>
        <v>77.679969331799498</v>
      </c>
      <c r="O40" s="250">
        <f t="shared" si="21"/>
        <v>5.884248764754652</v>
      </c>
      <c r="P40" s="250">
        <f t="shared" si="22"/>
        <v>4.7577302436432483</v>
      </c>
      <c r="Q40" s="250">
        <f t="shared" si="23"/>
        <v>58.770361779520087</v>
      </c>
      <c r="R40" s="251">
        <f t="shared" si="24"/>
        <v>17.562300424557257</v>
      </c>
      <c r="S40" s="74">
        <v>6924905</v>
      </c>
      <c r="T40" s="74">
        <v>828623</v>
      </c>
      <c r="U40" s="74">
        <v>6096282</v>
      </c>
      <c r="V40" s="74">
        <v>251985</v>
      </c>
      <c r="W40" s="74">
        <v>576638</v>
      </c>
      <c r="X40" s="74">
        <v>738636</v>
      </c>
      <c r="Y40" s="74">
        <v>5357646</v>
      </c>
      <c r="Z40" s="252">
        <f t="shared" si="14"/>
        <v>30.410089992674592</v>
      </c>
      <c r="AA40" s="252">
        <f t="shared" si="25"/>
        <v>12.116171791265561</v>
      </c>
      <c r="AB40" s="252">
        <f t="shared" si="15"/>
        <v>69.5899100073254</v>
      </c>
      <c r="AC40" s="253">
        <f t="shared" si="16"/>
        <v>87.883828208734442</v>
      </c>
      <c r="AD40" s="254">
        <v>15.25</v>
      </c>
      <c r="AE40" s="249">
        <v>7050695</v>
      </c>
      <c r="AF40" s="211">
        <v>218165</v>
      </c>
      <c r="AG40" s="252">
        <f t="shared" si="17"/>
        <v>3.0942339726792891</v>
      </c>
      <c r="AH40" s="211">
        <v>733</v>
      </c>
      <c r="AI40" s="290">
        <v>20.100000000000001</v>
      </c>
      <c r="AJ40" s="290">
        <v>82</v>
      </c>
      <c r="AK40" s="290">
        <v>71</v>
      </c>
      <c r="AL40" s="320">
        <v>19.250292356769688</v>
      </c>
      <c r="AM40" s="326">
        <v>43.117763907540798</v>
      </c>
      <c r="AN40" s="334">
        <v>7110238</v>
      </c>
      <c r="AO40" s="334">
        <v>385270</v>
      </c>
      <c r="AP40" s="255">
        <f t="shared" si="18"/>
        <v>5.418524668231921</v>
      </c>
      <c r="AQ40" s="74">
        <v>7037820</v>
      </c>
      <c r="AR40" s="74">
        <v>3666629</v>
      </c>
      <c r="AS40" s="74">
        <v>174406</v>
      </c>
      <c r="AT40" s="74">
        <v>3492223</v>
      </c>
      <c r="AU40" s="74">
        <v>1944037</v>
      </c>
      <c r="AV40" s="74">
        <v>186054</v>
      </c>
      <c r="AW40" s="74">
        <v>1757983</v>
      </c>
      <c r="AX40" s="74">
        <v>1427154</v>
      </c>
      <c r="AY40" s="74">
        <v>474192</v>
      </c>
      <c r="AZ40" s="74">
        <v>952962</v>
      </c>
      <c r="BA40" s="256">
        <f t="shared" si="26"/>
        <v>20.89565471597744</v>
      </c>
      <c r="BB40" s="252">
        <f t="shared" si="27"/>
        <v>56.297411258247401</v>
      </c>
      <c r="BC40" s="252">
        <f t="shared" si="28"/>
        <v>22.29120639500055</v>
      </c>
      <c r="BD40" s="252">
        <f t="shared" si="29"/>
        <v>28.340083647581366</v>
      </c>
      <c r="BE40" s="252">
        <f t="shared" si="30"/>
        <v>56.813138889022007</v>
      </c>
      <c r="BF40" s="253">
        <f t="shared" si="31"/>
        <v>15.362505094171237</v>
      </c>
      <c r="BG40" s="296">
        <v>36.9</v>
      </c>
      <c r="BH40" s="296">
        <v>70.900000000000006</v>
      </c>
      <c r="BI40" s="74">
        <v>20271</v>
      </c>
      <c r="BJ40" s="74">
        <v>32010</v>
      </c>
      <c r="BK40" s="332">
        <v>38900</v>
      </c>
      <c r="BL40" s="332">
        <v>65700</v>
      </c>
      <c r="BM40" s="341">
        <v>88.743928904677361</v>
      </c>
      <c r="BN40" s="74">
        <v>4.4000000000000004</v>
      </c>
      <c r="BO40" s="74">
        <v>3.8</v>
      </c>
      <c r="BP40" s="40"/>
      <c r="BQ40" s="40"/>
      <c r="BR40" s="40"/>
      <c r="BS40" s="40"/>
      <c r="BT40" s="44"/>
      <c r="BU40" s="41"/>
      <c r="BV40" s="40"/>
      <c r="BW40" s="42"/>
    </row>
    <row r="41" spans="1:75" ht="14.1" customHeight="1">
      <c r="A41" s="247" t="s">
        <v>125</v>
      </c>
      <c r="B41" s="247" t="s">
        <v>126</v>
      </c>
      <c r="C41" s="248"/>
      <c r="D41" s="316">
        <v>2306303</v>
      </c>
      <c r="E41" s="297">
        <v>324641</v>
      </c>
      <c r="F41" s="248">
        <f t="shared" si="13"/>
        <v>1981662</v>
      </c>
      <c r="G41" s="74">
        <v>119410</v>
      </c>
      <c r="H41" s="74">
        <v>1503615</v>
      </c>
      <c r="I41" s="74">
        <v>16197</v>
      </c>
      <c r="J41" s="74">
        <v>80591</v>
      </c>
      <c r="K41" s="74">
        <v>189034</v>
      </c>
      <c r="L41" s="74">
        <v>397456</v>
      </c>
      <c r="M41" s="250">
        <f t="shared" si="19"/>
        <v>36.78216861086554</v>
      </c>
      <c r="N41" s="250">
        <f t="shared" si="20"/>
        <v>75.876461273415956</v>
      </c>
      <c r="O41" s="250">
        <f t="shared" si="21"/>
        <v>4.9892034585896425</v>
      </c>
      <c r="P41" s="250">
        <f t="shared" si="22"/>
        <v>4.0668388453732272</v>
      </c>
      <c r="Q41" s="250">
        <f t="shared" si="23"/>
        <v>58.228627930544818</v>
      </c>
      <c r="R41" s="251">
        <f t="shared" si="24"/>
        <v>20.056699881210822</v>
      </c>
      <c r="S41" s="74">
        <v>2276365</v>
      </c>
      <c r="T41" s="74">
        <v>323832</v>
      </c>
      <c r="U41" s="74">
        <v>1952533</v>
      </c>
      <c r="V41" s="74">
        <v>89391</v>
      </c>
      <c r="W41" s="74">
        <v>234441</v>
      </c>
      <c r="X41" s="74">
        <v>263907</v>
      </c>
      <c r="Y41" s="74">
        <v>1688626</v>
      </c>
      <c r="Z41" s="252">
        <f t="shared" si="14"/>
        <v>27.604128066404805</v>
      </c>
      <c r="AA41" s="252">
        <f t="shared" si="25"/>
        <v>13.516135194642038</v>
      </c>
      <c r="AB41" s="252">
        <f t="shared" si="15"/>
        <v>72.395871933595203</v>
      </c>
      <c r="AC41" s="253">
        <f t="shared" si="16"/>
        <v>86.483864805357967</v>
      </c>
      <c r="AD41" s="254">
        <v>15.41</v>
      </c>
      <c r="AE41" s="249">
        <v>2301565</v>
      </c>
      <c r="AF41" s="211">
        <v>64874</v>
      </c>
      <c r="AG41" s="252">
        <f t="shared" si="17"/>
        <v>2.8186907604173679</v>
      </c>
      <c r="AH41" s="211">
        <v>774</v>
      </c>
      <c r="AI41" s="290">
        <v>22.8</v>
      </c>
      <c r="AJ41" s="290">
        <v>77</v>
      </c>
      <c r="AK41" s="290">
        <v>68</v>
      </c>
      <c r="AL41" s="320">
        <v>17.757494820968287</v>
      </c>
      <c r="AM41" s="326">
        <v>39.86224120672739</v>
      </c>
      <c r="AN41" s="334">
        <v>2368756</v>
      </c>
      <c r="AO41" s="334">
        <v>135513</v>
      </c>
      <c r="AP41" s="255">
        <f t="shared" si="18"/>
        <v>5.7208509445464202</v>
      </c>
      <c r="AQ41" s="74">
        <v>2306303</v>
      </c>
      <c r="AR41" s="74">
        <v>1223417</v>
      </c>
      <c r="AS41" s="74">
        <v>82401</v>
      </c>
      <c r="AT41" s="74">
        <v>1141016</v>
      </c>
      <c r="AU41" s="74">
        <v>552171</v>
      </c>
      <c r="AV41" s="74">
        <v>60327</v>
      </c>
      <c r="AW41" s="74">
        <v>491844</v>
      </c>
      <c r="AX41" s="74">
        <v>530715</v>
      </c>
      <c r="AY41" s="74">
        <v>181913</v>
      </c>
      <c r="AZ41" s="74">
        <v>348802</v>
      </c>
      <c r="BA41" s="256">
        <f t="shared" si="26"/>
        <v>25.382191405275368</v>
      </c>
      <c r="BB41" s="252">
        <f t="shared" si="27"/>
        <v>57.578739462128262</v>
      </c>
      <c r="BC41" s="252">
        <f t="shared" si="28"/>
        <v>18.582680560988905</v>
      </c>
      <c r="BD41" s="252">
        <f t="shared" si="29"/>
        <v>24.819772493997462</v>
      </c>
      <c r="BE41" s="252">
        <f t="shared" si="30"/>
        <v>56.035128033735724</v>
      </c>
      <c r="BF41" s="253">
        <f t="shared" si="31"/>
        <v>17.601488043874284</v>
      </c>
      <c r="BG41" s="296">
        <v>37.6</v>
      </c>
      <c r="BH41" s="296">
        <v>67.2</v>
      </c>
      <c r="BI41" s="74">
        <v>23303</v>
      </c>
      <c r="BJ41" s="74">
        <v>30658</v>
      </c>
      <c r="BK41" s="332">
        <v>39900</v>
      </c>
      <c r="BL41" s="332">
        <v>59600</v>
      </c>
      <c r="BM41" s="341">
        <v>86.487341051272494</v>
      </c>
      <c r="BN41" s="74">
        <v>4.4000000000000004</v>
      </c>
      <c r="BO41" s="74">
        <v>3.6</v>
      </c>
      <c r="BP41" s="40"/>
      <c r="BQ41" s="40"/>
      <c r="BR41" s="40"/>
      <c r="BS41" s="40"/>
      <c r="BT41" s="44"/>
      <c r="BU41" s="41"/>
      <c r="BV41" s="40"/>
      <c r="BW41" s="42"/>
    </row>
    <row r="42" spans="1:75" ht="14.1" customHeight="1">
      <c r="A42" s="247" t="s">
        <v>127</v>
      </c>
      <c r="B42" s="247" t="s">
        <v>128</v>
      </c>
      <c r="C42" s="248"/>
      <c r="D42" s="316">
        <v>2478284</v>
      </c>
      <c r="E42" s="297">
        <v>302312</v>
      </c>
      <c r="F42" s="248">
        <f t="shared" si="13"/>
        <v>2175972</v>
      </c>
      <c r="G42" s="74">
        <v>113425</v>
      </c>
      <c r="H42" s="74">
        <v>1656815</v>
      </c>
      <c r="I42" s="74">
        <v>20365</v>
      </c>
      <c r="J42" s="74">
        <v>107544</v>
      </c>
      <c r="K42" s="74">
        <v>168522</v>
      </c>
      <c r="L42" s="74">
        <v>411613</v>
      </c>
      <c r="M42" s="250">
        <f t="shared" si="19"/>
        <v>37.519185477255284</v>
      </c>
      <c r="N42" s="250">
        <f t="shared" si="20"/>
        <v>76.141374980928063</v>
      </c>
      <c r="O42" s="250">
        <f t="shared" si="21"/>
        <v>6.736418005239619</v>
      </c>
      <c r="P42" s="250">
        <f t="shared" si="22"/>
        <v>4.9423430080901776</v>
      </c>
      <c r="Q42" s="250">
        <f t="shared" si="23"/>
        <v>55.744396517505088</v>
      </c>
      <c r="R42" s="251">
        <f t="shared" si="24"/>
        <v>18.916282010981757</v>
      </c>
      <c r="S42" s="74">
        <v>2453881</v>
      </c>
      <c r="T42" s="74">
        <v>300983</v>
      </c>
      <c r="U42" s="74">
        <v>2152898</v>
      </c>
      <c r="V42" s="74">
        <v>87993</v>
      </c>
      <c r="W42" s="74">
        <v>212990</v>
      </c>
      <c r="X42" s="74">
        <v>284802</v>
      </c>
      <c r="Y42" s="74">
        <v>1868096</v>
      </c>
      <c r="Z42" s="252">
        <f t="shared" si="14"/>
        <v>29.235205975088295</v>
      </c>
      <c r="AA42" s="252">
        <f t="shared" si="25"/>
        <v>13.228773495075011</v>
      </c>
      <c r="AB42" s="252">
        <f t="shared" si="15"/>
        <v>70.764794024911708</v>
      </c>
      <c r="AC42" s="253">
        <f t="shared" si="16"/>
        <v>86.771226504924996</v>
      </c>
      <c r="AD42" s="254">
        <v>21.26</v>
      </c>
      <c r="AE42" s="249">
        <v>2458763</v>
      </c>
      <c r="AF42" s="211">
        <v>58030</v>
      </c>
      <c r="AG42" s="252">
        <f t="shared" si="17"/>
        <v>2.3601298701826896</v>
      </c>
      <c r="AH42" s="211">
        <v>733</v>
      </c>
      <c r="AI42" s="290">
        <v>19.8</v>
      </c>
      <c r="AJ42" s="290">
        <v>112.99999999999999</v>
      </c>
      <c r="AK42" s="290">
        <v>101</v>
      </c>
      <c r="AL42" s="320">
        <v>26.530321738134806</v>
      </c>
      <c r="AM42" s="326">
        <v>49.311997449259188</v>
      </c>
      <c r="AN42" s="334">
        <v>2560340</v>
      </c>
      <c r="AO42" s="334">
        <v>115819</v>
      </c>
      <c r="AP42" s="255">
        <f t="shared" si="18"/>
        <v>4.5235788996773865</v>
      </c>
      <c r="AQ42" s="74">
        <v>2478284</v>
      </c>
      <c r="AR42" s="74">
        <v>1179566</v>
      </c>
      <c r="AS42" s="74">
        <v>63140</v>
      </c>
      <c r="AT42" s="74">
        <v>1116426</v>
      </c>
      <c r="AU42" s="74">
        <v>785202</v>
      </c>
      <c r="AV42" s="74">
        <v>76334</v>
      </c>
      <c r="AW42" s="74">
        <v>708868</v>
      </c>
      <c r="AX42" s="74">
        <v>513516</v>
      </c>
      <c r="AY42" s="74">
        <v>162838</v>
      </c>
      <c r="AZ42" s="74">
        <v>350678</v>
      </c>
      <c r="BA42" s="256">
        <f t="shared" si="26"/>
        <v>20.885707481012993</v>
      </c>
      <c r="BB42" s="252">
        <f t="shared" si="27"/>
        <v>51.30700211215953</v>
      </c>
      <c r="BC42" s="252">
        <f t="shared" si="28"/>
        <v>25.250072772499934</v>
      </c>
      <c r="BD42" s="252">
        <f t="shared" si="29"/>
        <v>32.577073602050028</v>
      </c>
      <c r="BE42" s="252">
        <f t="shared" si="30"/>
        <v>53.864219746487073</v>
      </c>
      <c r="BF42" s="253">
        <f t="shared" si="31"/>
        <v>16.115924285790442</v>
      </c>
      <c r="BG42" s="296">
        <v>37.799999999999997</v>
      </c>
      <c r="BH42" s="296">
        <v>70.7</v>
      </c>
      <c r="BI42" s="74">
        <v>20343</v>
      </c>
      <c r="BJ42" s="74">
        <v>31173</v>
      </c>
      <c r="BK42" s="332">
        <v>45900</v>
      </c>
      <c r="BL42" s="332">
        <v>71800</v>
      </c>
      <c r="BM42" s="341">
        <v>104.48793845992464</v>
      </c>
      <c r="BN42" s="74">
        <v>8.3000000000000007</v>
      </c>
      <c r="BO42" s="74">
        <v>6.5</v>
      </c>
      <c r="BP42" s="40"/>
      <c r="BQ42" s="40"/>
      <c r="BR42" s="40"/>
      <c r="BS42" s="40"/>
      <c r="BT42" s="44"/>
      <c r="BU42" s="41"/>
      <c r="BV42" s="40"/>
      <c r="BW42" s="42"/>
    </row>
    <row r="43" spans="1:75" ht="14.1" customHeight="1">
      <c r="A43" s="247" t="s">
        <v>129</v>
      </c>
      <c r="B43" s="247" t="s">
        <v>130</v>
      </c>
      <c r="C43" s="248"/>
      <c r="D43" s="316">
        <v>7803834</v>
      </c>
      <c r="E43" s="297">
        <v>869035</v>
      </c>
      <c r="F43" s="248">
        <f t="shared" si="13"/>
        <v>6934799</v>
      </c>
      <c r="G43" s="74">
        <v>309474</v>
      </c>
      <c r="H43" s="74">
        <v>5349989</v>
      </c>
      <c r="I43" s="74">
        <v>53175</v>
      </c>
      <c r="J43" s="74">
        <v>331608</v>
      </c>
      <c r="K43" s="74">
        <v>506386</v>
      </c>
      <c r="L43" s="74">
        <v>1253202</v>
      </c>
      <c r="M43" s="250">
        <f t="shared" si="19"/>
        <v>35.611223943799729</v>
      </c>
      <c r="N43" s="250">
        <f t="shared" si="20"/>
        <v>77.146994455066391</v>
      </c>
      <c r="O43" s="250">
        <f t="shared" si="21"/>
        <v>6.1188559724291887</v>
      </c>
      <c r="P43" s="250">
        <f t="shared" si="22"/>
        <v>4.7817968480413056</v>
      </c>
      <c r="Q43" s="250">
        <f t="shared" si="23"/>
        <v>58.269920083771076</v>
      </c>
      <c r="R43" s="251">
        <f t="shared" si="24"/>
        <v>18.071208696892295</v>
      </c>
      <c r="S43" s="74">
        <v>7628677</v>
      </c>
      <c r="T43" s="74">
        <v>861155</v>
      </c>
      <c r="U43" s="74">
        <v>6767522</v>
      </c>
      <c r="V43" s="74">
        <v>243095</v>
      </c>
      <c r="W43" s="74">
        <v>618060</v>
      </c>
      <c r="X43" s="74">
        <v>717765</v>
      </c>
      <c r="Y43" s="74">
        <v>6049757</v>
      </c>
      <c r="Z43" s="252">
        <f t="shared" si="14"/>
        <v>28.228948331020547</v>
      </c>
      <c r="AA43" s="252">
        <f t="shared" si="25"/>
        <v>10.606023888803021</v>
      </c>
      <c r="AB43" s="252">
        <f t="shared" si="15"/>
        <v>71.771051668979453</v>
      </c>
      <c r="AC43" s="253">
        <f t="shared" si="16"/>
        <v>89.393976111196977</v>
      </c>
      <c r="AD43" s="254">
        <v>19.53</v>
      </c>
      <c r="AE43" s="249">
        <v>7829145</v>
      </c>
      <c r="AF43" s="211">
        <v>231047</v>
      </c>
      <c r="AG43" s="252">
        <f t="shared" si="17"/>
        <v>2.9511140743976516</v>
      </c>
      <c r="AH43" s="211">
        <v>755</v>
      </c>
      <c r="AI43" s="290">
        <v>19</v>
      </c>
      <c r="AJ43" s="290">
        <v>103</v>
      </c>
      <c r="AK43" s="290">
        <v>89</v>
      </c>
      <c r="AL43" s="320">
        <v>22.331643694522558</v>
      </c>
      <c r="AM43" s="326">
        <v>44.826579123476385</v>
      </c>
      <c r="AN43" s="334">
        <v>7861335</v>
      </c>
      <c r="AO43" s="334">
        <v>435777</v>
      </c>
      <c r="AP43" s="255">
        <f t="shared" si="18"/>
        <v>5.5432951273543232</v>
      </c>
      <c r="AQ43" s="74">
        <v>7803834</v>
      </c>
      <c r="AR43" s="74">
        <v>4096238</v>
      </c>
      <c r="AS43" s="74">
        <v>186271</v>
      </c>
      <c r="AT43" s="74">
        <v>3909967</v>
      </c>
      <c r="AU43" s="74">
        <v>2103655</v>
      </c>
      <c r="AV43" s="74">
        <v>185739</v>
      </c>
      <c r="AW43" s="74">
        <v>1917916</v>
      </c>
      <c r="AX43" s="74">
        <v>1603941</v>
      </c>
      <c r="AY43" s="74">
        <v>497025</v>
      </c>
      <c r="AZ43" s="74">
        <v>1106916</v>
      </c>
      <c r="BA43" s="256">
        <f t="shared" si="26"/>
        <v>21.434234524501314</v>
      </c>
      <c r="BB43" s="252">
        <f t="shared" si="27"/>
        <v>56.381836012839017</v>
      </c>
      <c r="BC43" s="252">
        <f t="shared" si="28"/>
        <v>21.373017197236013</v>
      </c>
      <c r="BD43" s="252">
        <f t="shared" si="29"/>
        <v>27.656403595836014</v>
      </c>
      <c r="BE43" s="252">
        <f t="shared" si="30"/>
        <v>57.19274827826267</v>
      </c>
      <c r="BF43" s="253">
        <f t="shared" si="31"/>
        <v>15.961760391324969</v>
      </c>
      <c r="BG43" s="296">
        <v>37.4</v>
      </c>
      <c r="BH43" s="296">
        <v>70.7</v>
      </c>
      <c r="BI43" s="74">
        <v>21696</v>
      </c>
      <c r="BJ43" s="74">
        <v>34607</v>
      </c>
      <c r="BK43" s="332">
        <v>44900</v>
      </c>
      <c r="BL43" s="332">
        <v>73800</v>
      </c>
      <c r="BM43" s="341">
        <v>100.50025928797572</v>
      </c>
      <c r="BN43" s="74">
        <v>4.9000000000000004</v>
      </c>
      <c r="BO43" s="74">
        <v>4.3</v>
      </c>
      <c r="BP43" s="40"/>
      <c r="BQ43" s="40"/>
      <c r="BR43" s="40"/>
      <c r="BS43" s="40"/>
      <c r="BT43" s="44"/>
      <c r="BU43" s="41"/>
      <c r="BV43" s="40"/>
      <c r="BW43" s="42"/>
    </row>
    <row r="44" spans="1:75" ht="14.1" customHeight="1">
      <c r="A44" s="247" t="s">
        <v>131</v>
      </c>
      <c r="B44" s="247" t="s">
        <v>132</v>
      </c>
      <c r="C44" s="248"/>
      <c r="D44" s="316">
        <v>667312</v>
      </c>
      <c r="E44" s="297">
        <v>72389</v>
      </c>
      <c r="F44" s="248">
        <f t="shared" si="13"/>
        <v>594923</v>
      </c>
      <c r="G44" s="74">
        <v>25615</v>
      </c>
      <c r="H44" s="74">
        <v>464403</v>
      </c>
      <c r="I44" s="74">
        <v>4534</v>
      </c>
      <c r="J44" s="74">
        <v>30755</v>
      </c>
      <c r="K44" s="74">
        <v>42240</v>
      </c>
      <c r="L44" s="74">
        <v>99765</v>
      </c>
      <c r="M44" s="250">
        <f t="shared" si="19"/>
        <v>35.385210460152791</v>
      </c>
      <c r="N44" s="250">
        <f t="shared" si="20"/>
        <v>78.061026384927118</v>
      </c>
      <c r="O44" s="250">
        <f t="shared" si="21"/>
        <v>6.2633825581234719</v>
      </c>
      <c r="P44" s="250">
        <f t="shared" si="22"/>
        <v>5.1695765670515339</v>
      </c>
      <c r="Q44" s="250">
        <f t="shared" si="23"/>
        <v>58.351406981723741</v>
      </c>
      <c r="R44" s="251">
        <f t="shared" si="24"/>
        <v>16.769397048021339</v>
      </c>
      <c r="S44" s="74">
        <v>643103</v>
      </c>
      <c r="T44" s="74">
        <v>70969</v>
      </c>
      <c r="U44" s="74">
        <v>572134</v>
      </c>
      <c r="V44" s="74">
        <v>20178</v>
      </c>
      <c r="W44" s="74">
        <v>50791</v>
      </c>
      <c r="X44" s="74">
        <v>61401</v>
      </c>
      <c r="Y44" s="74">
        <v>510733</v>
      </c>
      <c r="Z44" s="252">
        <f t="shared" si="14"/>
        <v>28.432132339472165</v>
      </c>
      <c r="AA44" s="252">
        <f t="shared" si="25"/>
        <v>10.731926436813753</v>
      </c>
      <c r="AB44" s="252">
        <f t="shared" si="15"/>
        <v>71.567867660527838</v>
      </c>
      <c r="AC44" s="253">
        <f t="shared" si="16"/>
        <v>89.268073563186249</v>
      </c>
      <c r="AD44" s="254">
        <v>19.96</v>
      </c>
      <c r="AE44" s="249">
        <v>667529</v>
      </c>
      <c r="AF44" s="211">
        <v>21585</v>
      </c>
      <c r="AG44" s="252">
        <f t="shared" si="17"/>
        <v>3.2335673805932026</v>
      </c>
      <c r="AH44" s="211">
        <v>773</v>
      </c>
      <c r="AI44" s="290">
        <v>18</v>
      </c>
      <c r="AJ44" s="290">
        <v>108</v>
      </c>
      <c r="AK44" s="290">
        <v>95</v>
      </c>
      <c r="AL44" s="320">
        <v>29.186666720584252</v>
      </c>
      <c r="AM44" s="326">
        <v>46.510498552237813</v>
      </c>
      <c r="AN44" s="334">
        <v>674352</v>
      </c>
      <c r="AO44" s="334">
        <v>40095</v>
      </c>
      <c r="AP44" s="255">
        <f t="shared" si="18"/>
        <v>5.9457078795643818</v>
      </c>
      <c r="AQ44" s="74">
        <v>667312</v>
      </c>
      <c r="AR44" s="74">
        <v>334510</v>
      </c>
      <c r="AS44" s="74">
        <v>14792</v>
      </c>
      <c r="AT44" s="74">
        <v>319718</v>
      </c>
      <c r="AU44" s="74">
        <v>201943</v>
      </c>
      <c r="AV44" s="74">
        <v>15808</v>
      </c>
      <c r="AW44" s="74">
        <v>186135</v>
      </c>
      <c r="AX44" s="74">
        <v>130859</v>
      </c>
      <c r="AY44" s="74">
        <v>41789</v>
      </c>
      <c r="AZ44" s="74">
        <v>89070</v>
      </c>
      <c r="BA44" s="256">
        <f t="shared" si="26"/>
        <v>20.434043846440758</v>
      </c>
      <c r="BB44" s="252">
        <f t="shared" si="27"/>
        <v>53.74107237407194</v>
      </c>
      <c r="BC44" s="252">
        <f t="shared" si="28"/>
        <v>21.837572006796613</v>
      </c>
      <c r="BD44" s="252">
        <f t="shared" si="29"/>
        <v>31.28724221453869</v>
      </c>
      <c r="BE44" s="252">
        <f t="shared" si="30"/>
        <v>57.728384146762636</v>
      </c>
      <c r="BF44" s="253">
        <f t="shared" si="31"/>
        <v>14.971685411389373</v>
      </c>
      <c r="BG44" s="296">
        <v>40.6</v>
      </c>
      <c r="BH44" s="296">
        <v>71.900000000000006</v>
      </c>
      <c r="BI44" s="74">
        <v>24523</v>
      </c>
      <c r="BJ44" s="74">
        <v>35546</v>
      </c>
      <c r="BK44" s="332">
        <v>43500</v>
      </c>
      <c r="BL44" s="332">
        <v>80900</v>
      </c>
      <c r="BM44" s="341">
        <v>114.81647721851715</v>
      </c>
      <c r="BN44" s="74">
        <v>3.5</v>
      </c>
      <c r="BO44" s="74">
        <v>3.8</v>
      </c>
      <c r="BP44" s="40"/>
      <c r="BQ44" s="40"/>
      <c r="BR44" s="40"/>
      <c r="BS44" s="40"/>
      <c r="BT44" s="44"/>
      <c r="BU44" s="41"/>
      <c r="BV44" s="40"/>
      <c r="BW44" s="42"/>
    </row>
    <row r="45" spans="1:75" ht="14.1" customHeight="1">
      <c r="A45" s="247" t="s">
        <v>133</v>
      </c>
      <c r="B45" s="247" t="s">
        <v>134</v>
      </c>
      <c r="C45" s="248"/>
      <c r="D45" s="316">
        <v>2929058</v>
      </c>
      <c r="E45" s="297">
        <v>372078</v>
      </c>
      <c r="F45" s="248">
        <f t="shared" si="13"/>
        <v>2556980</v>
      </c>
      <c r="G45" s="74">
        <v>116146</v>
      </c>
      <c r="H45" s="74">
        <v>1913937</v>
      </c>
      <c r="I45" s="74">
        <v>20461</v>
      </c>
      <c r="J45" s="74">
        <v>136783</v>
      </c>
      <c r="K45" s="74">
        <v>235471</v>
      </c>
      <c r="L45" s="74">
        <v>506260</v>
      </c>
      <c r="M45" s="250">
        <f t="shared" si="19"/>
        <v>31.215497825724714</v>
      </c>
      <c r="N45" s="250">
        <f t="shared" si="20"/>
        <v>74.85146540058976</v>
      </c>
      <c r="O45" s="250">
        <f t="shared" si="21"/>
        <v>5.4991157767994885</v>
      </c>
      <c r="P45" s="250">
        <f t="shared" si="22"/>
        <v>5.3493965537469981</v>
      </c>
      <c r="Q45" s="250">
        <f t="shared" si="23"/>
        <v>63.285386397475797</v>
      </c>
      <c r="R45" s="251">
        <f t="shared" si="24"/>
        <v>19.799138045663241</v>
      </c>
      <c r="S45" s="74">
        <v>2883084</v>
      </c>
      <c r="T45" s="74">
        <v>370418</v>
      </c>
      <c r="U45" s="74">
        <v>2512666</v>
      </c>
      <c r="V45" s="74">
        <v>102227</v>
      </c>
      <c r="W45" s="74">
        <v>268191</v>
      </c>
      <c r="X45" s="74">
        <v>352133</v>
      </c>
      <c r="Y45" s="74">
        <v>2160533</v>
      </c>
      <c r="Z45" s="252">
        <f t="shared" si="14"/>
        <v>27.597740930516334</v>
      </c>
      <c r="AA45" s="252">
        <f t="shared" si="25"/>
        <v>14.014317859994128</v>
      </c>
      <c r="AB45" s="252">
        <f t="shared" si="15"/>
        <v>72.402259069483662</v>
      </c>
      <c r="AC45" s="253">
        <f t="shared" si="16"/>
        <v>85.985682140005864</v>
      </c>
      <c r="AD45" s="254">
        <v>16.38</v>
      </c>
      <c r="AE45" s="249">
        <v>2909042</v>
      </c>
      <c r="AF45" s="211">
        <v>76070</v>
      </c>
      <c r="AG45" s="252">
        <f t="shared" si="17"/>
        <v>2.6149502138504701</v>
      </c>
      <c r="AH45" s="211">
        <v>733</v>
      </c>
      <c r="AI45" s="290">
        <v>22.400000000000002</v>
      </c>
      <c r="AJ45" s="290">
        <v>93</v>
      </c>
      <c r="AK45" s="290">
        <v>81</v>
      </c>
      <c r="AL45" s="320">
        <v>21.137425926329591</v>
      </c>
      <c r="AM45" s="326">
        <v>44.69805291636488</v>
      </c>
      <c r="AN45" s="334">
        <v>3055118</v>
      </c>
      <c r="AO45" s="334">
        <v>186776</v>
      </c>
      <c r="AP45" s="255">
        <f t="shared" si="18"/>
        <v>6.1135445504887214</v>
      </c>
      <c r="AQ45" s="74">
        <v>2929058</v>
      </c>
      <c r="AR45" s="74">
        <v>1488104</v>
      </c>
      <c r="AS45" s="74">
        <v>74982</v>
      </c>
      <c r="AT45" s="74">
        <v>1413122</v>
      </c>
      <c r="AU45" s="74">
        <v>737404</v>
      </c>
      <c r="AV45" s="74">
        <v>65159</v>
      </c>
      <c r="AW45" s="74">
        <v>672245</v>
      </c>
      <c r="AX45" s="74">
        <v>703550</v>
      </c>
      <c r="AY45" s="74">
        <v>231937</v>
      </c>
      <c r="AZ45" s="74">
        <v>471613</v>
      </c>
      <c r="BA45" s="256">
        <f t="shared" si="26"/>
        <v>20.152226146130651</v>
      </c>
      <c r="BB45" s="252">
        <f t="shared" si="27"/>
        <v>55.265273877777688</v>
      </c>
      <c r="BC45" s="252">
        <f t="shared" si="28"/>
        <v>17.512188304602798</v>
      </c>
      <c r="BD45" s="252">
        <f t="shared" si="29"/>
        <v>26.290584986976821</v>
      </c>
      <c r="BE45" s="252">
        <f t="shared" si="30"/>
        <v>62.335585549266547</v>
      </c>
      <c r="BF45" s="253">
        <f t="shared" si="31"/>
        <v>18.444141135245484</v>
      </c>
      <c r="BG45" s="296">
        <v>32.6</v>
      </c>
      <c r="BH45" s="296">
        <v>67.8</v>
      </c>
      <c r="BI45" s="74">
        <v>20989</v>
      </c>
      <c r="BJ45" s="74">
        <v>29914</v>
      </c>
      <c r="BK45" s="332">
        <v>39400</v>
      </c>
      <c r="BL45" s="332">
        <v>58600</v>
      </c>
      <c r="BM45" s="341">
        <v>92.943756235564848</v>
      </c>
      <c r="BN45" s="74">
        <v>4.2</v>
      </c>
      <c r="BO45" s="74">
        <v>3.8</v>
      </c>
      <c r="BP45" s="40"/>
      <c r="BQ45" s="40"/>
      <c r="BR45" s="40"/>
      <c r="BS45" s="40"/>
      <c r="BT45" s="44"/>
      <c r="BU45" s="41"/>
      <c r="BV45" s="40"/>
      <c r="BW45" s="42"/>
    </row>
    <row r="46" spans="1:75" ht="14.1" customHeight="1">
      <c r="A46" s="247" t="s">
        <v>135</v>
      </c>
      <c r="B46" s="247" t="s">
        <v>136</v>
      </c>
      <c r="C46" s="248"/>
      <c r="D46" s="316">
        <v>502664</v>
      </c>
      <c r="E46" s="297">
        <v>51682</v>
      </c>
      <c r="F46" s="248">
        <f t="shared" si="13"/>
        <v>450982</v>
      </c>
      <c r="G46" s="74">
        <v>26337</v>
      </c>
      <c r="H46" s="74">
        <v>374282</v>
      </c>
      <c r="I46" s="74">
        <v>2536</v>
      </c>
      <c r="J46" s="74">
        <v>12669</v>
      </c>
      <c r="K46" s="74">
        <v>22809</v>
      </c>
      <c r="L46" s="74">
        <v>64031</v>
      </c>
      <c r="M46" s="250">
        <f t="shared" si="19"/>
        <v>50.959715181301036</v>
      </c>
      <c r="N46" s="250">
        <f t="shared" si="20"/>
        <v>82.992669330483267</v>
      </c>
      <c r="O46" s="250">
        <f t="shared" si="21"/>
        <v>4.9069308463294758</v>
      </c>
      <c r="P46" s="250">
        <f t="shared" si="22"/>
        <v>2.8092030280587696</v>
      </c>
      <c r="Q46" s="250">
        <f t="shared" si="23"/>
        <v>44.133353972369491</v>
      </c>
      <c r="R46" s="251">
        <f t="shared" si="24"/>
        <v>14.198127641457974</v>
      </c>
      <c r="S46" s="74">
        <v>492428</v>
      </c>
      <c r="T46" s="74">
        <v>51090</v>
      </c>
      <c r="U46" s="74">
        <v>441338</v>
      </c>
      <c r="V46" s="74">
        <v>14078</v>
      </c>
      <c r="W46" s="74">
        <v>37012</v>
      </c>
      <c r="X46" s="74">
        <v>50972</v>
      </c>
      <c r="Y46" s="74">
        <v>390366</v>
      </c>
      <c r="Z46" s="252">
        <f t="shared" si="14"/>
        <v>27.555294578195344</v>
      </c>
      <c r="AA46" s="252">
        <f t="shared" si="25"/>
        <v>11.549424703968388</v>
      </c>
      <c r="AB46" s="252">
        <f t="shared" si="15"/>
        <v>72.444705421804656</v>
      </c>
      <c r="AC46" s="253">
        <f t="shared" si="16"/>
        <v>88.450575296031602</v>
      </c>
      <c r="AD46" s="254">
        <v>14.33</v>
      </c>
      <c r="AE46" s="249">
        <v>502660</v>
      </c>
      <c r="AF46" s="211">
        <v>9180</v>
      </c>
      <c r="AG46" s="252">
        <f t="shared" si="17"/>
        <v>1.8262841682250428</v>
      </c>
      <c r="AH46" s="211">
        <v>733</v>
      </c>
      <c r="AI46" s="290">
        <v>20</v>
      </c>
      <c r="AJ46" s="290">
        <v>78</v>
      </c>
      <c r="AK46" s="290">
        <v>67</v>
      </c>
      <c r="AL46" s="320">
        <v>16.702723090996589</v>
      </c>
      <c r="AM46" s="326">
        <v>36.92521208444775</v>
      </c>
      <c r="AN46" s="334">
        <v>513186</v>
      </c>
      <c r="AO46" s="334">
        <v>20806</v>
      </c>
      <c r="AP46" s="255">
        <f t="shared" si="18"/>
        <v>4.0542805142774743</v>
      </c>
      <c r="AQ46" s="74">
        <v>502664</v>
      </c>
      <c r="AR46" s="74">
        <v>299642</v>
      </c>
      <c r="AS46" s="74">
        <v>15671</v>
      </c>
      <c r="AT46" s="74">
        <v>283971</v>
      </c>
      <c r="AU46" s="74">
        <v>134091</v>
      </c>
      <c r="AV46" s="74">
        <v>15194</v>
      </c>
      <c r="AW46" s="74">
        <v>118897</v>
      </c>
      <c r="AX46" s="74">
        <v>68931</v>
      </c>
      <c r="AY46" s="74">
        <v>20817</v>
      </c>
      <c r="AZ46" s="74">
        <v>48114</v>
      </c>
      <c r="BA46" s="256">
        <f t="shared" si="26"/>
        <v>30.321968964049379</v>
      </c>
      <c r="BB46" s="252">
        <f t="shared" si="27"/>
        <v>62.967258116731927</v>
      </c>
      <c r="BC46" s="252">
        <f t="shared" si="28"/>
        <v>29.399017065903021</v>
      </c>
      <c r="BD46" s="252">
        <f t="shared" si="29"/>
        <v>26.364023397829627</v>
      </c>
      <c r="BE46" s="252">
        <f t="shared" si="30"/>
        <v>40.2790139700476</v>
      </c>
      <c r="BF46" s="253">
        <f t="shared" si="31"/>
        <v>10.668718485438443</v>
      </c>
      <c r="BG46" s="296">
        <v>51.3</v>
      </c>
      <c r="BH46" s="296">
        <v>76.7</v>
      </c>
      <c r="BI46" s="74">
        <v>20481</v>
      </c>
      <c r="BJ46" s="74">
        <v>31302</v>
      </c>
      <c r="BK46" s="332">
        <v>46200</v>
      </c>
      <c r="BL46" s="332">
        <v>66700</v>
      </c>
      <c r="BM46" s="341">
        <v>95.255558717903767</v>
      </c>
      <c r="BN46" s="74">
        <v>5.8</v>
      </c>
      <c r="BO46" s="74">
        <v>5.6</v>
      </c>
      <c r="BP46" s="40"/>
      <c r="BQ46" s="40"/>
      <c r="BR46" s="40"/>
      <c r="BS46" s="40"/>
      <c r="BT46" s="44"/>
      <c r="BU46" s="41"/>
      <c r="BV46" s="40"/>
      <c r="BW46" s="42"/>
    </row>
    <row r="47" spans="1:75" ht="14.1" customHeight="1">
      <c r="A47" s="247" t="s">
        <v>137</v>
      </c>
      <c r="B47" s="247" t="s">
        <v>138</v>
      </c>
      <c r="C47" s="248"/>
      <c r="D47" s="316">
        <v>4014910</v>
      </c>
      <c r="E47" s="297">
        <v>545687</v>
      </c>
      <c r="F47" s="248">
        <f t="shared" si="13"/>
        <v>3469223</v>
      </c>
      <c r="G47" s="74">
        <v>171064</v>
      </c>
      <c r="H47" s="74">
        <v>2628953</v>
      </c>
      <c r="I47" s="74">
        <v>26584</v>
      </c>
      <c r="J47" s="74">
        <v>168599</v>
      </c>
      <c r="K47" s="74">
        <v>348039</v>
      </c>
      <c r="L47" s="74">
        <v>671671</v>
      </c>
      <c r="M47" s="250">
        <f t="shared" si="19"/>
        <v>31.348373701407585</v>
      </c>
      <c r="N47" s="250">
        <f t="shared" si="20"/>
        <v>75.779302743006141</v>
      </c>
      <c r="O47" s="250">
        <f t="shared" si="21"/>
        <v>4.8716571954252164</v>
      </c>
      <c r="P47" s="250">
        <f t="shared" si="22"/>
        <v>4.8598490209479186</v>
      </c>
      <c r="Q47" s="250">
        <f t="shared" si="23"/>
        <v>63.779969103167197</v>
      </c>
      <c r="R47" s="251">
        <f t="shared" si="24"/>
        <v>19.360848236045939</v>
      </c>
      <c r="S47" s="74">
        <v>3962005</v>
      </c>
      <c r="T47" s="74">
        <v>543438</v>
      </c>
      <c r="U47" s="74">
        <v>3418567</v>
      </c>
      <c r="V47" s="74">
        <v>163626</v>
      </c>
      <c r="W47" s="74">
        <v>379812</v>
      </c>
      <c r="X47" s="74">
        <v>457518</v>
      </c>
      <c r="Y47" s="74">
        <v>2961049</v>
      </c>
      <c r="Z47" s="252">
        <f t="shared" si="14"/>
        <v>30.109414505426564</v>
      </c>
      <c r="AA47" s="252">
        <f t="shared" si="25"/>
        <v>13.383326990519711</v>
      </c>
      <c r="AB47" s="252">
        <f t="shared" si="15"/>
        <v>69.890585494573443</v>
      </c>
      <c r="AC47" s="253">
        <f t="shared" si="16"/>
        <v>86.61667300948028</v>
      </c>
      <c r="AD47" s="254">
        <v>15.74</v>
      </c>
      <c r="AE47" s="249">
        <v>3997479</v>
      </c>
      <c r="AF47" s="212">
        <v>125127</v>
      </c>
      <c r="AG47" s="252">
        <f t="shared" si="17"/>
        <v>3.1301477756355944</v>
      </c>
      <c r="AH47" s="210">
        <v>733</v>
      </c>
      <c r="AI47" s="289">
        <v>22.400000000000002</v>
      </c>
      <c r="AJ47" s="289">
        <v>87</v>
      </c>
      <c r="AK47" s="289">
        <v>77</v>
      </c>
      <c r="AL47" s="320">
        <v>19.886708536538421</v>
      </c>
      <c r="AM47" s="326">
        <v>43.392314957915467</v>
      </c>
      <c r="AN47" s="334">
        <v>4131880</v>
      </c>
      <c r="AO47" s="334">
        <v>264054</v>
      </c>
      <c r="AP47" s="255">
        <f t="shared" si="18"/>
        <v>6.3906502608981866</v>
      </c>
      <c r="AQ47" s="74">
        <v>4014910</v>
      </c>
      <c r="AR47" s="74">
        <v>2053654</v>
      </c>
      <c r="AS47" s="74">
        <v>109626</v>
      </c>
      <c r="AT47" s="74">
        <v>1944028</v>
      </c>
      <c r="AU47" s="74">
        <v>1007224</v>
      </c>
      <c r="AV47" s="74">
        <v>95863</v>
      </c>
      <c r="AW47" s="74">
        <v>911361</v>
      </c>
      <c r="AX47" s="74">
        <v>954032</v>
      </c>
      <c r="AY47" s="74">
        <v>340198</v>
      </c>
      <c r="AZ47" s="74">
        <v>613834</v>
      </c>
      <c r="BA47" s="256">
        <f t="shared" si="26"/>
        <v>20.089538508339029</v>
      </c>
      <c r="BB47" s="252">
        <f t="shared" si="27"/>
        <v>56.036409305484256</v>
      </c>
      <c r="BC47" s="252">
        <f t="shared" si="28"/>
        <v>17.567396694442053</v>
      </c>
      <c r="BD47" s="252">
        <f t="shared" si="29"/>
        <v>26.269888098862481</v>
      </c>
      <c r="BE47" s="252">
        <f t="shared" si="30"/>
        <v>62.343064797218915</v>
      </c>
      <c r="BF47" s="253">
        <f t="shared" si="31"/>
        <v>17.693702595653264</v>
      </c>
      <c r="BG47" s="296">
        <v>33.299999999999997</v>
      </c>
      <c r="BH47" s="296">
        <v>68.8</v>
      </c>
      <c r="BI47" s="74">
        <v>21670</v>
      </c>
      <c r="BJ47" s="74">
        <v>30387</v>
      </c>
      <c r="BK47" s="332">
        <v>37400</v>
      </c>
      <c r="BL47" s="332">
        <v>60700</v>
      </c>
      <c r="BM47" s="341">
        <v>86.587387667189304</v>
      </c>
      <c r="BN47" s="74">
        <v>4.7</v>
      </c>
      <c r="BO47" s="74">
        <v>4.0999999999999996</v>
      </c>
      <c r="BP47" s="40"/>
      <c r="BQ47" s="40"/>
      <c r="BR47" s="40"/>
      <c r="BS47" s="40"/>
      <c r="BT47" s="44"/>
      <c r="BU47" s="41"/>
      <c r="BV47" s="40"/>
      <c r="BW47" s="42"/>
    </row>
    <row r="48" spans="1:75" ht="14.1" customHeight="1">
      <c r="A48" s="247" t="s">
        <v>139</v>
      </c>
      <c r="B48" s="247" t="s">
        <v>140</v>
      </c>
      <c r="C48" s="248"/>
      <c r="D48" s="316">
        <v>16615779</v>
      </c>
      <c r="E48" s="297">
        <v>1613122</v>
      </c>
      <c r="F48" s="248">
        <f t="shared" si="13"/>
        <v>15002657</v>
      </c>
      <c r="G48" s="74">
        <v>629012</v>
      </c>
      <c r="H48" s="74">
        <v>11337383</v>
      </c>
      <c r="I48" s="74">
        <v>87513</v>
      </c>
      <c r="J48" s="74">
        <v>640571</v>
      </c>
      <c r="K48" s="74">
        <v>896597</v>
      </c>
      <c r="L48" s="74">
        <v>3024703</v>
      </c>
      <c r="M48" s="250">
        <f t="shared" si="19"/>
        <v>38.993454927773598</v>
      </c>
      <c r="N48" s="250">
        <f t="shared" si="20"/>
        <v>75.569167514794216</v>
      </c>
      <c r="O48" s="250">
        <f t="shared" si="21"/>
        <v>5.4250701434857378</v>
      </c>
      <c r="P48" s="250">
        <f t="shared" si="22"/>
        <v>4.2697170241244597</v>
      </c>
      <c r="Q48" s="250">
        <f t="shared" si="23"/>
        <v>55.581474928740668</v>
      </c>
      <c r="R48" s="251">
        <f t="shared" si="24"/>
        <v>20.161115461081327</v>
      </c>
      <c r="S48" s="74">
        <v>16479754</v>
      </c>
      <c r="T48" s="74">
        <v>1606377</v>
      </c>
      <c r="U48" s="74">
        <v>14873377</v>
      </c>
      <c r="V48" s="74">
        <v>394974</v>
      </c>
      <c r="W48" s="74">
        <v>1211403</v>
      </c>
      <c r="X48" s="74">
        <v>1930297</v>
      </c>
      <c r="Y48" s="74">
        <v>12943080</v>
      </c>
      <c r="Z48" s="252">
        <f t="shared" si="14"/>
        <v>24.58787694295922</v>
      </c>
      <c r="AA48" s="252">
        <f t="shared" si="25"/>
        <v>12.978202596491705</v>
      </c>
      <c r="AB48" s="252">
        <f t="shared" si="15"/>
        <v>75.412123057040787</v>
      </c>
      <c r="AC48" s="253">
        <f t="shared" si="16"/>
        <v>87.021797403508288</v>
      </c>
      <c r="AD48" s="254">
        <v>19.32</v>
      </c>
      <c r="AE48" s="249">
        <v>16349031</v>
      </c>
      <c r="AF48" s="213">
        <v>342024</v>
      </c>
      <c r="AG48" s="252">
        <f t="shared" si="17"/>
        <v>2.0920138936674597</v>
      </c>
      <c r="AH48" s="211">
        <v>733</v>
      </c>
      <c r="AI48" s="290">
        <v>20</v>
      </c>
      <c r="AJ48" s="290">
        <v>103</v>
      </c>
      <c r="AK48" s="290">
        <v>89</v>
      </c>
      <c r="AL48" s="320">
        <v>20.584063088890431</v>
      </c>
      <c r="AM48" s="326">
        <v>44.289460751924985</v>
      </c>
      <c r="AN48" s="334">
        <v>17465845</v>
      </c>
      <c r="AO48" s="334">
        <v>606770</v>
      </c>
      <c r="AP48" s="255">
        <f t="shared" si="18"/>
        <v>3.4740374714192184</v>
      </c>
      <c r="AQ48" s="74">
        <v>16615779</v>
      </c>
      <c r="AR48" s="74">
        <v>8958275</v>
      </c>
      <c r="AS48" s="74">
        <v>414035</v>
      </c>
      <c r="AT48" s="74">
        <v>8544240</v>
      </c>
      <c r="AU48" s="74">
        <v>4013915</v>
      </c>
      <c r="AV48" s="74">
        <v>330334</v>
      </c>
      <c r="AW48" s="74">
        <v>3683581</v>
      </c>
      <c r="AX48" s="74">
        <v>3643589</v>
      </c>
      <c r="AY48" s="74">
        <v>868753</v>
      </c>
      <c r="AZ48" s="74">
        <v>2774836</v>
      </c>
      <c r="BA48" s="256">
        <f t="shared" si="26"/>
        <v>25.666688570362318</v>
      </c>
      <c r="BB48" s="252">
        <f t="shared" si="27"/>
        <v>56.951511988843038</v>
      </c>
      <c r="BC48" s="252">
        <f t="shared" si="28"/>
        <v>20.477930373524135</v>
      </c>
      <c r="BD48" s="252">
        <f t="shared" si="29"/>
        <v>24.552857537168251</v>
      </c>
      <c r="BE48" s="252">
        <f t="shared" si="30"/>
        <v>53.855381056113551</v>
      </c>
      <c r="BF48" s="253">
        <f t="shared" si="31"/>
        <v>18.495630473988708</v>
      </c>
      <c r="BG48" s="296">
        <v>39.9</v>
      </c>
      <c r="BH48" s="296">
        <v>68.900000000000006</v>
      </c>
      <c r="BI48" s="74">
        <v>23160</v>
      </c>
      <c r="BJ48" s="74">
        <v>32021</v>
      </c>
      <c r="BK48" s="332">
        <v>48500</v>
      </c>
      <c r="BL48" s="332">
        <v>67300</v>
      </c>
      <c r="BM48" s="341">
        <v>91.372967400814971</v>
      </c>
      <c r="BN48" s="74">
        <v>5.5</v>
      </c>
      <c r="BO48" s="74">
        <v>4.4000000000000004</v>
      </c>
      <c r="BP48" s="40"/>
      <c r="BQ48" s="40"/>
      <c r="BR48" s="40"/>
      <c r="BS48" s="40"/>
      <c r="BT48" s="44"/>
      <c r="BU48" s="41"/>
      <c r="BV48" s="40"/>
      <c r="BW48" s="42"/>
    </row>
    <row r="49" spans="1:75" ht="14.1" customHeight="1">
      <c r="A49" s="247" t="s">
        <v>141</v>
      </c>
      <c r="B49" s="247" t="s">
        <v>142</v>
      </c>
      <c r="C49" s="248"/>
      <c r="D49" s="316">
        <v>1756384</v>
      </c>
      <c r="E49" s="297">
        <v>150022</v>
      </c>
      <c r="F49" s="248">
        <f t="shared" si="13"/>
        <v>1606362</v>
      </c>
      <c r="G49" s="74">
        <v>69112</v>
      </c>
      <c r="H49" s="74">
        <v>1257244</v>
      </c>
      <c r="I49" s="74">
        <v>8050</v>
      </c>
      <c r="J49" s="74">
        <v>49425</v>
      </c>
      <c r="K49" s="74">
        <v>72860</v>
      </c>
      <c r="L49" s="74">
        <v>299693</v>
      </c>
      <c r="M49" s="250">
        <f t="shared" si="19"/>
        <v>46.06791003986082</v>
      </c>
      <c r="N49" s="250">
        <f t="shared" si="20"/>
        <v>78.266542659749177</v>
      </c>
      <c r="O49" s="250">
        <f t="shared" si="21"/>
        <v>5.3658796709815899</v>
      </c>
      <c r="P49" s="250">
        <f t="shared" si="22"/>
        <v>3.0768282616247147</v>
      </c>
      <c r="Q49" s="250">
        <f t="shared" si="23"/>
        <v>48.566210289157588</v>
      </c>
      <c r="R49" s="251">
        <f t="shared" si="24"/>
        <v>18.656629078626114</v>
      </c>
      <c r="S49" s="74">
        <v>1740142</v>
      </c>
      <c r="T49" s="74">
        <v>149208</v>
      </c>
      <c r="U49" s="74">
        <v>1590934</v>
      </c>
      <c r="V49" s="74">
        <v>29105</v>
      </c>
      <c r="W49" s="74">
        <v>120103</v>
      </c>
      <c r="X49" s="74">
        <v>162931</v>
      </c>
      <c r="Y49" s="74">
        <v>1428003</v>
      </c>
      <c r="Z49" s="252">
        <f t="shared" si="14"/>
        <v>19.50632673851268</v>
      </c>
      <c r="AA49" s="252">
        <f t="shared" si="25"/>
        <v>10.241216794662758</v>
      </c>
      <c r="AB49" s="252">
        <f t="shared" si="15"/>
        <v>80.493673261487316</v>
      </c>
      <c r="AC49" s="253">
        <f t="shared" si="16"/>
        <v>89.758783205337238</v>
      </c>
      <c r="AD49" s="254">
        <v>17.77</v>
      </c>
      <c r="AE49" s="249">
        <v>1729024</v>
      </c>
      <c r="AF49" s="213">
        <v>20882</v>
      </c>
      <c r="AG49" s="252">
        <f t="shared" si="17"/>
        <v>1.2077333802191292</v>
      </c>
      <c r="AH49" s="211">
        <v>758</v>
      </c>
      <c r="AI49" s="290">
        <v>18.8</v>
      </c>
      <c r="AJ49" s="290">
        <v>93</v>
      </c>
      <c r="AK49" s="290">
        <v>78</v>
      </c>
      <c r="AL49" s="320">
        <v>20.278714290305448</v>
      </c>
      <c r="AM49" s="326">
        <v>42.533060055591434</v>
      </c>
      <c r="AN49" s="334">
        <v>1839562</v>
      </c>
      <c r="AO49" s="334">
        <v>51530</v>
      </c>
      <c r="AP49" s="255">
        <f t="shared" si="18"/>
        <v>2.8012102881011893</v>
      </c>
      <c r="AQ49" s="74">
        <v>1756384</v>
      </c>
      <c r="AR49" s="74">
        <v>900996</v>
      </c>
      <c r="AS49" s="74">
        <v>40786</v>
      </c>
      <c r="AT49" s="74">
        <v>860210</v>
      </c>
      <c r="AU49" s="74">
        <v>537585</v>
      </c>
      <c r="AV49" s="74">
        <v>40420</v>
      </c>
      <c r="AW49" s="74">
        <v>497165</v>
      </c>
      <c r="AX49" s="74">
        <v>317803</v>
      </c>
      <c r="AY49" s="74">
        <v>68816</v>
      </c>
      <c r="AZ49" s="74">
        <v>248987</v>
      </c>
      <c r="BA49" s="256">
        <f t="shared" si="26"/>
        <v>27.186679287037901</v>
      </c>
      <c r="BB49" s="252">
        <f t="shared" si="27"/>
        <v>53.550196033023688</v>
      </c>
      <c r="BC49" s="252">
        <f t="shared" si="28"/>
        <v>26.942715068456625</v>
      </c>
      <c r="BD49" s="252">
        <f t="shared" si="29"/>
        <v>30.94974856227924</v>
      </c>
      <c r="BE49" s="252">
        <f t="shared" si="30"/>
        <v>45.870605644505474</v>
      </c>
      <c r="BF49" s="253">
        <f t="shared" si="31"/>
        <v>15.500055404697074</v>
      </c>
      <c r="BG49" s="296">
        <v>49.5</v>
      </c>
      <c r="BH49" s="296">
        <v>74.3</v>
      </c>
      <c r="BI49" s="74">
        <v>21444</v>
      </c>
      <c r="BJ49" s="74">
        <v>30552</v>
      </c>
      <c r="BK49" s="332">
        <v>60700</v>
      </c>
      <c r="BL49" s="332">
        <v>75800</v>
      </c>
      <c r="BM49" s="341">
        <v>92.808227652687791</v>
      </c>
      <c r="BN49" s="74">
        <v>6.5</v>
      </c>
      <c r="BO49" s="74">
        <v>5.7</v>
      </c>
      <c r="BP49" s="40"/>
      <c r="BQ49" s="40"/>
      <c r="BR49" s="40"/>
      <c r="BS49" s="40"/>
      <c r="BT49" s="44"/>
      <c r="BU49" s="41"/>
      <c r="BV49" s="40"/>
      <c r="BW49" s="42"/>
    </row>
    <row r="50" spans="1:75" ht="14.1" customHeight="1">
      <c r="A50" s="247" t="s">
        <v>143</v>
      </c>
      <c r="B50" s="247" t="s">
        <v>144</v>
      </c>
      <c r="C50" s="248"/>
      <c r="D50" s="316">
        <v>393055</v>
      </c>
      <c r="E50" s="297">
        <v>46238</v>
      </c>
      <c r="F50" s="248">
        <f t="shared" si="13"/>
        <v>346817</v>
      </c>
      <c r="G50" s="74">
        <v>18691</v>
      </c>
      <c r="H50" s="74">
        <v>280110</v>
      </c>
      <c r="I50" s="74">
        <v>2409</v>
      </c>
      <c r="J50" s="74">
        <v>11236</v>
      </c>
      <c r="K50" s="74">
        <v>25138</v>
      </c>
      <c r="L50" s="74">
        <v>55471</v>
      </c>
      <c r="M50" s="250">
        <f t="shared" si="19"/>
        <v>40.423461222371209</v>
      </c>
      <c r="N50" s="250">
        <f t="shared" si="20"/>
        <v>80.765937079208911</v>
      </c>
      <c r="O50" s="250">
        <f t="shared" si="21"/>
        <v>5.2100004325446605</v>
      </c>
      <c r="P50" s="250">
        <f t="shared" si="22"/>
        <v>3.2397489165755999</v>
      </c>
      <c r="Q50" s="250">
        <f t="shared" si="23"/>
        <v>54.366538345084123</v>
      </c>
      <c r="R50" s="251">
        <f t="shared" si="24"/>
        <v>15.994314004215479</v>
      </c>
      <c r="S50" s="74">
        <v>376343</v>
      </c>
      <c r="T50" s="74">
        <v>44987</v>
      </c>
      <c r="U50" s="74">
        <v>331356</v>
      </c>
      <c r="V50" s="74">
        <v>11705</v>
      </c>
      <c r="W50" s="74">
        <v>33282</v>
      </c>
      <c r="X50" s="74">
        <v>31653</v>
      </c>
      <c r="Y50" s="74">
        <v>299703</v>
      </c>
      <c r="Z50" s="252">
        <f t="shared" si="14"/>
        <v>26.018627603529907</v>
      </c>
      <c r="AA50" s="252">
        <f t="shared" si="25"/>
        <v>9.5525658204468922</v>
      </c>
      <c r="AB50" s="252">
        <f t="shared" si="15"/>
        <v>73.981372396470093</v>
      </c>
      <c r="AC50" s="253">
        <f t="shared" si="16"/>
        <v>90.447434179553113</v>
      </c>
      <c r="AD50" s="254">
        <v>22.4</v>
      </c>
      <c r="AE50" s="249">
        <v>396037</v>
      </c>
      <c r="AF50" s="213">
        <v>11485</v>
      </c>
      <c r="AG50" s="252">
        <f t="shared" si="17"/>
        <v>2.8999815673788056</v>
      </c>
      <c r="AH50" s="211">
        <v>785</v>
      </c>
      <c r="AI50" s="290">
        <v>19.2</v>
      </c>
      <c r="AJ50" s="290">
        <v>112.99999999999999</v>
      </c>
      <c r="AK50" s="290">
        <v>101</v>
      </c>
      <c r="AL50" s="320">
        <v>29.416797845558108</v>
      </c>
      <c r="AM50" s="326">
        <v>47.507019707665258</v>
      </c>
      <c r="AN50" s="334">
        <v>389963</v>
      </c>
      <c r="AO50" s="334">
        <v>24215</v>
      </c>
      <c r="AP50" s="255">
        <f t="shared" si="18"/>
        <v>6.2095634714062617</v>
      </c>
      <c r="AQ50" s="74">
        <v>393055</v>
      </c>
      <c r="AR50" s="74">
        <v>207877</v>
      </c>
      <c r="AS50" s="74">
        <v>10834</v>
      </c>
      <c r="AT50" s="74">
        <v>197043</v>
      </c>
      <c r="AU50" s="74">
        <v>122736</v>
      </c>
      <c r="AV50" s="74">
        <v>11852</v>
      </c>
      <c r="AW50" s="74">
        <v>110884</v>
      </c>
      <c r="AX50" s="74">
        <v>62442</v>
      </c>
      <c r="AY50" s="74">
        <v>23552</v>
      </c>
      <c r="AZ50" s="74">
        <v>38890</v>
      </c>
      <c r="BA50" s="256">
        <f t="shared" si="26"/>
        <v>23.430944244993295</v>
      </c>
      <c r="BB50" s="252">
        <f t="shared" si="27"/>
        <v>56.814689014667671</v>
      </c>
      <c r="BC50" s="252">
        <f t="shared" si="28"/>
        <v>25.632596565595399</v>
      </c>
      <c r="BD50" s="252">
        <f t="shared" si="29"/>
        <v>31.971904491417664</v>
      </c>
      <c r="BE50" s="252">
        <f t="shared" si="30"/>
        <v>50.936459189411309</v>
      </c>
      <c r="BF50" s="253">
        <f t="shared" si="31"/>
        <v>11.213406493914659</v>
      </c>
      <c r="BG50" s="296">
        <v>47.2</v>
      </c>
      <c r="BH50" s="296">
        <v>74.3</v>
      </c>
      <c r="BI50" s="74">
        <v>20427</v>
      </c>
      <c r="BJ50" s="74">
        <v>32291</v>
      </c>
      <c r="BK50" s="332">
        <v>41600</v>
      </c>
      <c r="BL50" s="332">
        <v>65700</v>
      </c>
      <c r="BM50" s="341">
        <v>112.69374298770617</v>
      </c>
      <c r="BN50" s="74">
        <v>7.7</v>
      </c>
      <c r="BO50" s="74">
        <v>6.7</v>
      </c>
      <c r="BP50" s="40"/>
      <c r="BQ50" s="40"/>
      <c r="BR50" s="40"/>
      <c r="BS50" s="40"/>
      <c r="BT50" s="44"/>
      <c r="BU50" s="41"/>
      <c r="BV50" s="40"/>
      <c r="BW50" s="42"/>
    </row>
    <row r="51" spans="1:75" ht="14.1" customHeight="1">
      <c r="A51" s="247" t="s">
        <v>145</v>
      </c>
      <c r="B51" s="247" t="s">
        <v>146</v>
      </c>
      <c r="C51" s="248"/>
      <c r="D51" s="316">
        <v>5128357</v>
      </c>
      <c r="E51" s="297">
        <v>480446</v>
      </c>
      <c r="F51" s="248">
        <f t="shared" si="13"/>
        <v>4647911</v>
      </c>
      <c r="G51" s="74">
        <v>185465</v>
      </c>
      <c r="H51" s="74">
        <v>3631535</v>
      </c>
      <c r="I51" s="74">
        <v>25752</v>
      </c>
      <c r="J51" s="74">
        <v>193459</v>
      </c>
      <c r="K51" s="74">
        <v>269229</v>
      </c>
      <c r="L51" s="74">
        <v>822917</v>
      </c>
      <c r="M51" s="250">
        <f t="shared" si="19"/>
        <v>38.602673349346233</v>
      </c>
      <c r="N51" s="250">
        <f t="shared" si="20"/>
        <v>78.132627754705283</v>
      </c>
      <c r="O51" s="250">
        <f t="shared" si="21"/>
        <v>5.3600196484100193</v>
      </c>
      <c r="P51" s="250">
        <f t="shared" si="22"/>
        <v>4.1622784945753049</v>
      </c>
      <c r="Q51" s="250">
        <f t="shared" si="23"/>
        <v>56.03730700224375</v>
      </c>
      <c r="R51" s="251">
        <f t="shared" si="24"/>
        <v>17.70509375071941</v>
      </c>
      <c r="S51" s="74">
        <v>5041415</v>
      </c>
      <c r="T51" s="74">
        <v>476008</v>
      </c>
      <c r="U51" s="74">
        <v>4565407</v>
      </c>
      <c r="V51" s="74">
        <v>111771</v>
      </c>
      <c r="W51" s="74">
        <v>364237</v>
      </c>
      <c r="X51" s="74">
        <v>433934</v>
      </c>
      <c r="Y51" s="74">
        <v>4131473</v>
      </c>
      <c r="Z51" s="252">
        <f t="shared" si="14"/>
        <v>23.480907883901111</v>
      </c>
      <c r="AA51" s="252">
        <f t="shared" si="25"/>
        <v>9.5048261852667242</v>
      </c>
      <c r="AB51" s="252">
        <f t="shared" si="15"/>
        <v>76.519092116098889</v>
      </c>
      <c r="AC51" s="253">
        <f t="shared" si="16"/>
        <v>90.495173814733278</v>
      </c>
      <c r="AD51" s="254">
        <v>23.69</v>
      </c>
      <c r="AE51" s="249">
        <v>5115508</v>
      </c>
      <c r="AF51" s="213">
        <v>99257</v>
      </c>
      <c r="AG51" s="252">
        <f t="shared" si="17"/>
        <v>1.9403156050190908</v>
      </c>
      <c r="AH51" s="211">
        <v>733</v>
      </c>
      <c r="AI51" s="290">
        <v>16.2</v>
      </c>
      <c r="AJ51" s="290">
        <v>139</v>
      </c>
      <c r="AK51" s="290">
        <v>132</v>
      </c>
      <c r="AL51" s="320">
        <v>22.629512430945276</v>
      </c>
      <c r="AM51" s="326">
        <v>45.440587570664491</v>
      </c>
      <c r="AN51" s="334">
        <v>5329416</v>
      </c>
      <c r="AO51" s="334">
        <v>227329</v>
      </c>
      <c r="AP51" s="255">
        <f t="shared" si="18"/>
        <v>4.2655517977954807</v>
      </c>
      <c r="AQ51" s="74">
        <v>5128357</v>
      </c>
      <c r="AR51" s="74">
        <v>2817553</v>
      </c>
      <c r="AS51" s="74">
        <v>119970</v>
      </c>
      <c r="AT51" s="74">
        <v>2697583</v>
      </c>
      <c r="AU51" s="74">
        <v>1325176</v>
      </c>
      <c r="AV51" s="74">
        <v>99158</v>
      </c>
      <c r="AW51" s="74">
        <v>1226018</v>
      </c>
      <c r="AX51" s="74">
        <v>985628</v>
      </c>
      <c r="AY51" s="74">
        <v>261318</v>
      </c>
      <c r="AZ51" s="74">
        <v>724310</v>
      </c>
      <c r="BA51" s="256">
        <f t="shared" si="26"/>
        <v>24.97054819896513</v>
      </c>
      <c r="BB51" s="252">
        <f t="shared" si="27"/>
        <v>58.038611324528375</v>
      </c>
      <c r="BC51" s="252">
        <f t="shared" si="28"/>
        <v>20.638739837567595</v>
      </c>
      <c r="BD51" s="252">
        <f t="shared" si="29"/>
        <v>26.377828663242475</v>
      </c>
      <c r="BE51" s="252">
        <f t="shared" si="30"/>
        <v>54.390711963467275</v>
      </c>
      <c r="BF51" s="253">
        <f t="shared" si="31"/>
        <v>15.58356001222915</v>
      </c>
      <c r="BG51" s="296">
        <v>40.799999999999997</v>
      </c>
      <c r="BH51" s="296">
        <v>72.2</v>
      </c>
      <c r="BI51" s="74">
        <v>25100</v>
      </c>
      <c r="BJ51" s="74">
        <v>37124</v>
      </c>
      <c r="BK51" s="332">
        <v>54400</v>
      </c>
      <c r="BL51" s="332">
        <v>82900</v>
      </c>
      <c r="BM51" s="341">
        <v>98.115116884744111</v>
      </c>
      <c r="BN51" s="74">
        <v>5.8</v>
      </c>
      <c r="BO51" s="74">
        <v>4.8</v>
      </c>
      <c r="BP51" s="40"/>
      <c r="BQ51" s="40"/>
      <c r="BR51" s="40"/>
      <c r="BS51" s="40"/>
      <c r="BT51" s="44"/>
      <c r="BU51" s="41"/>
      <c r="BV51" s="40"/>
      <c r="BW51" s="42"/>
    </row>
    <row r="52" spans="1:75" ht="14.1" customHeight="1">
      <c r="A52" s="247" t="s">
        <v>147</v>
      </c>
      <c r="B52" s="247" t="s">
        <v>148</v>
      </c>
      <c r="C52" s="248"/>
      <c r="D52" s="316">
        <v>4440287</v>
      </c>
      <c r="E52" s="297">
        <v>479255</v>
      </c>
      <c r="F52" s="248">
        <f t="shared" si="13"/>
        <v>3961032</v>
      </c>
      <c r="G52" s="74">
        <v>183914</v>
      </c>
      <c r="H52" s="74">
        <v>3038193</v>
      </c>
      <c r="I52" s="74">
        <v>28114</v>
      </c>
      <c r="J52" s="74">
        <v>174831</v>
      </c>
      <c r="K52" s="74">
        <v>267227</v>
      </c>
      <c r="L52" s="74">
        <v>748008</v>
      </c>
      <c r="M52" s="250">
        <f t="shared" si="19"/>
        <v>38.374977830173918</v>
      </c>
      <c r="N52" s="250">
        <f t="shared" si="20"/>
        <v>76.702056433777869</v>
      </c>
      <c r="O52" s="250">
        <f t="shared" si="21"/>
        <v>5.866188146185225</v>
      </c>
      <c r="P52" s="250">
        <f t="shared" si="22"/>
        <v>4.4137739861733003</v>
      </c>
      <c r="Q52" s="250">
        <f t="shared" si="23"/>
        <v>55.758834023640858</v>
      </c>
      <c r="R52" s="251">
        <f t="shared" si="24"/>
        <v>18.884169580048834</v>
      </c>
      <c r="S52" s="74">
        <v>4403290</v>
      </c>
      <c r="T52" s="74">
        <v>476853</v>
      </c>
      <c r="U52" s="74">
        <v>3926437</v>
      </c>
      <c r="V52" s="74">
        <v>123136</v>
      </c>
      <c r="W52" s="74">
        <v>353717</v>
      </c>
      <c r="X52" s="74">
        <v>405284</v>
      </c>
      <c r="Y52" s="74">
        <v>3521153</v>
      </c>
      <c r="Z52" s="252">
        <f t="shared" si="14"/>
        <v>25.822632970747801</v>
      </c>
      <c r="AA52" s="252">
        <f t="shared" si="25"/>
        <v>10.321927997316651</v>
      </c>
      <c r="AB52" s="252">
        <f t="shared" si="15"/>
        <v>74.17736702925221</v>
      </c>
      <c r="AC52" s="253">
        <f t="shared" si="16"/>
        <v>89.678072002683351</v>
      </c>
      <c r="AD52" s="254">
        <v>26.87</v>
      </c>
      <c r="AE52" s="249">
        <v>4392008</v>
      </c>
      <c r="AF52" s="213">
        <v>97535</v>
      </c>
      <c r="AG52" s="252">
        <f t="shared" si="17"/>
        <v>2.2207382135915963</v>
      </c>
      <c r="AH52" s="211">
        <v>779</v>
      </c>
      <c r="AI52" s="290">
        <v>18.2</v>
      </c>
      <c r="AJ52" s="290">
        <v>123</v>
      </c>
      <c r="AK52" s="290">
        <v>107</v>
      </c>
      <c r="AL52" s="320">
        <v>25.022077145218102</v>
      </c>
      <c r="AM52" s="326">
        <v>46.229386137997935</v>
      </c>
      <c r="AN52" s="334">
        <v>4644885</v>
      </c>
      <c r="AO52" s="334">
        <v>188916</v>
      </c>
      <c r="AP52" s="255">
        <f t="shared" si="18"/>
        <v>4.0671835793566471</v>
      </c>
      <c r="AQ52" s="74">
        <v>4440287</v>
      </c>
      <c r="AR52" s="74">
        <v>2252605</v>
      </c>
      <c r="AS52" s="74">
        <v>113161</v>
      </c>
      <c r="AT52" s="74">
        <v>2139444</v>
      </c>
      <c r="AU52" s="74">
        <v>1284779</v>
      </c>
      <c r="AV52" s="74">
        <v>109443</v>
      </c>
      <c r="AW52" s="74">
        <v>1175336</v>
      </c>
      <c r="AX52" s="74">
        <v>902903</v>
      </c>
      <c r="AY52" s="74">
        <v>256651</v>
      </c>
      <c r="AZ52" s="74">
        <v>646252</v>
      </c>
      <c r="BA52" s="256">
        <f t="shared" si="26"/>
        <v>23.611855901346882</v>
      </c>
      <c r="BB52" s="252">
        <f t="shared" si="27"/>
        <v>54.012287706840034</v>
      </c>
      <c r="BC52" s="252">
        <f t="shared" si="28"/>
        <v>22.836068481288667</v>
      </c>
      <c r="BD52" s="252">
        <f t="shared" si="29"/>
        <v>29.672469194896685</v>
      </c>
      <c r="BE52" s="252">
        <f t="shared" si="30"/>
        <v>53.552075617364444</v>
      </c>
      <c r="BF52" s="253">
        <f t="shared" si="31"/>
        <v>16.315243098263281</v>
      </c>
      <c r="BG52" s="296">
        <v>40.5</v>
      </c>
      <c r="BH52" s="296">
        <v>71.599999999999994</v>
      </c>
      <c r="BI52" s="74">
        <v>25504</v>
      </c>
      <c r="BJ52" s="74">
        <v>37087</v>
      </c>
      <c r="BK52" s="332">
        <v>56800</v>
      </c>
      <c r="BL52" s="332">
        <v>83300</v>
      </c>
      <c r="BM52" s="341">
        <v>106.00858708642554</v>
      </c>
      <c r="BN52" s="74">
        <v>7.1</v>
      </c>
      <c r="BO52" s="74">
        <v>5.7</v>
      </c>
      <c r="BP52" s="40"/>
      <c r="BQ52" s="40"/>
      <c r="BR52" s="40"/>
      <c r="BS52" s="40"/>
      <c r="BT52" s="44"/>
      <c r="BU52" s="41"/>
      <c r="BV52" s="40"/>
      <c r="BW52" s="42"/>
    </row>
    <row r="53" spans="1:75" ht="14.1" customHeight="1">
      <c r="A53" s="247" t="s">
        <v>149</v>
      </c>
      <c r="B53" s="247" t="s">
        <v>150</v>
      </c>
      <c r="C53" s="248"/>
      <c r="D53" s="316">
        <v>1104653</v>
      </c>
      <c r="E53" s="297">
        <v>191099</v>
      </c>
      <c r="F53" s="248">
        <f t="shared" si="13"/>
        <v>913554</v>
      </c>
      <c r="G53" s="74">
        <v>50842</v>
      </c>
      <c r="H53" s="74">
        <v>646865</v>
      </c>
      <c r="I53" s="74">
        <v>8217</v>
      </c>
      <c r="J53" s="74">
        <v>45882</v>
      </c>
      <c r="K53" s="74">
        <v>132040</v>
      </c>
      <c r="L53" s="74">
        <v>220807</v>
      </c>
      <c r="M53" s="250">
        <f t="shared" si="19"/>
        <v>26.605058111240769</v>
      </c>
      <c r="N53" s="250">
        <f t="shared" si="20"/>
        <v>70.807527524371849</v>
      </c>
      <c r="O53" s="250">
        <f t="shared" si="21"/>
        <v>4.2998655147332014</v>
      </c>
      <c r="P53" s="250">
        <f t="shared" si="22"/>
        <v>5.0223632100565485</v>
      </c>
      <c r="Q53" s="250">
        <f t="shared" si="23"/>
        <v>69.095076374026036</v>
      </c>
      <c r="R53" s="251">
        <f t="shared" si="24"/>
        <v>24.1701092655716</v>
      </c>
      <c r="S53" s="74">
        <v>1088258</v>
      </c>
      <c r="T53" s="74">
        <v>190185</v>
      </c>
      <c r="U53" s="74">
        <v>898073</v>
      </c>
      <c r="V53" s="74">
        <v>60481</v>
      </c>
      <c r="W53" s="74">
        <v>129704</v>
      </c>
      <c r="X53" s="74">
        <v>136453</v>
      </c>
      <c r="Y53" s="74">
        <v>761620</v>
      </c>
      <c r="Z53" s="252">
        <f t="shared" si="14"/>
        <v>31.801140994295029</v>
      </c>
      <c r="AA53" s="252">
        <f t="shared" si="25"/>
        <v>15.193976436213982</v>
      </c>
      <c r="AB53" s="252">
        <f t="shared" si="15"/>
        <v>68.198859005704975</v>
      </c>
      <c r="AC53" s="253">
        <f t="shared" si="16"/>
        <v>84.806023563786013</v>
      </c>
      <c r="AD53" s="254">
        <v>14.1</v>
      </c>
      <c r="AE53" s="249">
        <v>1118913</v>
      </c>
      <c r="AF53" s="213">
        <v>54751</v>
      </c>
      <c r="AG53" s="252">
        <f t="shared" si="17"/>
        <v>4.8932311984935382</v>
      </c>
      <c r="AH53" s="211">
        <v>733</v>
      </c>
      <c r="AI53" s="290">
        <v>23.7</v>
      </c>
      <c r="AJ53" s="290">
        <v>84</v>
      </c>
      <c r="AK53" s="290">
        <v>76</v>
      </c>
      <c r="AL53" s="320">
        <v>14.818831465280303</v>
      </c>
      <c r="AM53" s="326">
        <v>38.40888287499503</v>
      </c>
      <c r="AN53" s="334">
        <v>1094540</v>
      </c>
      <c r="AO53" s="334">
        <v>95791</v>
      </c>
      <c r="AP53" s="255">
        <f t="shared" si="18"/>
        <v>8.7517130484038965</v>
      </c>
      <c r="AQ53" s="74">
        <v>1104653</v>
      </c>
      <c r="AR53" s="74">
        <v>510131</v>
      </c>
      <c r="AS53" s="74">
        <v>32689</v>
      </c>
      <c r="AT53" s="74">
        <v>477442</v>
      </c>
      <c r="AU53" s="74">
        <v>264735</v>
      </c>
      <c r="AV53" s="74">
        <v>29124</v>
      </c>
      <c r="AW53" s="74">
        <v>235611</v>
      </c>
      <c r="AX53" s="74">
        <v>329787</v>
      </c>
      <c r="AY53" s="74">
        <v>129286</v>
      </c>
      <c r="AZ53" s="74">
        <v>200501</v>
      </c>
      <c r="BA53" s="256">
        <f t="shared" si="26"/>
        <v>17.105793332251871</v>
      </c>
      <c r="BB53" s="252">
        <f t="shared" si="27"/>
        <v>52.262044717663102</v>
      </c>
      <c r="BC53" s="252">
        <f t="shared" si="28"/>
        <v>15.240268133271236</v>
      </c>
      <c r="BD53" s="252">
        <f t="shared" si="29"/>
        <v>25.79059365948811</v>
      </c>
      <c r="BE53" s="252">
        <f t="shared" si="30"/>
        <v>67.653938534476893</v>
      </c>
      <c r="BF53" s="253">
        <f t="shared" si="31"/>
        <v>21.947361622848785</v>
      </c>
      <c r="BG53" s="296">
        <v>26.1</v>
      </c>
      <c r="BH53" s="296">
        <v>59.8</v>
      </c>
      <c r="BI53" s="74">
        <v>20835</v>
      </c>
      <c r="BJ53" s="74">
        <v>29930</v>
      </c>
      <c r="BK53" s="332">
        <v>30600</v>
      </c>
      <c r="BL53" s="332">
        <v>57400</v>
      </c>
      <c r="BM53" s="341">
        <v>89.743697427273446</v>
      </c>
      <c r="BN53" s="74">
        <v>4.8</v>
      </c>
      <c r="BO53" s="74">
        <v>3.1</v>
      </c>
      <c r="BP53" s="40"/>
      <c r="BQ53" s="40"/>
      <c r="BR53" s="40"/>
      <c r="BS53" s="40"/>
      <c r="BT53" s="44"/>
      <c r="BU53" s="41"/>
      <c r="BV53" s="40"/>
      <c r="BW53" s="42"/>
    </row>
    <row r="54" spans="1:75">
      <c r="A54" s="247" t="s">
        <v>151</v>
      </c>
      <c r="B54" s="247" t="s">
        <v>152</v>
      </c>
      <c r="C54" s="248"/>
      <c r="D54" s="316">
        <v>3529858</v>
      </c>
      <c r="E54" s="297">
        <v>344772</v>
      </c>
      <c r="F54" s="248">
        <f t="shared" si="13"/>
        <v>3185086</v>
      </c>
      <c r="G54" s="74">
        <v>142170</v>
      </c>
      <c r="H54" s="74">
        <v>2602808</v>
      </c>
      <c r="I54" s="74">
        <v>19405</v>
      </c>
      <c r="J54" s="74">
        <v>114581</v>
      </c>
      <c r="K54" s="74">
        <v>183197</v>
      </c>
      <c r="L54" s="74">
        <v>467697</v>
      </c>
      <c r="M54" s="250">
        <f t="shared" si="19"/>
        <v>41.23594723469423</v>
      </c>
      <c r="N54" s="250">
        <f t="shared" si="20"/>
        <v>81.718609795779457</v>
      </c>
      <c r="O54" s="250">
        <f t="shared" si="21"/>
        <v>5.628357291195341</v>
      </c>
      <c r="P54" s="250">
        <f t="shared" si="22"/>
        <v>3.5974224871793101</v>
      </c>
      <c r="Q54" s="250">
        <f t="shared" si="23"/>
        <v>53.13569547411042</v>
      </c>
      <c r="R54" s="251">
        <f t="shared" si="24"/>
        <v>14.683967717041234</v>
      </c>
      <c r="S54" s="74">
        <v>3471345</v>
      </c>
      <c r="T54" s="74">
        <v>341847</v>
      </c>
      <c r="U54" s="74">
        <v>3129498</v>
      </c>
      <c r="V54" s="74">
        <v>90271</v>
      </c>
      <c r="W54" s="74">
        <v>251576</v>
      </c>
      <c r="X54" s="74">
        <v>323205</v>
      </c>
      <c r="Y54" s="74">
        <v>2806293</v>
      </c>
      <c r="Z54" s="252">
        <f t="shared" si="14"/>
        <v>26.40684282734674</v>
      </c>
      <c r="AA54" s="252">
        <f t="shared" si="25"/>
        <v>10.327694729314414</v>
      </c>
      <c r="AB54" s="252">
        <f t="shared" si="15"/>
        <v>73.593157172653264</v>
      </c>
      <c r="AC54" s="253">
        <f t="shared" si="16"/>
        <v>89.672305270685584</v>
      </c>
      <c r="AD54" s="254">
        <v>16.52</v>
      </c>
      <c r="AE54" s="249">
        <v>3535119</v>
      </c>
      <c r="AF54" s="213">
        <v>78240</v>
      </c>
      <c r="AG54" s="252">
        <f t="shared" si="17"/>
        <v>2.2132211108027762</v>
      </c>
      <c r="AH54" s="211">
        <v>817</v>
      </c>
      <c r="AI54" s="290">
        <v>20.8</v>
      </c>
      <c r="AJ54" s="290">
        <v>79</v>
      </c>
      <c r="AK54" s="290">
        <v>68</v>
      </c>
      <c r="AL54" s="320">
        <v>21.500242415225216</v>
      </c>
      <c r="AM54" s="326">
        <v>42.9056749921372</v>
      </c>
      <c r="AN54" s="334">
        <v>3558282</v>
      </c>
      <c r="AO54" s="334">
        <v>177066</v>
      </c>
      <c r="AP54" s="255">
        <f t="shared" si="18"/>
        <v>4.9761654641200446</v>
      </c>
      <c r="AQ54" s="74">
        <v>3529858</v>
      </c>
      <c r="AR54" s="74">
        <v>1948814</v>
      </c>
      <c r="AS54" s="74">
        <v>81593</v>
      </c>
      <c r="AT54" s="74">
        <v>1867221</v>
      </c>
      <c r="AU54" s="74">
        <v>1033258</v>
      </c>
      <c r="AV54" s="74">
        <v>90004</v>
      </c>
      <c r="AW54" s="74">
        <v>943254</v>
      </c>
      <c r="AX54" s="74">
        <v>547786</v>
      </c>
      <c r="AY54" s="74">
        <v>173175</v>
      </c>
      <c r="AZ54" s="74">
        <v>374611</v>
      </c>
      <c r="BA54" s="256">
        <f t="shared" si="26"/>
        <v>23.665784924529834</v>
      </c>
      <c r="BB54" s="252">
        <f t="shared" si="27"/>
        <v>58.623880171524412</v>
      </c>
      <c r="BC54" s="252">
        <f t="shared" si="28"/>
        <v>26.10536818535148</v>
      </c>
      <c r="BD54" s="252">
        <f t="shared" si="29"/>
        <v>29.614710560405587</v>
      </c>
      <c r="BE54" s="252">
        <f t="shared" si="30"/>
        <v>50.228846890118682</v>
      </c>
      <c r="BF54" s="253">
        <f t="shared" si="31"/>
        <v>11.761409268069999</v>
      </c>
      <c r="BG54" s="296">
        <v>41.9</v>
      </c>
      <c r="BH54" s="296">
        <v>76.3</v>
      </c>
      <c r="BI54" s="74">
        <v>19705</v>
      </c>
      <c r="BJ54" s="74">
        <v>33147</v>
      </c>
      <c r="BK54" s="332">
        <v>43900</v>
      </c>
      <c r="BL54" s="332">
        <v>70800</v>
      </c>
      <c r="BM54" s="341">
        <v>93.411532370178449</v>
      </c>
      <c r="BN54" s="74">
        <v>5.5</v>
      </c>
      <c r="BO54" s="74">
        <v>4.3</v>
      </c>
      <c r="BP54" s="40"/>
      <c r="BQ54" s="40"/>
      <c r="BR54" s="40"/>
      <c r="BS54" s="40"/>
      <c r="BT54" s="44"/>
      <c r="BU54" s="41"/>
      <c r="BV54" s="40"/>
      <c r="BW54" s="42"/>
    </row>
    <row r="55" spans="1:75">
      <c r="A55" s="247" t="s">
        <v>153</v>
      </c>
      <c r="B55" s="247" t="s">
        <v>154</v>
      </c>
      <c r="C55" s="248"/>
      <c r="D55" s="316">
        <v>353701</v>
      </c>
      <c r="E55" s="297">
        <v>38698</v>
      </c>
      <c r="F55" s="248">
        <f t="shared" si="13"/>
        <v>315003</v>
      </c>
      <c r="G55" s="74">
        <v>19335</v>
      </c>
      <c r="H55" s="74">
        <v>252545</v>
      </c>
      <c r="I55" s="74">
        <v>2166</v>
      </c>
      <c r="J55" s="74">
        <v>11043</v>
      </c>
      <c r="K55" s="74">
        <v>17197</v>
      </c>
      <c r="L55" s="74">
        <v>51415</v>
      </c>
      <c r="M55" s="250">
        <f t="shared" si="19"/>
        <v>49.963822419763289</v>
      </c>
      <c r="N55" s="250">
        <f t="shared" si="20"/>
        <v>80.172252327755615</v>
      </c>
      <c r="O55" s="250">
        <f t="shared" si="21"/>
        <v>5.5971884851930334</v>
      </c>
      <c r="P55" s="250">
        <f t="shared" si="22"/>
        <v>3.5056808982771597</v>
      </c>
      <c r="Q55" s="250">
        <f t="shared" si="23"/>
        <v>44.438989095043674</v>
      </c>
      <c r="R55" s="251">
        <f t="shared" si="24"/>
        <v>16.322066773967229</v>
      </c>
      <c r="S55" s="74">
        <v>349339</v>
      </c>
      <c r="T55" s="74">
        <v>38476</v>
      </c>
      <c r="U55" s="74">
        <v>310863</v>
      </c>
      <c r="V55" s="74">
        <v>7792</v>
      </c>
      <c r="W55" s="74">
        <v>30684</v>
      </c>
      <c r="X55" s="74">
        <v>31606</v>
      </c>
      <c r="Y55" s="74">
        <v>279257</v>
      </c>
      <c r="Z55" s="252">
        <f t="shared" si="14"/>
        <v>20.251585403888139</v>
      </c>
      <c r="AA55" s="252">
        <f t="shared" si="25"/>
        <v>10.167179754425582</v>
      </c>
      <c r="AB55" s="252">
        <f t="shared" si="15"/>
        <v>79.748414596111857</v>
      </c>
      <c r="AC55" s="253">
        <f t="shared" si="16"/>
        <v>89.832820245574425</v>
      </c>
      <c r="AD55" s="254">
        <v>16.46</v>
      </c>
      <c r="AE55" s="249">
        <v>356783</v>
      </c>
      <c r="AF55" s="213">
        <v>4921</v>
      </c>
      <c r="AG55" s="252">
        <f t="shared" si="17"/>
        <v>1.379269752202319</v>
      </c>
      <c r="AH55" s="211">
        <v>758</v>
      </c>
      <c r="AI55" s="290">
        <v>17.7</v>
      </c>
      <c r="AJ55" s="290">
        <v>84</v>
      </c>
      <c r="AK55" s="290">
        <v>75</v>
      </c>
      <c r="AL55" s="320">
        <v>18.210573881608678</v>
      </c>
      <c r="AM55" s="326">
        <v>36.552375848013426</v>
      </c>
      <c r="AN55" s="334">
        <v>351225</v>
      </c>
      <c r="AO55" s="334">
        <v>14191</v>
      </c>
      <c r="AP55" s="255">
        <f t="shared" si="18"/>
        <v>4.0404299238379959</v>
      </c>
      <c r="AQ55" s="74">
        <v>353701</v>
      </c>
      <c r="AR55" s="74">
        <v>197524</v>
      </c>
      <c r="AS55" s="74">
        <v>12600</v>
      </c>
      <c r="AT55" s="74">
        <v>184924</v>
      </c>
      <c r="AU55" s="74">
        <v>101315</v>
      </c>
      <c r="AV55" s="74">
        <v>10059</v>
      </c>
      <c r="AW55" s="74">
        <v>91256</v>
      </c>
      <c r="AX55" s="74">
        <v>54862</v>
      </c>
      <c r="AY55" s="74">
        <v>16039</v>
      </c>
      <c r="AZ55" s="74">
        <v>38823</v>
      </c>
      <c r="BA55" s="256">
        <f t="shared" si="26"/>
        <v>32.559822213034266</v>
      </c>
      <c r="BB55" s="252">
        <f t="shared" si="27"/>
        <v>58.705472646292257</v>
      </c>
      <c r="BC55" s="252">
        <f t="shared" si="28"/>
        <v>25.993591400072358</v>
      </c>
      <c r="BD55" s="252">
        <f t="shared" si="29"/>
        <v>28.969882826512766</v>
      </c>
      <c r="BE55" s="252">
        <f t="shared" si="30"/>
        <v>41.446586386893379</v>
      </c>
      <c r="BF55" s="253">
        <f t="shared" si="31"/>
        <v>12.324644527194978</v>
      </c>
      <c r="BG55" s="296">
        <v>45.6</v>
      </c>
      <c r="BH55" s="296">
        <v>72.900000000000006</v>
      </c>
      <c r="BI55" s="74">
        <v>24402</v>
      </c>
      <c r="BJ55" s="74">
        <v>33292</v>
      </c>
      <c r="BK55" s="332">
        <v>51100</v>
      </c>
      <c r="BL55" s="332">
        <v>69800</v>
      </c>
      <c r="BM55" s="341">
        <v>95.975992362860183</v>
      </c>
      <c r="BN55" s="74">
        <v>5.2</v>
      </c>
      <c r="BO55" s="74">
        <v>4.5999999999999996</v>
      </c>
      <c r="BP55" s="40"/>
      <c r="BQ55" s="40"/>
      <c r="BR55" s="40"/>
      <c r="BS55" s="40"/>
      <c r="BT55" s="44"/>
      <c r="BU55" s="41"/>
      <c r="BV55" s="40"/>
      <c r="BW55" s="42"/>
    </row>
    <row r="56" spans="1:75" s="22" customFormat="1" ht="15" customHeight="1">
      <c r="A56" s="257" t="s">
        <v>155</v>
      </c>
      <c r="B56" s="257" t="s">
        <v>156</v>
      </c>
      <c r="C56" s="258"/>
      <c r="D56" s="316">
        <v>2088905</v>
      </c>
      <c r="E56" s="297">
        <v>369470</v>
      </c>
      <c r="F56" s="248">
        <f t="shared" si="13"/>
        <v>1719435</v>
      </c>
      <c r="G56" s="74">
        <v>82097</v>
      </c>
      <c r="H56" s="74">
        <v>917111</v>
      </c>
      <c r="I56" s="74">
        <v>24669</v>
      </c>
      <c r="J56" s="74">
        <v>189799</v>
      </c>
      <c r="K56" s="74">
        <v>262704</v>
      </c>
      <c r="L56" s="74">
        <v>612525</v>
      </c>
      <c r="M56" s="259">
        <f t="shared" si="19"/>
        <v>22.220207324004658</v>
      </c>
      <c r="N56" s="259">
        <f t="shared" si="20"/>
        <v>53.337927865839653</v>
      </c>
      <c r="O56" s="259">
        <f t="shared" si="21"/>
        <v>6.6768614501854007</v>
      </c>
      <c r="P56" s="259">
        <f t="shared" si="22"/>
        <v>11.038451584386731</v>
      </c>
      <c r="Q56" s="259">
        <f t="shared" si="23"/>
        <v>71.10293122580994</v>
      </c>
      <c r="R56" s="259">
        <f t="shared" si="24"/>
        <v>35.623620549773619</v>
      </c>
      <c r="S56" s="74">
        <v>2086353</v>
      </c>
      <c r="T56" s="74">
        <v>369111</v>
      </c>
      <c r="U56" s="74">
        <v>1717242</v>
      </c>
      <c r="V56" s="74">
        <v>190983</v>
      </c>
      <c r="W56" s="74">
        <v>178128</v>
      </c>
      <c r="X56" s="74">
        <v>687722</v>
      </c>
      <c r="Y56" s="74">
        <v>1029520</v>
      </c>
      <c r="Z56" s="260">
        <f t="shared" si="14"/>
        <v>51.741346099140905</v>
      </c>
      <c r="AA56" s="260">
        <f t="shared" si="25"/>
        <v>40.048053797892202</v>
      </c>
      <c r="AB56" s="260">
        <f t="shared" si="15"/>
        <v>48.258653900859088</v>
      </c>
      <c r="AC56" s="260">
        <f t="shared" si="16"/>
        <v>59.951946202107798</v>
      </c>
      <c r="AD56" s="261">
        <v>9.24</v>
      </c>
      <c r="AE56" s="249">
        <v>2128551</v>
      </c>
      <c r="AF56" s="262" t="s">
        <v>164</v>
      </c>
      <c r="AG56" s="262" t="s">
        <v>164</v>
      </c>
      <c r="AH56" s="262" t="s">
        <v>164</v>
      </c>
      <c r="AI56" s="263" t="s">
        <v>164</v>
      </c>
      <c r="AJ56" s="263" t="s">
        <v>164</v>
      </c>
      <c r="AK56" s="263" t="s">
        <v>164</v>
      </c>
      <c r="AL56" s="321">
        <v>24.485599901615345</v>
      </c>
      <c r="AM56" s="327">
        <v>30.635171666965309</v>
      </c>
      <c r="AN56" s="264" t="s">
        <v>164</v>
      </c>
      <c r="AO56" s="264" t="s">
        <v>164</v>
      </c>
      <c r="AP56" s="265" t="s">
        <v>164</v>
      </c>
      <c r="AQ56" s="74">
        <v>2088905</v>
      </c>
      <c r="AR56" s="74">
        <v>677286</v>
      </c>
      <c r="AS56" s="74">
        <v>51618</v>
      </c>
      <c r="AT56" s="74">
        <v>625668</v>
      </c>
      <c r="AU56" s="74">
        <v>403624</v>
      </c>
      <c r="AV56" s="74">
        <v>41674</v>
      </c>
      <c r="AW56" s="74">
        <v>361950</v>
      </c>
      <c r="AX56" s="74">
        <v>1007995</v>
      </c>
      <c r="AY56" s="74">
        <v>276178</v>
      </c>
      <c r="AZ56" s="74">
        <v>731817</v>
      </c>
      <c r="BA56" s="256">
        <f t="shared" si="26"/>
        <v>13.970823070885322</v>
      </c>
      <c r="BB56" s="252">
        <f t="shared" si="27"/>
        <v>36.387999546362614</v>
      </c>
      <c r="BC56" s="252">
        <f t="shared" si="28"/>
        <v>11.279400221939536</v>
      </c>
      <c r="BD56" s="252">
        <f t="shared" si="29"/>
        <v>21.050519502045731</v>
      </c>
      <c r="BE56" s="252">
        <f t="shared" si="30"/>
        <v>74.749776707175144</v>
      </c>
      <c r="BF56" s="253">
        <f t="shared" si="31"/>
        <v>42.561480951591655</v>
      </c>
      <c r="BG56" s="296">
        <v>24</v>
      </c>
      <c r="BH56" s="296">
        <v>45.6</v>
      </c>
      <c r="BI56" s="74">
        <v>15537</v>
      </c>
      <c r="BJ56" s="74">
        <v>17277</v>
      </c>
      <c r="BK56" s="332">
        <v>17800</v>
      </c>
      <c r="BL56" s="332">
        <v>24300</v>
      </c>
      <c r="BM56" s="266" t="s">
        <v>164</v>
      </c>
      <c r="BN56" s="74">
        <v>3.1</v>
      </c>
      <c r="BO56" s="74">
        <v>2.1</v>
      </c>
      <c r="BP56" s="45"/>
      <c r="BQ56" s="45"/>
      <c r="BR56" s="45"/>
      <c r="BS56" s="45"/>
      <c r="BT56" s="46"/>
      <c r="BU56" s="47"/>
      <c r="BV56" s="48"/>
      <c r="BW56" s="48"/>
    </row>
    <row r="57" spans="1:75" s="1" customFormat="1" ht="15" customHeight="1">
      <c r="A57" s="267"/>
      <c r="B57" s="267"/>
      <c r="C57" s="221"/>
      <c r="D57" s="249"/>
      <c r="E57" s="249"/>
      <c r="F57" s="248"/>
      <c r="G57" s="249"/>
      <c r="H57" s="249"/>
      <c r="I57" s="249"/>
      <c r="J57" s="249"/>
      <c r="K57" s="249"/>
      <c r="L57" s="249"/>
      <c r="M57" s="250"/>
      <c r="N57" s="250"/>
      <c r="O57" s="250"/>
      <c r="P57" s="250"/>
      <c r="Q57" s="250"/>
      <c r="R57" s="250"/>
      <c r="S57" s="249"/>
      <c r="T57" s="249"/>
      <c r="U57" s="249"/>
      <c r="V57" s="249"/>
      <c r="W57" s="249"/>
      <c r="X57" s="249"/>
      <c r="Y57" s="249"/>
      <c r="Z57" s="252"/>
      <c r="AA57" s="252"/>
      <c r="AB57" s="252"/>
      <c r="AC57" s="252"/>
      <c r="AD57" s="254"/>
      <c r="AE57" s="268"/>
      <c r="AF57" s="268"/>
      <c r="AG57" s="268"/>
      <c r="AH57" s="268"/>
      <c r="AI57" s="269"/>
      <c r="AJ57" s="269"/>
      <c r="AK57" s="269"/>
      <c r="AL57" s="322"/>
      <c r="AM57" s="326"/>
      <c r="AN57" s="270"/>
      <c r="AO57" s="270"/>
      <c r="AP57" s="271"/>
      <c r="AQ57" s="249"/>
      <c r="AR57" s="249"/>
      <c r="AS57" s="74"/>
      <c r="AT57" s="74"/>
      <c r="AU57" s="74"/>
      <c r="AV57" s="74"/>
      <c r="AW57" s="74"/>
      <c r="AX57" s="74"/>
      <c r="AY57" s="74"/>
      <c r="AZ57" s="74"/>
      <c r="BA57" s="256"/>
      <c r="BB57" s="252"/>
      <c r="BC57" s="252"/>
      <c r="BD57" s="252"/>
      <c r="BE57" s="252"/>
      <c r="BF57" s="253"/>
      <c r="BG57" s="221"/>
      <c r="BH57" s="272"/>
      <c r="BI57" s="74"/>
      <c r="BJ57" s="74"/>
      <c r="BK57" s="273"/>
      <c r="BL57" s="274"/>
      <c r="BM57" s="275"/>
      <c r="BN57" s="74"/>
      <c r="BO57" s="74"/>
      <c r="BP57" s="52"/>
      <c r="BQ57" s="52"/>
      <c r="BR57" s="52"/>
      <c r="BS57" s="52"/>
      <c r="BT57" s="72"/>
      <c r="BU57" s="51"/>
      <c r="BV57" s="39"/>
      <c r="BW57" s="39"/>
    </row>
    <row r="58" spans="1:75">
      <c r="A58" s="276" t="s">
        <v>115</v>
      </c>
      <c r="B58" s="277" t="s">
        <v>116</v>
      </c>
      <c r="C58" s="278" t="s">
        <v>157</v>
      </c>
      <c r="D58" s="74">
        <v>347890</v>
      </c>
      <c r="E58" s="297">
        <v>40671</v>
      </c>
      <c r="F58" s="248">
        <f t="shared" ref="F58:F63" si="32">D58-E58</f>
        <v>307219</v>
      </c>
      <c r="G58" s="74">
        <v>14275</v>
      </c>
      <c r="H58" s="74">
        <v>234733</v>
      </c>
      <c r="I58" s="74">
        <v>2634</v>
      </c>
      <c r="J58" s="74">
        <v>14405</v>
      </c>
      <c r="K58" s="74">
        <v>23762</v>
      </c>
      <c r="L58" s="74">
        <v>58081</v>
      </c>
      <c r="M58" s="250">
        <f t="shared" ref="M58:N63" si="33">G58/E58*100</f>
        <v>35.098718988960194</v>
      </c>
      <c r="N58" s="250">
        <f t="shared" si="33"/>
        <v>76.405756154404514</v>
      </c>
      <c r="O58" s="250">
        <f t="shared" ref="O58:P63" si="34">I58/E58*100</f>
        <v>6.4763590764918488</v>
      </c>
      <c r="P58" s="250">
        <f t="shared" si="34"/>
        <v>4.6888376044450375</v>
      </c>
      <c r="Q58" s="250">
        <f t="shared" ref="Q58:R63" si="35">K58/E58*100</f>
        <v>58.42492193454796</v>
      </c>
      <c r="R58" s="250">
        <f t="shared" si="35"/>
        <v>18.905406241150448</v>
      </c>
      <c r="S58" s="74">
        <v>346348</v>
      </c>
      <c r="T58" s="74">
        <v>40630</v>
      </c>
      <c r="U58" s="74">
        <v>305718</v>
      </c>
      <c r="V58" s="74">
        <v>12950</v>
      </c>
      <c r="W58" s="74">
        <v>27680</v>
      </c>
      <c r="X58" s="74">
        <v>47275</v>
      </c>
      <c r="Y58" s="74">
        <v>258443</v>
      </c>
      <c r="Z58" s="252">
        <f t="shared" ref="Z58:Z63" si="36">V58/T58*100</f>
        <v>31.873000246123556</v>
      </c>
      <c r="AA58" s="252">
        <f t="shared" ref="AA58:AA63" si="37">X58/U58*100</f>
        <v>15.463597171249322</v>
      </c>
      <c r="AB58" s="252">
        <f t="shared" ref="AB58:AB63" si="38">W58/T58*100</f>
        <v>68.126999753876447</v>
      </c>
      <c r="AC58" s="252">
        <f t="shared" ref="AC58:AC63" si="39">Y58/U58*100</f>
        <v>84.536402828750681</v>
      </c>
      <c r="AD58" s="279">
        <v>16.79</v>
      </c>
      <c r="AE58" s="268" t="s">
        <v>164</v>
      </c>
      <c r="AF58" s="268" t="s">
        <v>164</v>
      </c>
      <c r="AG58" s="268" t="s">
        <v>164</v>
      </c>
      <c r="AH58" s="280">
        <v>733</v>
      </c>
      <c r="AI58" s="269">
        <v>20.399999999999999</v>
      </c>
      <c r="AJ58" s="252">
        <v>98</v>
      </c>
      <c r="AK58" s="269">
        <v>76</v>
      </c>
      <c r="AL58" s="320">
        <v>23.873403547000787</v>
      </c>
      <c r="AM58" s="328">
        <v>49.836426796775754</v>
      </c>
      <c r="AN58" s="270" t="s">
        <v>164</v>
      </c>
      <c r="AO58" s="270" t="s">
        <v>164</v>
      </c>
      <c r="AP58" s="271" t="s">
        <v>164</v>
      </c>
      <c r="AQ58" s="74">
        <v>347890</v>
      </c>
      <c r="AR58" s="74">
        <v>177658</v>
      </c>
      <c r="AS58" s="74">
        <v>8750</v>
      </c>
      <c r="AT58" s="74">
        <v>168908</v>
      </c>
      <c r="AU58" s="74">
        <v>91056</v>
      </c>
      <c r="AV58" s="74">
        <v>8331</v>
      </c>
      <c r="AW58" s="74">
        <v>82725</v>
      </c>
      <c r="AX58" s="74">
        <v>79176</v>
      </c>
      <c r="AY58" s="74">
        <v>23590</v>
      </c>
      <c r="AZ58" s="74">
        <v>55586</v>
      </c>
      <c r="BA58" s="256">
        <f t="shared" ref="BA58:BB63" si="40">AS58/E58*100</f>
        <v>21.514100956455458</v>
      </c>
      <c r="BB58" s="252">
        <f t="shared" si="40"/>
        <v>54.9796724811942</v>
      </c>
      <c r="BC58" s="252">
        <f t="shared" ref="BC58:BD63" si="41">AV58/E58*100</f>
        <v>20.483882864940622</v>
      </c>
      <c r="BD58" s="252">
        <f t="shared" si="41"/>
        <v>26.927045527783111</v>
      </c>
      <c r="BE58" s="252">
        <f t="shared" ref="BE58:BF63" si="42">AY58/E58*100</f>
        <v>58.002016178603924</v>
      </c>
      <c r="BF58" s="253">
        <f t="shared" si="42"/>
        <v>18.093281991022693</v>
      </c>
      <c r="BG58" s="297">
        <v>38.9</v>
      </c>
      <c r="BH58" s="297">
        <v>69.599999999999994</v>
      </c>
      <c r="BI58" s="74">
        <v>20891</v>
      </c>
      <c r="BJ58" s="74">
        <v>30599</v>
      </c>
      <c r="BK58" s="281" t="s">
        <v>164</v>
      </c>
      <c r="BL58" s="271" t="s">
        <v>164</v>
      </c>
      <c r="BM58" s="342">
        <v>94.9</v>
      </c>
      <c r="BN58" s="74">
        <v>6.5</v>
      </c>
      <c r="BO58" s="74">
        <v>4.2</v>
      </c>
      <c r="BP58" s="40"/>
      <c r="BQ58" s="40"/>
      <c r="BR58" s="40"/>
      <c r="BS58" s="40"/>
      <c r="BU58" s="50"/>
      <c r="BV58" s="43"/>
      <c r="BW58" s="43"/>
    </row>
    <row r="59" spans="1:75">
      <c r="A59" s="276" t="s">
        <v>55</v>
      </c>
      <c r="B59" s="277" t="s">
        <v>56</v>
      </c>
      <c r="C59" s="278" t="s">
        <v>158</v>
      </c>
      <c r="D59" s="74">
        <v>185791</v>
      </c>
      <c r="E59" s="297">
        <v>18117</v>
      </c>
      <c r="F59" s="248">
        <f t="shared" si="32"/>
        <v>167674</v>
      </c>
      <c r="G59" s="74">
        <v>8886</v>
      </c>
      <c r="H59" s="74">
        <v>135745</v>
      </c>
      <c r="I59" s="74">
        <v>1317</v>
      </c>
      <c r="J59" s="74">
        <v>7207</v>
      </c>
      <c r="K59" s="74">
        <v>7914</v>
      </c>
      <c r="L59" s="74">
        <v>24722</v>
      </c>
      <c r="M59" s="250">
        <f t="shared" si="33"/>
        <v>49.047855605232655</v>
      </c>
      <c r="N59" s="250">
        <f t="shared" si="33"/>
        <v>80.957691711296917</v>
      </c>
      <c r="O59" s="250">
        <f t="shared" si="34"/>
        <v>7.2694154661367776</v>
      </c>
      <c r="P59" s="250">
        <f t="shared" si="34"/>
        <v>4.2982215489580966</v>
      </c>
      <c r="Q59" s="250">
        <f t="shared" si="35"/>
        <v>43.682728928630567</v>
      </c>
      <c r="R59" s="250">
        <f t="shared" si="35"/>
        <v>14.744086739744983</v>
      </c>
      <c r="S59" s="74">
        <v>185338</v>
      </c>
      <c r="T59" s="74">
        <v>18104</v>
      </c>
      <c r="U59" s="74">
        <v>167234</v>
      </c>
      <c r="V59" s="74">
        <v>3212</v>
      </c>
      <c r="W59" s="74">
        <v>14892</v>
      </c>
      <c r="X59" s="74">
        <v>10526</v>
      </c>
      <c r="Y59" s="74">
        <v>156708</v>
      </c>
      <c r="Z59" s="252">
        <f t="shared" si="36"/>
        <v>17.741935483870968</v>
      </c>
      <c r="AA59" s="252">
        <f t="shared" si="37"/>
        <v>6.294174629560974</v>
      </c>
      <c r="AB59" s="252">
        <f t="shared" si="38"/>
        <v>82.258064516129039</v>
      </c>
      <c r="AC59" s="252">
        <f t="shared" si="39"/>
        <v>93.705825370439015</v>
      </c>
      <c r="AD59" s="254">
        <v>25.17</v>
      </c>
      <c r="AE59" s="268" t="s">
        <v>164</v>
      </c>
      <c r="AF59" s="268" t="s">
        <v>164</v>
      </c>
      <c r="AG59" s="268" t="s">
        <v>164</v>
      </c>
      <c r="AH59" s="282">
        <v>1095</v>
      </c>
      <c r="AI59" s="269">
        <v>20.2</v>
      </c>
      <c r="AJ59" s="252">
        <v>93</v>
      </c>
      <c r="AK59" s="269">
        <v>81</v>
      </c>
      <c r="AL59" s="320">
        <v>22.833558268729796</v>
      </c>
      <c r="AM59" s="328">
        <v>44.622842279498698</v>
      </c>
      <c r="AN59" s="270" t="s">
        <v>164</v>
      </c>
      <c r="AO59" s="270" t="s">
        <v>164</v>
      </c>
      <c r="AP59" s="271" t="s">
        <v>164</v>
      </c>
      <c r="AQ59" s="74">
        <v>185791</v>
      </c>
      <c r="AR59" s="74">
        <v>101500</v>
      </c>
      <c r="AS59" s="74">
        <v>5730</v>
      </c>
      <c r="AT59" s="74">
        <v>95770</v>
      </c>
      <c r="AU59" s="74">
        <v>56471</v>
      </c>
      <c r="AV59" s="74">
        <v>4905</v>
      </c>
      <c r="AW59" s="74">
        <v>51566</v>
      </c>
      <c r="AX59" s="74">
        <v>27820</v>
      </c>
      <c r="AY59" s="74">
        <v>7482</v>
      </c>
      <c r="AZ59" s="74">
        <v>20338</v>
      </c>
      <c r="BA59" s="256">
        <f t="shared" si="40"/>
        <v>31.627752939228348</v>
      </c>
      <c r="BB59" s="252">
        <f t="shared" si="40"/>
        <v>57.116786144542388</v>
      </c>
      <c r="BC59" s="252">
        <f t="shared" si="41"/>
        <v>27.074018877297569</v>
      </c>
      <c r="BD59" s="252">
        <f t="shared" si="41"/>
        <v>30.753724489187352</v>
      </c>
      <c r="BE59" s="252">
        <f t="shared" si="42"/>
        <v>41.29822818347408</v>
      </c>
      <c r="BF59" s="253">
        <f t="shared" si="42"/>
        <v>12.129489366270263</v>
      </c>
      <c r="BG59" s="297">
        <v>49.7</v>
      </c>
      <c r="BH59" s="297">
        <v>75.099999999999994</v>
      </c>
      <c r="BI59" s="74">
        <v>34038</v>
      </c>
      <c r="BJ59" s="74">
        <v>41771</v>
      </c>
      <c r="BK59" s="283"/>
      <c r="BL59" s="271" t="s">
        <v>164</v>
      </c>
      <c r="BM59" s="343">
        <v>128.4</v>
      </c>
      <c r="BN59" s="74">
        <v>4.2</v>
      </c>
      <c r="BO59" s="74">
        <v>3.9</v>
      </c>
      <c r="BP59" s="40"/>
      <c r="BQ59" s="40"/>
      <c r="BR59" s="40"/>
      <c r="BS59" s="40"/>
      <c r="BU59" s="41"/>
      <c r="BV59" s="43"/>
      <c r="BW59" s="43"/>
    </row>
    <row r="60" spans="1:75">
      <c r="A60" s="276" t="s">
        <v>119</v>
      </c>
      <c r="B60" s="277" t="s">
        <v>120</v>
      </c>
      <c r="C60" s="278" t="s">
        <v>159</v>
      </c>
      <c r="D60" s="74">
        <v>57136</v>
      </c>
      <c r="E60" s="297">
        <v>5076</v>
      </c>
      <c r="F60" s="248">
        <f t="shared" si="32"/>
        <v>52060</v>
      </c>
      <c r="G60" s="74">
        <v>1906</v>
      </c>
      <c r="H60" s="74">
        <v>42055</v>
      </c>
      <c r="I60" s="74">
        <v>273</v>
      </c>
      <c r="J60" s="74">
        <v>1807</v>
      </c>
      <c r="K60" s="74">
        <v>2897</v>
      </c>
      <c r="L60" s="74">
        <v>8198</v>
      </c>
      <c r="M60" s="250">
        <f t="shared" si="33"/>
        <v>37.549251379038608</v>
      </c>
      <c r="N60" s="250">
        <f t="shared" si="33"/>
        <v>80.781790242028421</v>
      </c>
      <c r="O60" s="250">
        <f t="shared" si="34"/>
        <v>5.378250591016549</v>
      </c>
      <c r="P60" s="250">
        <f t="shared" si="34"/>
        <v>3.4709950057625818</v>
      </c>
      <c r="Q60" s="250">
        <f t="shared" si="35"/>
        <v>57.072498029944839</v>
      </c>
      <c r="R60" s="250">
        <f t="shared" si="35"/>
        <v>15.74721475220899</v>
      </c>
      <c r="S60" s="74">
        <v>56053</v>
      </c>
      <c r="T60" s="74">
        <v>5007</v>
      </c>
      <c r="U60" s="74">
        <v>51046</v>
      </c>
      <c r="V60" s="74">
        <v>1599</v>
      </c>
      <c r="W60" s="74">
        <v>3408</v>
      </c>
      <c r="X60" s="74">
        <v>7028</v>
      </c>
      <c r="Y60" s="74">
        <v>44018</v>
      </c>
      <c r="Z60" s="252">
        <f t="shared" si="36"/>
        <v>31.935290593169562</v>
      </c>
      <c r="AA60" s="252">
        <f t="shared" si="37"/>
        <v>13.767973984249501</v>
      </c>
      <c r="AB60" s="252">
        <f t="shared" si="38"/>
        <v>68.064709406830431</v>
      </c>
      <c r="AC60" s="252">
        <f t="shared" si="39"/>
        <v>86.232026015750492</v>
      </c>
      <c r="AD60" s="254">
        <v>15.94</v>
      </c>
      <c r="AE60" s="268" t="s">
        <v>164</v>
      </c>
      <c r="AF60" s="268" t="s">
        <v>164</v>
      </c>
      <c r="AG60" s="268" t="s">
        <v>164</v>
      </c>
      <c r="AH60" s="280">
        <v>733</v>
      </c>
      <c r="AI60" s="269">
        <v>21.7</v>
      </c>
      <c r="AJ60" s="252">
        <v>97</v>
      </c>
      <c r="AK60" s="269">
        <v>97</v>
      </c>
      <c r="AL60" s="320">
        <v>24.934932380709366</v>
      </c>
      <c r="AM60" s="328">
        <v>46.274002586807285</v>
      </c>
      <c r="AN60" s="270" t="s">
        <v>164</v>
      </c>
      <c r="AO60" s="270" t="s">
        <v>164</v>
      </c>
      <c r="AP60" s="271" t="s">
        <v>164</v>
      </c>
      <c r="AQ60" s="74">
        <v>57136</v>
      </c>
      <c r="AR60" s="74">
        <v>29383</v>
      </c>
      <c r="AS60" s="74">
        <v>1196</v>
      </c>
      <c r="AT60" s="74">
        <v>28187</v>
      </c>
      <c r="AU60" s="74">
        <v>17840</v>
      </c>
      <c r="AV60" s="74">
        <v>1017</v>
      </c>
      <c r="AW60" s="74">
        <v>16823</v>
      </c>
      <c r="AX60" s="74">
        <v>9913</v>
      </c>
      <c r="AY60" s="74">
        <v>2863</v>
      </c>
      <c r="AZ60" s="74">
        <v>7050</v>
      </c>
      <c r="BA60" s="256">
        <f t="shared" si="40"/>
        <v>23.561859732072499</v>
      </c>
      <c r="BB60" s="252">
        <f t="shared" si="40"/>
        <v>54.14329619669612</v>
      </c>
      <c r="BC60" s="252">
        <f t="shared" si="41"/>
        <v>20.035460992907801</v>
      </c>
      <c r="BD60" s="252">
        <f t="shared" si="41"/>
        <v>32.314636957356896</v>
      </c>
      <c r="BE60" s="252">
        <f t="shared" si="42"/>
        <v>56.402679275019693</v>
      </c>
      <c r="BF60" s="253">
        <f t="shared" si="42"/>
        <v>13.542066845946984</v>
      </c>
      <c r="BG60" s="297">
        <v>46.3</v>
      </c>
      <c r="BH60" s="297">
        <v>79.599999999999994</v>
      </c>
      <c r="BI60" s="74">
        <v>20574</v>
      </c>
      <c r="BJ60" s="74">
        <v>28941</v>
      </c>
      <c r="BK60" s="281" t="s">
        <v>164</v>
      </c>
      <c r="BL60" s="271" t="s">
        <v>164</v>
      </c>
      <c r="BM60" s="324">
        <v>97</v>
      </c>
      <c r="BN60" s="74">
        <v>9.9</v>
      </c>
      <c r="BO60" s="74">
        <v>9.5</v>
      </c>
      <c r="BP60" s="40"/>
      <c r="BQ60" s="40"/>
      <c r="BR60" s="40"/>
      <c r="BS60" s="40"/>
      <c r="BU60" s="50"/>
      <c r="BV60" s="43"/>
      <c r="BW60" s="43"/>
    </row>
    <row r="61" spans="1:75">
      <c r="A61" s="276" t="s">
        <v>139</v>
      </c>
      <c r="B61" s="277" t="s">
        <v>140</v>
      </c>
      <c r="C61" s="278" t="s">
        <v>160</v>
      </c>
      <c r="D61" s="74">
        <v>643210</v>
      </c>
      <c r="E61" s="297">
        <v>46949</v>
      </c>
      <c r="F61" s="248">
        <f t="shared" si="32"/>
        <v>596261</v>
      </c>
      <c r="G61" s="74">
        <v>24096</v>
      </c>
      <c r="H61" s="74">
        <v>474939</v>
      </c>
      <c r="I61" s="74">
        <v>2716</v>
      </c>
      <c r="J61" s="74">
        <v>19577</v>
      </c>
      <c r="K61" s="74">
        <v>20137</v>
      </c>
      <c r="L61" s="74">
        <v>101745</v>
      </c>
      <c r="M61" s="250">
        <f t="shared" si="33"/>
        <v>51.323776864256963</v>
      </c>
      <c r="N61" s="250">
        <f t="shared" si="33"/>
        <v>79.652870135729145</v>
      </c>
      <c r="O61" s="250">
        <f t="shared" si="34"/>
        <v>5.7850007454897874</v>
      </c>
      <c r="P61" s="250">
        <f t="shared" si="34"/>
        <v>3.2832937253987766</v>
      </c>
      <c r="Q61" s="250">
        <f t="shared" si="35"/>
        <v>42.891222390253255</v>
      </c>
      <c r="R61" s="250">
        <f t="shared" si="35"/>
        <v>17.06383613887207</v>
      </c>
      <c r="S61" s="74">
        <v>628601</v>
      </c>
      <c r="T61" s="74">
        <v>46303</v>
      </c>
      <c r="U61" s="74">
        <v>582298</v>
      </c>
      <c r="V61" s="74">
        <v>11227</v>
      </c>
      <c r="W61" s="74">
        <v>35076</v>
      </c>
      <c r="X61" s="74">
        <v>78654</v>
      </c>
      <c r="Y61" s="74">
        <v>503644</v>
      </c>
      <c r="Z61" s="252">
        <f t="shared" si="36"/>
        <v>24.246809062047816</v>
      </c>
      <c r="AA61" s="252">
        <f t="shared" si="37"/>
        <v>13.507516769763935</v>
      </c>
      <c r="AB61" s="252">
        <f t="shared" si="38"/>
        <v>75.753190937952184</v>
      </c>
      <c r="AC61" s="252">
        <f t="shared" si="39"/>
        <v>86.492483230236061</v>
      </c>
      <c r="AD61" s="254">
        <v>24.06</v>
      </c>
      <c r="AE61" s="268" t="s">
        <v>164</v>
      </c>
      <c r="AF61" s="268" t="s">
        <v>164</v>
      </c>
      <c r="AG61" s="268" t="s">
        <v>164</v>
      </c>
      <c r="AH61" s="268">
        <v>733</v>
      </c>
      <c r="AI61" s="269">
        <v>16.100000000000001</v>
      </c>
      <c r="AJ61" s="252">
        <v>132</v>
      </c>
      <c r="AK61" s="269">
        <v>109</v>
      </c>
      <c r="AL61" s="320">
        <v>23.820999963299609</v>
      </c>
      <c r="AM61" s="328">
        <v>46.763175591972534</v>
      </c>
      <c r="AN61" s="270" t="s">
        <v>164</v>
      </c>
      <c r="AO61" s="270" t="s">
        <v>164</v>
      </c>
      <c r="AP61" s="271" t="s">
        <v>164</v>
      </c>
      <c r="AQ61" s="74">
        <v>643210</v>
      </c>
      <c r="AR61" s="74">
        <v>373034</v>
      </c>
      <c r="AS61" s="74">
        <v>14893</v>
      </c>
      <c r="AT61" s="74">
        <v>358141</v>
      </c>
      <c r="AU61" s="74">
        <v>165485</v>
      </c>
      <c r="AV61" s="74">
        <v>13151</v>
      </c>
      <c r="AW61" s="74">
        <v>152334</v>
      </c>
      <c r="AX61" s="74">
        <v>104691</v>
      </c>
      <c r="AY61" s="74">
        <v>18905</v>
      </c>
      <c r="AZ61" s="74">
        <v>85786</v>
      </c>
      <c r="BA61" s="256">
        <f t="shared" si="40"/>
        <v>31.721655413320839</v>
      </c>
      <c r="BB61" s="252">
        <f t="shared" si="40"/>
        <v>60.064468412322789</v>
      </c>
      <c r="BC61" s="252">
        <f t="shared" si="41"/>
        <v>28.011246245926429</v>
      </c>
      <c r="BD61" s="252">
        <f t="shared" si="41"/>
        <v>25.548207915661092</v>
      </c>
      <c r="BE61" s="252">
        <f t="shared" si="42"/>
        <v>40.267098340752732</v>
      </c>
      <c r="BF61" s="253">
        <f t="shared" si="42"/>
        <v>14.387323672016114</v>
      </c>
      <c r="BG61" s="297">
        <v>60.5</v>
      </c>
      <c r="BH61" s="297">
        <v>77.400000000000006</v>
      </c>
      <c r="BI61" s="74">
        <v>24336</v>
      </c>
      <c r="BJ61" s="74">
        <v>36492</v>
      </c>
      <c r="BK61" s="281" t="s">
        <v>164</v>
      </c>
      <c r="BL61" s="271" t="s">
        <v>164</v>
      </c>
      <c r="BM61" s="324">
        <v>97.5</v>
      </c>
      <c r="BN61" s="74">
        <v>7</v>
      </c>
      <c r="BO61" s="74">
        <v>7.9</v>
      </c>
      <c r="BP61" s="40"/>
      <c r="BQ61" s="40"/>
      <c r="BR61" s="40"/>
      <c r="BS61" s="40"/>
      <c r="BU61" s="50"/>
      <c r="BV61" s="43"/>
      <c r="BW61" s="43"/>
    </row>
    <row r="62" spans="1:75">
      <c r="A62" s="276" t="s">
        <v>93</v>
      </c>
      <c r="B62" s="277" t="s">
        <v>94</v>
      </c>
      <c r="C62" s="278" t="s">
        <v>161</v>
      </c>
      <c r="D62" s="74">
        <v>404155</v>
      </c>
      <c r="E62" s="297">
        <v>54529</v>
      </c>
      <c r="F62" s="248">
        <f t="shared" si="32"/>
        <v>349626</v>
      </c>
      <c r="G62" s="74">
        <v>14195</v>
      </c>
      <c r="H62" s="74">
        <v>249078</v>
      </c>
      <c r="I62" s="74">
        <v>4140</v>
      </c>
      <c r="J62" s="74">
        <v>25161</v>
      </c>
      <c r="K62" s="74">
        <v>36194</v>
      </c>
      <c r="L62" s="74">
        <v>75387</v>
      </c>
      <c r="M62" s="250">
        <f t="shared" si="33"/>
        <v>26.032019659263877</v>
      </c>
      <c r="N62" s="250">
        <f t="shared" si="33"/>
        <v>71.241269241990011</v>
      </c>
      <c r="O62" s="250">
        <f t="shared" si="34"/>
        <v>7.5922903409195106</v>
      </c>
      <c r="P62" s="250">
        <f t="shared" si="34"/>
        <v>7.1965471675447477</v>
      </c>
      <c r="Q62" s="250">
        <f t="shared" si="35"/>
        <v>66.375689999816615</v>
      </c>
      <c r="R62" s="250">
        <f t="shared" si="35"/>
        <v>21.562183590465239</v>
      </c>
      <c r="S62" s="74">
        <v>391967</v>
      </c>
      <c r="T62" s="74">
        <v>54246</v>
      </c>
      <c r="U62" s="74">
        <v>337721</v>
      </c>
      <c r="V62" s="74">
        <v>20454</v>
      </c>
      <c r="W62" s="74">
        <v>33792</v>
      </c>
      <c r="X62" s="74">
        <v>58243</v>
      </c>
      <c r="Y62" s="74">
        <v>279478</v>
      </c>
      <c r="Z62" s="252">
        <f t="shared" si="36"/>
        <v>37.706005972790621</v>
      </c>
      <c r="AA62" s="252">
        <f t="shared" si="37"/>
        <v>17.24589231939974</v>
      </c>
      <c r="AB62" s="252">
        <f t="shared" si="38"/>
        <v>62.293994027209379</v>
      </c>
      <c r="AC62" s="252">
        <f t="shared" si="39"/>
        <v>82.754107680600271</v>
      </c>
      <c r="AD62" s="254">
        <v>27.13</v>
      </c>
      <c r="AE62" s="268" t="s">
        <v>164</v>
      </c>
      <c r="AF62" s="268" t="s">
        <v>164</v>
      </c>
      <c r="AG62" s="268" t="s">
        <v>164</v>
      </c>
      <c r="AH62" s="268">
        <v>733</v>
      </c>
      <c r="AI62" s="269">
        <v>14.5</v>
      </c>
      <c r="AJ62" s="252">
        <v>150</v>
      </c>
      <c r="AK62" s="269">
        <v>123</v>
      </c>
      <c r="AL62" s="320">
        <v>29.761883795065074</v>
      </c>
      <c r="AM62" s="328">
        <v>49.799180879801632</v>
      </c>
      <c r="AN62" s="270" t="s">
        <v>164</v>
      </c>
      <c r="AO62" s="270" t="s">
        <v>164</v>
      </c>
      <c r="AP62" s="271" t="s">
        <v>164</v>
      </c>
      <c r="AQ62" s="74">
        <v>404155</v>
      </c>
      <c r="AR62" s="74">
        <v>193693</v>
      </c>
      <c r="AS62" s="74">
        <v>9044</v>
      </c>
      <c r="AT62" s="74">
        <v>184649</v>
      </c>
      <c r="AU62" s="74">
        <v>96364</v>
      </c>
      <c r="AV62" s="74">
        <v>8625</v>
      </c>
      <c r="AW62" s="74">
        <v>87739</v>
      </c>
      <c r="AX62" s="74">
        <v>114098</v>
      </c>
      <c r="AY62" s="74">
        <v>36860</v>
      </c>
      <c r="AZ62" s="74">
        <v>77238</v>
      </c>
      <c r="BA62" s="256">
        <f t="shared" si="40"/>
        <v>16.585670010453153</v>
      </c>
      <c r="BB62" s="252">
        <f t="shared" si="40"/>
        <v>52.813291917649138</v>
      </c>
      <c r="BC62" s="252">
        <f t="shared" si="41"/>
        <v>15.817271543582315</v>
      </c>
      <c r="BD62" s="252">
        <f t="shared" si="41"/>
        <v>25.095101622877021</v>
      </c>
      <c r="BE62" s="252">
        <f t="shared" si="42"/>
        <v>67.597058445964535</v>
      </c>
      <c r="BF62" s="253">
        <f t="shared" si="42"/>
        <v>22.091606459473837</v>
      </c>
      <c r="BG62" s="297">
        <v>28.5</v>
      </c>
      <c r="BH62" s="297">
        <v>64.900000000000006</v>
      </c>
      <c r="BI62" s="74">
        <v>22910</v>
      </c>
      <c r="BJ62" s="74">
        <v>34890</v>
      </c>
      <c r="BK62" s="281" t="s">
        <v>164</v>
      </c>
      <c r="BL62" s="271" t="s">
        <v>164</v>
      </c>
      <c r="BM62" s="324">
        <v>117</v>
      </c>
      <c r="BN62" s="74">
        <v>3.7</v>
      </c>
      <c r="BO62" s="74">
        <v>3.8</v>
      </c>
      <c r="BP62" s="40"/>
      <c r="BQ62" s="40"/>
      <c r="BR62" s="40"/>
      <c r="BS62" s="40"/>
      <c r="BU62" s="50"/>
      <c r="BV62" s="43"/>
      <c r="BW62" s="43"/>
    </row>
    <row r="63" spans="1:75">
      <c r="A63" s="276" t="s">
        <v>89</v>
      </c>
      <c r="B63" s="277" t="s">
        <v>90</v>
      </c>
      <c r="C63" s="278" t="s">
        <v>162</v>
      </c>
      <c r="D63" s="74">
        <v>148847</v>
      </c>
      <c r="E63" s="297">
        <v>19677</v>
      </c>
      <c r="F63" s="248">
        <f t="shared" si="32"/>
        <v>129170</v>
      </c>
      <c r="G63" s="74">
        <v>7848</v>
      </c>
      <c r="H63" s="74">
        <v>92470</v>
      </c>
      <c r="I63" s="74">
        <v>1670</v>
      </c>
      <c r="J63" s="74">
        <v>8191</v>
      </c>
      <c r="K63" s="74">
        <v>10159</v>
      </c>
      <c r="L63" s="74">
        <v>28509</v>
      </c>
      <c r="M63" s="250">
        <f t="shared" si="33"/>
        <v>39.884128678152159</v>
      </c>
      <c r="N63" s="250">
        <f t="shared" si="33"/>
        <v>71.587829991484085</v>
      </c>
      <c r="O63" s="250">
        <f t="shared" si="34"/>
        <v>8.4870661178025113</v>
      </c>
      <c r="P63" s="250">
        <f t="shared" si="34"/>
        <v>6.3412557095300759</v>
      </c>
      <c r="Q63" s="250">
        <f t="shared" si="35"/>
        <v>51.628805204045335</v>
      </c>
      <c r="R63" s="250">
        <f t="shared" si="35"/>
        <v>22.070914298985834</v>
      </c>
      <c r="S63" s="74">
        <v>143027</v>
      </c>
      <c r="T63" s="74">
        <v>19183</v>
      </c>
      <c r="U63" s="74">
        <v>123844</v>
      </c>
      <c r="V63" s="74">
        <v>6855</v>
      </c>
      <c r="W63" s="74">
        <v>12328</v>
      </c>
      <c r="X63" s="74">
        <v>30132</v>
      </c>
      <c r="Y63" s="74">
        <v>93712</v>
      </c>
      <c r="Z63" s="252">
        <f t="shared" si="36"/>
        <v>35.734765156649118</v>
      </c>
      <c r="AA63" s="252">
        <f t="shared" si="37"/>
        <v>24.330609476438099</v>
      </c>
      <c r="AB63" s="252">
        <f t="shared" si="38"/>
        <v>64.265234843350882</v>
      </c>
      <c r="AC63" s="252">
        <f t="shared" si="39"/>
        <v>75.669390523561901</v>
      </c>
      <c r="AD63" s="254">
        <v>17.420000000000002</v>
      </c>
      <c r="AE63" s="268" t="s">
        <v>164</v>
      </c>
      <c r="AF63" s="268" t="s">
        <v>164</v>
      </c>
      <c r="AG63" s="268" t="s">
        <v>164</v>
      </c>
      <c r="AH63" s="268">
        <v>733</v>
      </c>
      <c r="AI63" s="269">
        <v>19.3</v>
      </c>
      <c r="AJ63" s="252">
        <v>101</v>
      </c>
      <c r="AK63" s="269">
        <v>82</v>
      </c>
      <c r="AL63" s="320">
        <v>21.373739282424356</v>
      </c>
      <c r="AM63" s="328">
        <v>51.869989067055386</v>
      </c>
      <c r="AN63" s="270" t="s">
        <v>164</v>
      </c>
      <c r="AO63" s="270" t="s">
        <v>164</v>
      </c>
      <c r="AP63" s="271" t="s">
        <v>164</v>
      </c>
      <c r="AQ63" s="74">
        <v>148847</v>
      </c>
      <c r="AR63" s="74">
        <v>66595</v>
      </c>
      <c r="AS63" s="74">
        <v>4581</v>
      </c>
      <c r="AT63" s="74">
        <v>62014</v>
      </c>
      <c r="AU63" s="74">
        <v>45159</v>
      </c>
      <c r="AV63" s="74">
        <v>4378</v>
      </c>
      <c r="AW63" s="74">
        <v>40781</v>
      </c>
      <c r="AX63" s="74">
        <v>37093</v>
      </c>
      <c r="AY63" s="74">
        <v>10718</v>
      </c>
      <c r="AZ63" s="74">
        <v>26375</v>
      </c>
      <c r="BA63" s="256">
        <f t="shared" si="40"/>
        <v>23.28098795548102</v>
      </c>
      <c r="BB63" s="252">
        <f t="shared" si="40"/>
        <v>48.009599752264457</v>
      </c>
      <c r="BC63" s="252">
        <f t="shared" si="41"/>
        <v>22.24932662499365</v>
      </c>
      <c r="BD63" s="252">
        <f t="shared" si="41"/>
        <v>31.571572346520089</v>
      </c>
      <c r="BE63" s="252">
        <f t="shared" si="42"/>
        <v>54.469685419525341</v>
      </c>
      <c r="BF63" s="253">
        <f t="shared" si="42"/>
        <v>20.418827901215451</v>
      </c>
      <c r="BG63" s="297">
        <v>41</v>
      </c>
      <c r="BH63" s="297">
        <v>64.900000000000006</v>
      </c>
      <c r="BI63" s="74">
        <v>17842</v>
      </c>
      <c r="BJ63" s="74">
        <v>24581</v>
      </c>
      <c r="BK63" s="281" t="s">
        <v>164</v>
      </c>
      <c r="BL63" s="271" t="s">
        <v>164</v>
      </c>
      <c r="BM63" s="324">
        <v>94.9</v>
      </c>
      <c r="BN63" s="74">
        <v>2.2999999999999998</v>
      </c>
      <c r="BO63" s="74">
        <v>2.9</v>
      </c>
      <c r="BP63" s="40"/>
      <c r="BQ63" s="40"/>
      <c r="BR63" s="40"/>
      <c r="BS63" s="40"/>
      <c r="BU63" s="50"/>
      <c r="BV63" s="43"/>
      <c r="BW63" s="43"/>
    </row>
    <row r="64" spans="1:75">
      <c r="A64" s="276" t="s">
        <v>53</v>
      </c>
      <c r="B64" s="277" t="s">
        <v>54</v>
      </c>
      <c r="C64" s="278" t="s">
        <v>163</v>
      </c>
      <c r="D64" s="74">
        <v>138200</v>
      </c>
      <c r="E64" s="297">
        <v>22838</v>
      </c>
      <c r="F64" s="248">
        <f t="shared" ref="F64" si="43">D64-E64</f>
        <v>115362</v>
      </c>
      <c r="G64" s="74">
        <v>5826</v>
      </c>
      <c r="H64" s="74">
        <v>82241</v>
      </c>
      <c r="I64" s="74">
        <v>1731</v>
      </c>
      <c r="J64" s="74">
        <v>9024</v>
      </c>
      <c r="K64" s="74">
        <v>15281</v>
      </c>
      <c r="L64" s="74">
        <v>24097</v>
      </c>
      <c r="M64" s="250">
        <f t="shared" ref="M64" si="44">G64/E64*100</f>
        <v>25.510114721078903</v>
      </c>
      <c r="N64" s="250">
        <f t="shared" ref="N64" si="45">H64/F64*100</f>
        <v>71.289506076524333</v>
      </c>
      <c r="O64" s="250">
        <f t="shared" ref="O64" si="46">I64/E64*100</f>
        <v>7.5794728084771004</v>
      </c>
      <c r="P64" s="250">
        <f t="shared" ref="P64" si="47">J64/F64*100</f>
        <v>7.8223331773027507</v>
      </c>
      <c r="Q64" s="250">
        <f t="shared" ref="Q64" si="48">K64/E64*100</f>
        <v>66.910412470443987</v>
      </c>
      <c r="R64" s="250">
        <f t="shared" ref="R64" si="49">L64/F64*100</f>
        <v>20.888160746172915</v>
      </c>
      <c r="S64" s="74">
        <v>134744</v>
      </c>
      <c r="T64" s="74">
        <v>22634</v>
      </c>
      <c r="U64" s="74">
        <v>112110</v>
      </c>
      <c r="V64" s="74">
        <v>8586</v>
      </c>
      <c r="W64" s="74">
        <v>14048</v>
      </c>
      <c r="X64" s="74">
        <v>25713</v>
      </c>
      <c r="Y64" s="74">
        <v>86397</v>
      </c>
      <c r="Z64" s="252">
        <f t="shared" ref="Z64" si="50">V64/T64*100</f>
        <v>37.934081470354336</v>
      </c>
      <c r="AA64" s="252">
        <f t="shared" ref="AA64" si="51">X64/U64*100</f>
        <v>22.935509767192936</v>
      </c>
      <c r="AB64" s="252">
        <f t="shared" ref="AB64" si="52">W64/T64*100</f>
        <v>62.065918529645671</v>
      </c>
      <c r="AC64" s="252">
        <f t="shared" ref="AC64" si="53">Y64/U64*100</f>
        <v>77.06449023280706</v>
      </c>
      <c r="AD64" s="254">
        <v>16.96</v>
      </c>
      <c r="AE64" s="268" t="s">
        <v>164</v>
      </c>
      <c r="AF64" s="268" t="s">
        <v>164</v>
      </c>
      <c r="AG64" s="268" t="s">
        <v>164</v>
      </c>
      <c r="AH64" s="285">
        <v>733</v>
      </c>
      <c r="AI64" s="269">
        <v>19.600000000000001</v>
      </c>
      <c r="AJ64" s="252">
        <v>102</v>
      </c>
      <c r="AK64" s="269">
        <v>91</v>
      </c>
      <c r="AL64" s="320">
        <v>27.952717993162885</v>
      </c>
      <c r="AM64" s="328">
        <v>50.128571722449657</v>
      </c>
      <c r="AN64" s="270" t="s">
        <v>164</v>
      </c>
      <c r="AO64" s="270" t="s">
        <v>164</v>
      </c>
      <c r="AP64" s="271" t="s">
        <v>164</v>
      </c>
      <c r="AQ64" s="74">
        <v>138200</v>
      </c>
      <c r="AR64" s="74">
        <v>61098</v>
      </c>
      <c r="AS64" s="74">
        <v>3545</v>
      </c>
      <c r="AT64" s="74">
        <v>57553</v>
      </c>
      <c r="AU64" s="74">
        <v>37756</v>
      </c>
      <c r="AV64" s="74">
        <v>4018</v>
      </c>
      <c r="AW64" s="74">
        <v>33738</v>
      </c>
      <c r="AX64" s="74">
        <v>39346</v>
      </c>
      <c r="AY64" s="74">
        <v>15275</v>
      </c>
      <c r="AZ64" s="74">
        <v>24071</v>
      </c>
      <c r="BA64" s="256">
        <f t="shared" ref="BA64" si="54">AS64/E64*100</f>
        <v>15.522374989053331</v>
      </c>
      <c r="BB64" s="252">
        <f t="shared" ref="BB64" si="55">AT64/F64*100</f>
        <v>49.889044919470884</v>
      </c>
      <c r="BC64" s="252">
        <f t="shared" ref="BC64" si="56">AV64/E64*100</f>
        <v>17.593484543305017</v>
      </c>
      <c r="BD64" s="252">
        <f t="shared" ref="BD64" si="57">AW64/F64*100</f>
        <v>29.245332085088677</v>
      </c>
      <c r="BE64" s="252">
        <f t="shared" ref="BE64" si="58">AY64/E64*100</f>
        <v>66.884140467641657</v>
      </c>
      <c r="BF64" s="253">
        <f t="shared" ref="BF64" si="59">AZ64/F64*100</f>
        <v>20.86562299544044</v>
      </c>
      <c r="BG64" s="297">
        <v>27.5</v>
      </c>
      <c r="BH64" s="297">
        <v>64.099999999999994</v>
      </c>
      <c r="BI64" s="74">
        <v>16337</v>
      </c>
      <c r="BJ64" s="74">
        <v>24965</v>
      </c>
      <c r="BK64" s="281" t="s">
        <v>164</v>
      </c>
      <c r="BL64" s="271" t="s">
        <v>164</v>
      </c>
      <c r="BM64" s="324">
        <v>91.4</v>
      </c>
      <c r="BN64" s="74">
        <v>1.4</v>
      </c>
      <c r="BO64" s="74">
        <v>2</v>
      </c>
      <c r="BP64" s="40"/>
      <c r="BQ64" s="40"/>
      <c r="BR64" s="40"/>
      <c r="BS64" s="40"/>
      <c r="BU64" s="50"/>
      <c r="BV64" s="43"/>
      <c r="BW64" s="43"/>
    </row>
    <row r="65" spans="1:75">
      <c r="A65" s="276" t="s">
        <v>77</v>
      </c>
      <c r="B65" s="277" t="s">
        <v>78</v>
      </c>
      <c r="C65" s="278" t="s">
        <v>165</v>
      </c>
      <c r="D65" s="74">
        <v>141635</v>
      </c>
      <c r="E65" s="297">
        <v>13404</v>
      </c>
      <c r="F65" s="248">
        <f t="shared" ref="F65:F72" si="60">D65-E65</f>
        <v>128231</v>
      </c>
      <c r="G65" s="74">
        <v>5275</v>
      </c>
      <c r="H65" s="74">
        <v>103541</v>
      </c>
      <c r="I65" s="74">
        <v>853</v>
      </c>
      <c r="J65" s="74">
        <v>4644</v>
      </c>
      <c r="K65" s="74">
        <v>7276</v>
      </c>
      <c r="L65" s="74">
        <v>20046</v>
      </c>
      <c r="M65" s="250">
        <f t="shared" ref="M65:M72" si="61">G65/E65*100</f>
        <v>39.353924201730827</v>
      </c>
      <c r="N65" s="250">
        <f t="shared" ref="N65:N72" si="62">H65/F65*100</f>
        <v>80.745685520661922</v>
      </c>
      <c r="O65" s="250">
        <f t="shared" ref="O65:O72" si="63">I65/E65*100</f>
        <v>6.3637720083557143</v>
      </c>
      <c r="P65" s="250">
        <f t="shared" ref="P65:P72" si="64">J65/F65*100</f>
        <v>3.6215891633068447</v>
      </c>
      <c r="Q65" s="250">
        <f t="shared" ref="Q65:Q72" si="65">K65/E65*100</f>
        <v>54.282303789913456</v>
      </c>
      <c r="R65" s="250">
        <f t="shared" ref="R65:R72" si="66">L65/F65*100</f>
        <v>15.632725316031227</v>
      </c>
      <c r="S65" s="74">
        <v>140174</v>
      </c>
      <c r="T65" s="74">
        <v>13349</v>
      </c>
      <c r="U65" s="74">
        <v>126825</v>
      </c>
      <c r="V65" s="74">
        <v>3662</v>
      </c>
      <c r="W65" s="74">
        <v>9687</v>
      </c>
      <c r="X65" s="74">
        <v>16642</v>
      </c>
      <c r="Y65" s="74">
        <v>110183</v>
      </c>
      <c r="Z65" s="252">
        <f t="shared" ref="Z65:Z72" si="67">V65/T65*100</f>
        <v>27.432766499363247</v>
      </c>
      <c r="AA65" s="252">
        <f t="shared" ref="AA65:AA72" si="68">X65/U65*100</f>
        <v>13.122018529469742</v>
      </c>
      <c r="AB65" s="252">
        <f t="shared" ref="AB65:AB72" si="69">W65/T65*100</f>
        <v>72.567233500636746</v>
      </c>
      <c r="AC65" s="252">
        <f t="shared" ref="AC65:AC72" si="70">Y65/U65*100</f>
        <v>86.877981470530258</v>
      </c>
      <c r="AD65" s="254">
        <v>16.649999999999999</v>
      </c>
      <c r="AE65" s="268" t="s">
        <v>164</v>
      </c>
      <c r="AF65" s="268" t="s">
        <v>164</v>
      </c>
      <c r="AG65" s="268" t="s">
        <v>164</v>
      </c>
      <c r="AH65" s="268">
        <v>786</v>
      </c>
      <c r="AI65" s="269">
        <v>21.6</v>
      </c>
      <c r="AJ65" s="252">
        <v>80</v>
      </c>
      <c r="AK65" s="269">
        <v>65</v>
      </c>
      <c r="AL65" s="320">
        <v>19.256367354526862</v>
      </c>
      <c r="AM65" s="328">
        <v>44.548791940578845</v>
      </c>
      <c r="AN65" s="270" t="s">
        <v>164</v>
      </c>
      <c r="AO65" s="270" t="s">
        <v>164</v>
      </c>
      <c r="AP65" s="271" t="s">
        <v>164</v>
      </c>
      <c r="AQ65" s="74">
        <v>141635</v>
      </c>
      <c r="AR65" s="74">
        <v>75308</v>
      </c>
      <c r="AS65" s="74">
        <v>3412</v>
      </c>
      <c r="AT65" s="74">
        <v>71896</v>
      </c>
      <c r="AU65" s="74">
        <v>42677</v>
      </c>
      <c r="AV65" s="74">
        <v>3038</v>
      </c>
      <c r="AW65" s="74">
        <v>39639</v>
      </c>
      <c r="AX65" s="74">
        <v>23650</v>
      </c>
      <c r="AY65" s="74">
        <v>6954</v>
      </c>
      <c r="AZ65" s="74">
        <v>16696</v>
      </c>
      <c r="BA65" s="256">
        <f t="shared" ref="BA65:BA72" si="71">AS65/E65*100</f>
        <v>25.455088033422857</v>
      </c>
      <c r="BB65" s="252">
        <f t="shared" ref="BB65:BB72" si="72">AT65/F65*100</f>
        <v>56.067565565268929</v>
      </c>
      <c r="BC65" s="252">
        <f t="shared" ref="BC65:BC72" si="73">AV65/E65*100</f>
        <v>22.664876156371232</v>
      </c>
      <c r="BD65" s="252">
        <f t="shared" ref="BD65:BD72" si="74">AW65/F65*100</f>
        <v>30.912181921688202</v>
      </c>
      <c r="BE65" s="252">
        <f t="shared" ref="BE65:BE72" si="75">AY65/E65*100</f>
        <v>51.880035810205904</v>
      </c>
      <c r="BF65" s="253">
        <f t="shared" ref="BF65:BF72" si="76">AZ65/F65*100</f>
        <v>13.020252513042868</v>
      </c>
      <c r="BG65" s="297">
        <v>43.6</v>
      </c>
      <c r="BH65" s="297">
        <v>75.099999999999994</v>
      </c>
      <c r="BI65" s="74">
        <v>19272</v>
      </c>
      <c r="BJ65" s="74">
        <v>30798</v>
      </c>
      <c r="BK65" s="281" t="s">
        <v>164</v>
      </c>
      <c r="BL65" s="271" t="s">
        <v>164</v>
      </c>
      <c r="BM65" s="324">
        <v>92.5</v>
      </c>
      <c r="BN65" s="74">
        <v>5.6</v>
      </c>
      <c r="BO65" s="74">
        <v>5.5</v>
      </c>
      <c r="BP65" s="40"/>
      <c r="BQ65" s="40"/>
      <c r="BR65" s="40"/>
      <c r="BS65" s="40"/>
      <c r="BU65" s="50"/>
      <c r="BV65" s="43"/>
      <c r="BW65" s="43"/>
    </row>
    <row r="66" spans="1:75">
      <c r="A66" s="276" t="s">
        <v>79</v>
      </c>
      <c r="B66" s="277" t="s">
        <v>80</v>
      </c>
      <c r="C66" s="278" t="s">
        <v>166</v>
      </c>
      <c r="D66" s="74">
        <v>1802148</v>
      </c>
      <c r="E66" s="297">
        <v>150850</v>
      </c>
      <c r="F66" s="248">
        <f t="shared" si="60"/>
        <v>1651298</v>
      </c>
      <c r="G66" s="74">
        <v>45467</v>
      </c>
      <c r="H66" s="74">
        <v>1214976</v>
      </c>
      <c r="I66" s="74">
        <v>11573</v>
      </c>
      <c r="J66" s="74">
        <v>124178</v>
      </c>
      <c r="K66" s="74">
        <v>93810</v>
      </c>
      <c r="L66" s="74">
        <v>312144</v>
      </c>
      <c r="M66" s="250">
        <f t="shared" si="61"/>
        <v>30.140536957242293</v>
      </c>
      <c r="N66" s="250">
        <f t="shared" si="62"/>
        <v>73.577028495159567</v>
      </c>
      <c r="O66" s="250">
        <f t="shared" si="63"/>
        <v>7.6718594630427575</v>
      </c>
      <c r="P66" s="250">
        <f t="shared" si="64"/>
        <v>7.5200236420076809</v>
      </c>
      <c r="Q66" s="250">
        <f t="shared" si="65"/>
        <v>62.187603579714946</v>
      </c>
      <c r="R66" s="250">
        <f t="shared" si="66"/>
        <v>18.902947862832754</v>
      </c>
      <c r="S66" s="74">
        <v>1779259</v>
      </c>
      <c r="T66" s="74">
        <v>149588</v>
      </c>
      <c r="U66" s="74">
        <v>1629671</v>
      </c>
      <c r="V66" s="74">
        <v>51776</v>
      </c>
      <c r="W66" s="74">
        <v>97812</v>
      </c>
      <c r="X66" s="74">
        <v>270993</v>
      </c>
      <c r="Y66" s="74">
        <v>1358678</v>
      </c>
      <c r="Z66" s="252">
        <f t="shared" si="67"/>
        <v>34.612402064336713</v>
      </c>
      <c r="AA66" s="252">
        <f t="shared" si="68"/>
        <v>16.628693767024142</v>
      </c>
      <c r="AB66" s="252">
        <f t="shared" si="69"/>
        <v>65.387597935663294</v>
      </c>
      <c r="AC66" s="252">
        <f t="shared" si="70"/>
        <v>83.371306232975854</v>
      </c>
      <c r="AD66" s="254">
        <v>22.69</v>
      </c>
      <c r="AE66" s="268" t="s">
        <v>164</v>
      </c>
      <c r="AF66" s="268" t="s">
        <v>164</v>
      </c>
      <c r="AG66" s="268" t="s">
        <v>164</v>
      </c>
      <c r="AH66" s="268">
        <v>733</v>
      </c>
      <c r="AI66" s="269">
        <v>16.3</v>
      </c>
      <c r="AJ66" s="252">
        <v>144</v>
      </c>
      <c r="AK66" s="269">
        <v>124</v>
      </c>
      <c r="AL66" s="320">
        <v>32.175992901645351</v>
      </c>
      <c r="AM66" s="328">
        <v>47.624620390829406</v>
      </c>
      <c r="AN66" s="270" t="s">
        <v>164</v>
      </c>
      <c r="AO66" s="270" t="s">
        <v>164</v>
      </c>
      <c r="AP66" s="271" t="s">
        <v>164</v>
      </c>
      <c r="AQ66" s="74">
        <v>1802148</v>
      </c>
      <c r="AR66" s="74">
        <v>911620</v>
      </c>
      <c r="AS66" s="74">
        <v>26933</v>
      </c>
      <c r="AT66" s="74">
        <v>884687</v>
      </c>
      <c r="AU66" s="74">
        <v>458911</v>
      </c>
      <c r="AV66" s="74">
        <v>26893</v>
      </c>
      <c r="AW66" s="74">
        <v>432018</v>
      </c>
      <c r="AX66" s="74">
        <v>431617</v>
      </c>
      <c r="AY66" s="74">
        <v>97024</v>
      </c>
      <c r="AZ66" s="74">
        <v>334593</v>
      </c>
      <c r="BA66" s="256">
        <f t="shared" si="71"/>
        <v>17.854159761352335</v>
      </c>
      <c r="BB66" s="252">
        <f t="shared" si="72"/>
        <v>53.575248077572915</v>
      </c>
      <c r="BC66" s="252">
        <f t="shared" si="73"/>
        <v>17.827643354325488</v>
      </c>
      <c r="BD66" s="252">
        <f t="shared" si="74"/>
        <v>26.162328059502283</v>
      </c>
      <c r="BE66" s="252">
        <f t="shared" si="75"/>
        <v>64.318196884322177</v>
      </c>
      <c r="BF66" s="253">
        <f t="shared" si="76"/>
        <v>20.262423862924802</v>
      </c>
      <c r="BG66" s="297">
        <v>31</v>
      </c>
      <c r="BH66" s="297">
        <v>69.099999999999994</v>
      </c>
      <c r="BI66" s="74">
        <v>22718</v>
      </c>
      <c r="BJ66" s="74">
        <v>35198</v>
      </c>
      <c r="BK66" s="281" t="s">
        <v>164</v>
      </c>
      <c r="BL66" s="271" t="s">
        <v>164</v>
      </c>
      <c r="BM66" s="324">
        <v>123.6</v>
      </c>
      <c r="BN66" s="74">
        <v>6.6</v>
      </c>
      <c r="BO66" s="74">
        <v>4.5</v>
      </c>
      <c r="BP66" s="40"/>
      <c r="BQ66" s="40"/>
      <c r="BR66" s="40"/>
      <c r="BS66" s="40"/>
      <c r="BU66" s="50"/>
      <c r="BV66" s="43"/>
      <c r="BW66" s="43"/>
    </row>
    <row r="67" spans="1:75">
      <c r="A67" s="276" t="s">
        <v>133</v>
      </c>
      <c r="B67" s="277" t="s">
        <v>134</v>
      </c>
      <c r="C67" s="278" t="s">
        <v>167</v>
      </c>
      <c r="D67" s="74">
        <v>79585</v>
      </c>
      <c r="E67" s="297">
        <v>7970</v>
      </c>
      <c r="F67" s="248">
        <f t="shared" si="60"/>
        <v>71615</v>
      </c>
      <c r="G67" s="74">
        <v>3021</v>
      </c>
      <c r="H67" s="74">
        <v>48838</v>
      </c>
      <c r="I67" s="74">
        <v>517</v>
      </c>
      <c r="J67" s="74">
        <v>4637</v>
      </c>
      <c r="K67" s="74">
        <v>4432</v>
      </c>
      <c r="L67" s="74">
        <v>18140</v>
      </c>
      <c r="M67" s="250">
        <f t="shared" si="61"/>
        <v>37.904642409033876</v>
      </c>
      <c r="N67" s="250">
        <f t="shared" si="62"/>
        <v>68.195210500593447</v>
      </c>
      <c r="O67" s="250">
        <f t="shared" si="63"/>
        <v>6.4868255959849437</v>
      </c>
      <c r="P67" s="250">
        <f t="shared" si="64"/>
        <v>6.4749005096697623</v>
      </c>
      <c r="Q67" s="250">
        <f t="shared" si="65"/>
        <v>55.608531994981178</v>
      </c>
      <c r="R67" s="250">
        <f t="shared" si="66"/>
        <v>25.329888989736787</v>
      </c>
      <c r="S67" s="74">
        <v>70249</v>
      </c>
      <c r="T67" s="74">
        <v>7641</v>
      </c>
      <c r="U67" s="74">
        <v>62608</v>
      </c>
      <c r="V67" s="74">
        <v>2739</v>
      </c>
      <c r="W67" s="74">
        <v>4902</v>
      </c>
      <c r="X67" s="74">
        <v>13037</v>
      </c>
      <c r="Y67" s="74">
        <v>49571</v>
      </c>
      <c r="Z67" s="252">
        <f t="shared" si="67"/>
        <v>35.846093443266582</v>
      </c>
      <c r="AA67" s="252">
        <f t="shared" si="68"/>
        <v>20.823217480194227</v>
      </c>
      <c r="AB67" s="252">
        <f t="shared" si="69"/>
        <v>64.153906556733403</v>
      </c>
      <c r="AC67" s="252">
        <f t="shared" si="70"/>
        <v>79.176782519805784</v>
      </c>
      <c r="AD67" s="254">
        <v>17.13</v>
      </c>
      <c r="AE67" s="268" t="s">
        <v>164</v>
      </c>
      <c r="AF67" s="268" t="s">
        <v>164</v>
      </c>
      <c r="AG67" s="268" t="s">
        <v>164</v>
      </c>
      <c r="AH67" s="268">
        <v>733</v>
      </c>
      <c r="AI67" s="269">
        <v>19.600000000000001</v>
      </c>
      <c r="AJ67" s="252">
        <v>104</v>
      </c>
      <c r="AK67" s="269">
        <v>81</v>
      </c>
      <c r="AL67" s="320">
        <v>20.359998085116569</v>
      </c>
      <c r="AM67" s="328">
        <v>50.874687611567296</v>
      </c>
      <c r="AN67" s="270" t="s">
        <v>164</v>
      </c>
      <c r="AO67" s="270" t="s">
        <v>164</v>
      </c>
      <c r="AP67" s="271" t="s">
        <v>164</v>
      </c>
      <c r="AQ67" s="74">
        <v>79585</v>
      </c>
      <c r="AR67" s="74">
        <v>34620</v>
      </c>
      <c r="AS67" s="74">
        <v>1679</v>
      </c>
      <c r="AT67" s="74">
        <v>32941</v>
      </c>
      <c r="AU67" s="74">
        <v>28580</v>
      </c>
      <c r="AV67" s="74">
        <v>2092</v>
      </c>
      <c r="AW67" s="74">
        <v>26488</v>
      </c>
      <c r="AX67" s="74">
        <v>16385</v>
      </c>
      <c r="AY67" s="74">
        <v>4199</v>
      </c>
      <c r="AZ67" s="74">
        <v>12186</v>
      </c>
      <c r="BA67" s="256">
        <f t="shared" si="71"/>
        <v>21.066499372647428</v>
      </c>
      <c r="BB67" s="252">
        <f t="shared" si="72"/>
        <v>45.99734692452698</v>
      </c>
      <c r="BC67" s="252">
        <f t="shared" si="73"/>
        <v>26.248431618569633</v>
      </c>
      <c r="BD67" s="252">
        <f t="shared" si="74"/>
        <v>36.986664804859316</v>
      </c>
      <c r="BE67" s="252">
        <f t="shared" si="75"/>
        <v>52.685069008782939</v>
      </c>
      <c r="BF67" s="253">
        <f t="shared" si="76"/>
        <v>17.0159882706137</v>
      </c>
      <c r="BG67" s="297">
        <v>46</v>
      </c>
      <c r="BH67" s="297">
        <v>64.099999999999994</v>
      </c>
      <c r="BI67" s="74">
        <v>17198</v>
      </c>
      <c r="BJ67" s="74">
        <v>24246</v>
      </c>
      <c r="BK67" s="281" t="s">
        <v>164</v>
      </c>
      <c r="BL67" s="271" t="s">
        <v>164</v>
      </c>
      <c r="BM67" s="324">
        <v>98.5</v>
      </c>
      <c r="BN67" s="74">
        <v>6.6</v>
      </c>
      <c r="BO67" s="74">
        <v>4.2</v>
      </c>
      <c r="BP67" s="40"/>
      <c r="BQ67" s="40"/>
      <c r="BR67" s="40"/>
      <c r="BS67" s="40"/>
      <c r="BU67" s="50"/>
      <c r="BV67" s="43"/>
      <c r="BW67" s="43"/>
    </row>
    <row r="68" spans="1:75">
      <c r="A68" s="276" t="s">
        <v>123</v>
      </c>
      <c r="B68" s="277" t="s">
        <v>124</v>
      </c>
      <c r="C68" s="278" t="s">
        <v>168</v>
      </c>
      <c r="D68" s="74">
        <v>572579</v>
      </c>
      <c r="E68" s="297">
        <v>61729</v>
      </c>
      <c r="F68" s="248">
        <f t="shared" si="60"/>
        <v>510850</v>
      </c>
      <c r="G68" s="74">
        <v>23617</v>
      </c>
      <c r="H68" s="74">
        <v>401944</v>
      </c>
      <c r="I68" s="74">
        <v>3881</v>
      </c>
      <c r="J68" s="74">
        <v>23472</v>
      </c>
      <c r="K68" s="74">
        <v>34231</v>
      </c>
      <c r="L68" s="74">
        <v>85434</v>
      </c>
      <c r="M68" s="250">
        <f t="shared" si="61"/>
        <v>38.259165060182411</v>
      </c>
      <c r="N68" s="250">
        <f t="shared" si="62"/>
        <v>78.681413330723302</v>
      </c>
      <c r="O68" s="250">
        <f t="shared" si="63"/>
        <v>6.2871583858478184</v>
      </c>
      <c r="P68" s="250">
        <f t="shared" si="64"/>
        <v>4.594695115983165</v>
      </c>
      <c r="Q68" s="250">
        <f t="shared" si="65"/>
        <v>55.453676553969764</v>
      </c>
      <c r="R68" s="250">
        <f t="shared" si="66"/>
        <v>16.72389155329353</v>
      </c>
      <c r="S68" s="74">
        <v>557430</v>
      </c>
      <c r="T68" s="74">
        <v>61203</v>
      </c>
      <c r="U68" s="74">
        <v>496227</v>
      </c>
      <c r="V68" s="74">
        <v>20871</v>
      </c>
      <c r="W68" s="74">
        <v>40332</v>
      </c>
      <c r="X68" s="74">
        <v>83713</v>
      </c>
      <c r="Y68" s="74">
        <v>412514</v>
      </c>
      <c r="Z68" s="252">
        <f t="shared" si="67"/>
        <v>34.101269545610506</v>
      </c>
      <c r="AA68" s="252">
        <f t="shared" si="68"/>
        <v>16.869900267417936</v>
      </c>
      <c r="AB68" s="252">
        <f t="shared" si="69"/>
        <v>65.898730454389494</v>
      </c>
      <c r="AC68" s="252">
        <f t="shared" si="70"/>
        <v>83.130099732582067</v>
      </c>
      <c r="AD68" s="254">
        <v>17.5</v>
      </c>
      <c r="AE68" s="268" t="s">
        <v>164</v>
      </c>
      <c r="AF68" s="268" t="s">
        <v>164</v>
      </c>
      <c r="AG68" s="268" t="s">
        <v>164</v>
      </c>
      <c r="AH68" s="268">
        <v>733</v>
      </c>
      <c r="AI68" s="269">
        <v>24.2</v>
      </c>
      <c r="AJ68" s="252">
        <v>88</v>
      </c>
      <c r="AK68" s="269">
        <v>83</v>
      </c>
      <c r="AL68" s="320">
        <v>21.707359396389393</v>
      </c>
      <c r="AM68" s="328">
        <v>44.089938582386587</v>
      </c>
      <c r="AN68" s="270" t="s">
        <v>164</v>
      </c>
      <c r="AO68" s="270" t="s">
        <v>164</v>
      </c>
      <c r="AP68" s="271" t="s">
        <v>164</v>
      </c>
      <c r="AQ68" s="74">
        <v>572579</v>
      </c>
      <c r="AR68" s="74">
        <v>304353</v>
      </c>
      <c r="AS68" s="74">
        <v>13349</v>
      </c>
      <c r="AT68" s="74">
        <v>291004</v>
      </c>
      <c r="AU68" s="74">
        <v>165406</v>
      </c>
      <c r="AV68" s="74">
        <v>15387</v>
      </c>
      <c r="AW68" s="74">
        <v>150019</v>
      </c>
      <c r="AX68" s="74">
        <v>102820</v>
      </c>
      <c r="AY68" s="74">
        <v>32993</v>
      </c>
      <c r="AZ68" s="74">
        <v>69827</v>
      </c>
      <c r="BA68" s="256">
        <f t="shared" si="71"/>
        <v>21.625168073352881</v>
      </c>
      <c r="BB68" s="252">
        <f t="shared" si="72"/>
        <v>56.96466673191739</v>
      </c>
      <c r="BC68" s="252">
        <f t="shared" si="73"/>
        <v>24.926695718381961</v>
      </c>
      <c r="BD68" s="252">
        <f t="shared" si="74"/>
        <v>29.366545952823724</v>
      </c>
      <c r="BE68" s="252">
        <f t="shared" si="75"/>
        <v>53.448136208265161</v>
      </c>
      <c r="BF68" s="253">
        <f t="shared" si="76"/>
        <v>13.668787315258882</v>
      </c>
      <c r="BG68" s="297">
        <v>38.9</v>
      </c>
      <c r="BH68" s="297">
        <v>73.400000000000006</v>
      </c>
      <c r="BI68" s="74">
        <v>20317</v>
      </c>
      <c r="BJ68" s="74">
        <v>31154</v>
      </c>
      <c r="BK68" s="281" t="s">
        <v>164</v>
      </c>
      <c r="BL68" s="271" t="s">
        <v>164</v>
      </c>
      <c r="BM68" s="324">
        <v>89.7</v>
      </c>
      <c r="BN68" s="74">
        <v>4.3</v>
      </c>
      <c r="BO68" s="74">
        <v>3.8</v>
      </c>
      <c r="BP68" s="40"/>
      <c r="BQ68" s="40"/>
      <c r="BR68" s="40"/>
      <c r="BS68" s="40"/>
      <c r="BU68" s="50"/>
      <c r="BV68" s="43"/>
      <c r="BW68" s="43"/>
    </row>
    <row r="69" spans="1:75">
      <c r="A69" s="276" t="s">
        <v>63</v>
      </c>
      <c r="B69" s="277" t="s">
        <v>64</v>
      </c>
      <c r="C69" s="278" t="s">
        <v>169</v>
      </c>
      <c r="D69" s="74">
        <v>459656</v>
      </c>
      <c r="E69" s="297">
        <v>34799</v>
      </c>
      <c r="F69" s="248">
        <f t="shared" si="60"/>
        <v>424857</v>
      </c>
      <c r="G69" s="74">
        <v>14175</v>
      </c>
      <c r="H69" s="74">
        <v>343277</v>
      </c>
      <c r="I69" s="74">
        <v>1762</v>
      </c>
      <c r="J69" s="74">
        <v>14763</v>
      </c>
      <c r="K69" s="74">
        <v>18862</v>
      </c>
      <c r="L69" s="74">
        <v>66817</v>
      </c>
      <c r="M69" s="250">
        <f t="shared" si="61"/>
        <v>40.733929135894712</v>
      </c>
      <c r="N69" s="250">
        <f t="shared" si="62"/>
        <v>80.798245056571972</v>
      </c>
      <c r="O69" s="250">
        <f t="shared" si="63"/>
        <v>5.0633638897669471</v>
      </c>
      <c r="P69" s="250">
        <f t="shared" si="64"/>
        <v>3.4748162322852161</v>
      </c>
      <c r="Q69" s="250">
        <f t="shared" si="65"/>
        <v>54.202706974338341</v>
      </c>
      <c r="R69" s="250">
        <f t="shared" si="66"/>
        <v>15.726938711142807</v>
      </c>
      <c r="S69" s="74">
        <v>454221</v>
      </c>
      <c r="T69" s="74">
        <v>34653</v>
      </c>
      <c r="U69" s="74">
        <v>419568</v>
      </c>
      <c r="V69" s="74">
        <v>10890</v>
      </c>
      <c r="W69" s="74">
        <v>23763</v>
      </c>
      <c r="X69" s="74">
        <v>50449</v>
      </c>
      <c r="Y69" s="74">
        <v>369119</v>
      </c>
      <c r="Z69" s="252">
        <f t="shared" si="67"/>
        <v>31.425850575707731</v>
      </c>
      <c r="AA69" s="252">
        <f t="shared" si="68"/>
        <v>12.024034244746979</v>
      </c>
      <c r="AB69" s="252">
        <f t="shared" si="69"/>
        <v>68.574149424292273</v>
      </c>
      <c r="AC69" s="252">
        <f t="shared" si="70"/>
        <v>87.975965755253029</v>
      </c>
      <c r="AD69" s="254">
        <v>27.27</v>
      </c>
      <c r="AE69" s="268" t="s">
        <v>164</v>
      </c>
      <c r="AF69" s="268" t="s">
        <v>164</v>
      </c>
      <c r="AG69" s="268" t="s">
        <v>164</v>
      </c>
      <c r="AH69" s="268">
        <v>758</v>
      </c>
      <c r="AI69" s="269">
        <v>16.2</v>
      </c>
      <c r="AJ69" s="252">
        <v>136</v>
      </c>
      <c r="AK69" s="269">
        <v>111</v>
      </c>
      <c r="AL69" s="320">
        <v>24.190611229270058</v>
      </c>
      <c r="AM69" s="328">
        <v>46.465534075375899</v>
      </c>
      <c r="AN69" s="270" t="s">
        <v>164</v>
      </c>
      <c r="AO69" s="270" t="s">
        <v>164</v>
      </c>
      <c r="AP69" s="271" t="s">
        <v>164</v>
      </c>
      <c r="AQ69" s="74">
        <v>459656</v>
      </c>
      <c r="AR69" s="74">
        <v>264799</v>
      </c>
      <c r="AS69" s="74">
        <v>8261</v>
      </c>
      <c r="AT69" s="74">
        <v>256538</v>
      </c>
      <c r="AU69" s="74">
        <v>119074</v>
      </c>
      <c r="AV69" s="74">
        <v>8148</v>
      </c>
      <c r="AW69" s="74">
        <v>110926</v>
      </c>
      <c r="AX69" s="74">
        <v>75783</v>
      </c>
      <c r="AY69" s="74">
        <v>18390</v>
      </c>
      <c r="AZ69" s="74">
        <v>57393</v>
      </c>
      <c r="BA69" s="256">
        <f t="shared" si="71"/>
        <v>23.739187907698497</v>
      </c>
      <c r="BB69" s="252">
        <f t="shared" si="72"/>
        <v>60.382199187020568</v>
      </c>
      <c r="BC69" s="252">
        <f t="shared" si="73"/>
        <v>23.414465932929108</v>
      </c>
      <c r="BD69" s="252">
        <f t="shared" si="74"/>
        <v>26.109020211506461</v>
      </c>
      <c r="BE69" s="252">
        <f t="shared" si="75"/>
        <v>52.846346159372395</v>
      </c>
      <c r="BF69" s="253">
        <f t="shared" si="76"/>
        <v>13.508780601472967</v>
      </c>
      <c r="BG69" s="297">
        <v>48.3</v>
      </c>
      <c r="BH69" s="297">
        <v>78.2</v>
      </c>
      <c r="BI69" s="74">
        <v>25486</v>
      </c>
      <c r="BJ69" s="74">
        <v>38744</v>
      </c>
      <c r="BK69" s="281" t="s">
        <v>164</v>
      </c>
      <c r="BL69" s="271" t="s">
        <v>164</v>
      </c>
      <c r="BM69" s="324">
        <v>112</v>
      </c>
      <c r="BN69" s="74">
        <v>9.1999999999999993</v>
      </c>
      <c r="BO69" s="74">
        <v>7.5</v>
      </c>
      <c r="BP69" s="40"/>
      <c r="BQ69" s="40"/>
      <c r="BR69" s="40"/>
      <c r="BS69" s="40"/>
      <c r="BU69" s="50"/>
      <c r="BV69" s="43"/>
      <c r="BW69" s="43"/>
    </row>
    <row r="70" spans="1:75">
      <c r="A70" s="276" t="s">
        <v>97</v>
      </c>
      <c r="B70" s="277" t="s">
        <v>98</v>
      </c>
      <c r="C70" s="278" t="s">
        <v>170</v>
      </c>
      <c r="D70" s="74">
        <v>416456</v>
      </c>
      <c r="E70" s="297">
        <v>84416</v>
      </c>
      <c r="F70" s="248">
        <f t="shared" si="60"/>
        <v>332040</v>
      </c>
      <c r="G70" s="74">
        <v>16100</v>
      </c>
      <c r="H70" s="74">
        <v>199888</v>
      </c>
      <c r="I70" s="74">
        <v>6984</v>
      </c>
      <c r="J70" s="74">
        <v>46250</v>
      </c>
      <c r="K70" s="74">
        <v>61332</v>
      </c>
      <c r="L70" s="74">
        <v>85902</v>
      </c>
      <c r="M70" s="250">
        <f t="shared" si="61"/>
        <v>19.072213798332069</v>
      </c>
      <c r="N70" s="250">
        <f t="shared" si="62"/>
        <v>60.199975906517288</v>
      </c>
      <c r="O70" s="250">
        <f t="shared" si="63"/>
        <v>8.2733131159969684</v>
      </c>
      <c r="P70" s="250">
        <f t="shared" si="64"/>
        <v>13.929044693410434</v>
      </c>
      <c r="Q70" s="250">
        <f t="shared" si="65"/>
        <v>72.654473085670972</v>
      </c>
      <c r="R70" s="250">
        <f t="shared" si="66"/>
        <v>25.870979400072279</v>
      </c>
      <c r="S70" s="74">
        <v>413804</v>
      </c>
      <c r="T70" s="74">
        <v>84372</v>
      </c>
      <c r="U70" s="74">
        <v>329432</v>
      </c>
      <c r="V70" s="74">
        <v>40506</v>
      </c>
      <c r="W70" s="74">
        <v>43866</v>
      </c>
      <c r="X70" s="74">
        <v>103907</v>
      </c>
      <c r="Y70" s="74">
        <v>225525</v>
      </c>
      <c r="Z70" s="252">
        <f t="shared" si="67"/>
        <v>48.008818091309912</v>
      </c>
      <c r="AA70" s="252">
        <f t="shared" si="68"/>
        <v>31.541258894096508</v>
      </c>
      <c r="AB70" s="252">
        <f t="shared" si="69"/>
        <v>51.991181908690088</v>
      </c>
      <c r="AC70" s="252">
        <f t="shared" si="70"/>
        <v>68.458741105903499</v>
      </c>
      <c r="AD70" s="254">
        <v>18.079999999999998</v>
      </c>
      <c r="AE70" s="268" t="s">
        <v>164</v>
      </c>
      <c r="AF70" s="268" t="s">
        <v>164</v>
      </c>
      <c r="AG70" s="268" t="s">
        <v>164</v>
      </c>
      <c r="AH70" s="268">
        <v>747</v>
      </c>
      <c r="AI70" s="269">
        <v>19.100000000000001</v>
      </c>
      <c r="AJ70" s="252">
        <v>94</v>
      </c>
      <c r="AK70" s="269">
        <v>77</v>
      </c>
      <c r="AL70" s="320">
        <v>29.637843614653391</v>
      </c>
      <c r="AM70" s="328">
        <v>55.475220486188839</v>
      </c>
      <c r="AN70" s="270" t="s">
        <v>164</v>
      </c>
      <c r="AO70" s="270" t="s">
        <v>164</v>
      </c>
      <c r="AP70" s="271" t="s">
        <v>164</v>
      </c>
      <c r="AQ70" s="74">
        <v>416456</v>
      </c>
      <c r="AR70" s="74">
        <v>140052</v>
      </c>
      <c r="AS70" s="74">
        <v>8859</v>
      </c>
      <c r="AT70" s="74">
        <v>131193</v>
      </c>
      <c r="AU70" s="74">
        <v>109072</v>
      </c>
      <c r="AV70" s="74">
        <v>12081</v>
      </c>
      <c r="AW70" s="74">
        <v>96991</v>
      </c>
      <c r="AX70" s="74">
        <v>167332</v>
      </c>
      <c r="AY70" s="74">
        <v>63476</v>
      </c>
      <c r="AZ70" s="74">
        <v>103856</v>
      </c>
      <c r="BA70" s="256">
        <f t="shared" si="71"/>
        <v>10.494456027293404</v>
      </c>
      <c r="BB70" s="252">
        <f t="shared" si="72"/>
        <v>39.511203469461506</v>
      </c>
      <c r="BC70" s="252">
        <f t="shared" si="73"/>
        <v>14.3112680060652</v>
      </c>
      <c r="BD70" s="252">
        <f t="shared" si="74"/>
        <v>29.210637272617756</v>
      </c>
      <c r="BE70" s="252">
        <f t="shared" si="75"/>
        <v>75.194275966641399</v>
      </c>
      <c r="BF70" s="253">
        <f t="shared" si="76"/>
        <v>31.278159257920734</v>
      </c>
      <c r="BG70" s="297">
        <v>20</v>
      </c>
      <c r="BH70" s="297">
        <v>52</v>
      </c>
      <c r="BI70" s="74">
        <v>15561</v>
      </c>
      <c r="BJ70" s="74">
        <v>21991</v>
      </c>
      <c r="BK70" s="281" t="s">
        <v>164</v>
      </c>
      <c r="BL70" s="271" t="s">
        <v>164</v>
      </c>
      <c r="BM70" s="324">
        <v>96.9</v>
      </c>
      <c r="BN70" s="74">
        <v>6.6</v>
      </c>
      <c r="BO70" s="74">
        <v>3.6</v>
      </c>
      <c r="BP70" s="40"/>
      <c r="BQ70" s="40"/>
      <c r="BR70" s="40"/>
      <c r="BS70" s="40"/>
      <c r="BU70" s="50"/>
      <c r="BV70" s="43"/>
      <c r="BW70" s="43"/>
    </row>
    <row r="71" spans="1:75">
      <c r="A71" s="276" t="s">
        <v>61</v>
      </c>
      <c r="B71" s="277" t="s">
        <v>62</v>
      </c>
      <c r="C71" s="278" t="s">
        <v>171</v>
      </c>
      <c r="D71" s="74">
        <v>310885</v>
      </c>
      <c r="E71" s="297">
        <v>40984</v>
      </c>
      <c r="F71" s="248">
        <f t="shared" si="60"/>
        <v>269901</v>
      </c>
      <c r="G71" s="74">
        <v>13008</v>
      </c>
      <c r="H71" s="74">
        <v>186801</v>
      </c>
      <c r="I71" s="74">
        <v>3464</v>
      </c>
      <c r="J71" s="74">
        <v>21084</v>
      </c>
      <c r="K71" s="74">
        <v>24512</v>
      </c>
      <c r="L71" s="74">
        <v>62016</v>
      </c>
      <c r="M71" s="250">
        <f t="shared" si="61"/>
        <v>31.739215303533086</v>
      </c>
      <c r="N71" s="250">
        <f t="shared" si="62"/>
        <v>69.210932897618022</v>
      </c>
      <c r="O71" s="250">
        <f t="shared" si="63"/>
        <v>8.4520788600429437</v>
      </c>
      <c r="P71" s="250">
        <f t="shared" si="64"/>
        <v>7.8117531983949675</v>
      </c>
      <c r="Q71" s="250">
        <f t="shared" si="65"/>
        <v>59.808705836423968</v>
      </c>
      <c r="R71" s="250">
        <f t="shared" si="66"/>
        <v>22.977313903987017</v>
      </c>
      <c r="S71" s="74">
        <v>308786</v>
      </c>
      <c r="T71" s="74">
        <v>40838</v>
      </c>
      <c r="U71" s="74">
        <v>267948</v>
      </c>
      <c r="V71" s="74">
        <v>15772</v>
      </c>
      <c r="W71" s="74">
        <v>25066</v>
      </c>
      <c r="X71" s="74">
        <v>62311</v>
      </c>
      <c r="Y71" s="74">
        <v>205637</v>
      </c>
      <c r="Z71" s="252">
        <f t="shared" si="67"/>
        <v>38.620892306185418</v>
      </c>
      <c r="AA71" s="252">
        <f t="shared" si="68"/>
        <v>23.254885276247631</v>
      </c>
      <c r="AB71" s="252">
        <f t="shared" si="69"/>
        <v>61.379107693814582</v>
      </c>
      <c r="AC71" s="252">
        <f t="shared" si="70"/>
        <v>76.745114723752366</v>
      </c>
      <c r="AD71" s="254">
        <v>18.420000000000002</v>
      </c>
      <c r="AE71" s="268" t="s">
        <v>164</v>
      </c>
      <c r="AF71" s="268" t="s">
        <v>164</v>
      </c>
      <c r="AG71" s="268" t="s">
        <v>164</v>
      </c>
      <c r="AH71" s="268">
        <v>889</v>
      </c>
      <c r="AI71" s="269">
        <v>25.8</v>
      </c>
      <c r="AJ71" s="252">
        <v>70</v>
      </c>
      <c r="AK71" s="269">
        <v>59</v>
      </c>
      <c r="AL71" s="320">
        <v>27.763851560884845</v>
      </c>
      <c r="AM71" s="328">
        <v>57.220543806646532</v>
      </c>
      <c r="AN71" s="270" t="s">
        <v>164</v>
      </c>
      <c r="AO71" s="270" t="s">
        <v>164</v>
      </c>
      <c r="AP71" s="271" t="s">
        <v>164</v>
      </c>
      <c r="AQ71" s="74">
        <v>310885</v>
      </c>
      <c r="AR71" s="74">
        <v>128362</v>
      </c>
      <c r="AS71" s="74">
        <v>7549</v>
      </c>
      <c r="AT71" s="74">
        <v>120813</v>
      </c>
      <c r="AU71" s="74">
        <v>94340</v>
      </c>
      <c r="AV71" s="74">
        <v>8313</v>
      </c>
      <c r="AW71" s="74">
        <v>86027</v>
      </c>
      <c r="AX71" s="74">
        <v>88183</v>
      </c>
      <c r="AY71" s="74">
        <v>25122</v>
      </c>
      <c r="AZ71" s="74">
        <v>63061</v>
      </c>
      <c r="BA71" s="256">
        <f t="shared" si="71"/>
        <v>18.419383173921531</v>
      </c>
      <c r="BB71" s="252">
        <f t="shared" si="72"/>
        <v>44.761968277257218</v>
      </c>
      <c r="BC71" s="252">
        <f t="shared" si="73"/>
        <v>20.283525278157331</v>
      </c>
      <c r="BD71" s="252">
        <f t="shared" si="74"/>
        <v>31.87353881608442</v>
      </c>
      <c r="BE71" s="252">
        <f t="shared" si="75"/>
        <v>61.297091547921148</v>
      </c>
      <c r="BF71" s="253">
        <f t="shared" si="76"/>
        <v>23.36449290665837</v>
      </c>
      <c r="BG71" s="297">
        <v>36.1</v>
      </c>
      <c r="BH71" s="297">
        <v>63.1</v>
      </c>
      <c r="BI71" s="74">
        <v>20209</v>
      </c>
      <c r="BJ71" s="74">
        <v>25546</v>
      </c>
      <c r="BK71" s="281" t="s">
        <v>164</v>
      </c>
      <c r="BL71" s="271" t="s">
        <v>164</v>
      </c>
      <c r="BM71" s="284" t="s">
        <v>164</v>
      </c>
      <c r="BN71" s="74">
        <v>6.8</v>
      </c>
      <c r="BO71" s="74">
        <v>4</v>
      </c>
      <c r="BP71" s="40"/>
      <c r="BQ71" s="40"/>
      <c r="BR71" s="40"/>
      <c r="BS71" s="40"/>
      <c r="BU71" s="50"/>
      <c r="BV71" s="43"/>
      <c r="BW71" s="43"/>
    </row>
    <row r="72" spans="1:75">
      <c r="A72" s="276" t="s">
        <v>119</v>
      </c>
      <c r="B72" s="277" t="s">
        <v>120</v>
      </c>
      <c r="C72" s="278" t="s">
        <v>172</v>
      </c>
      <c r="D72" s="74">
        <v>44126</v>
      </c>
      <c r="E72" s="297">
        <v>5862</v>
      </c>
      <c r="F72" s="248">
        <f t="shared" si="60"/>
        <v>38264</v>
      </c>
      <c r="G72" s="74">
        <v>1830</v>
      </c>
      <c r="H72" s="74">
        <v>28979</v>
      </c>
      <c r="I72" s="74">
        <v>395</v>
      </c>
      <c r="J72" s="74">
        <v>2878</v>
      </c>
      <c r="K72" s="74">
        <v>3637</v>
      </c>
      <c r="L72" s="74">
        <v>6407</v>
      </c>
      <c r="M72" s="250">
        <f t="shared" si="61"/>
        <v>31.218014329580345</v>
      </c>
      <c r="N72" s="250">
        <f t="shared" si="62"/>
        <v>75.734371733221835</v>
      </c>
      <c r="O72" s="250">
        <f t="shared" si="63"/>
        <v>6.7383145684066879</v>
      </c>
      <c r="P72" s="250">
        <f t="shared" si="64"/>
        <v>7.5214300648128782</v>
      </c>
      <c r="Q72" s="250">
        <f t="shared" si="65"/>
        <v>62.043671102012965</v>
      </c>
      <c r="R72" s="250">
        <f t="shared" si="66"/>
        <v>16.744198201965293</v>
      </c>
      <c r="S72" s="74">
        <v>44126</v>
      </c>
      <c r="T72" s="74">
        <v>5862</v>
      </c>
      <c r="U72" s="74">
        <v>38264</v>
      </c>
      <c r="V72" s="74">
        <v>1928</v>
      </c>
      <c r="W72" s="74">
        <v>3934</v>
      </c>
      <c r="X72" s="74">
        <v>5837</v>
      </c>
      <c r="Y72" s="74">
        <v>32427</v>
      </c>
      <c r="Z72" s="252">
        <f t="shared" si="67"/>
        <v>32.88979870351416</v>
      </c>
      <c r="AA72" s="252">
        <f t="shared" si="68"/>
        <v>15.254547355216392</v>
      </c>
      <c r="AB72" s="252">
        <f t="shared" si="69"/>
        <v>67.11020129648584</v>
      </c>
      <c r="AC72" s="252">
        <f t="shared" si="70"/>
        <v>84.745452644783597</v>
      </c>
      <c r="AD72" s="254">
        <v>18.600000000000001</v>
      </c>
      <c r="AE72" s="268" t="s">
        <v>164</v>
      </c>
      <c r="AF72" s="268" t="s">
        <v>164</v>
      </c>
      <c r="AG72" s="268" t="s">
        <v>164</v>
      </c>
      <c r="AH72" s="268">
        <v>733</v>
      </c>
      <c r="AI72" s="269">
        <v>18.8</v>
      </c>
      <c r="AJ72" s="252">
        <v>107</v>
      </c>
      <c r="AK72" s="269">
        <v>96</v>
      </c>
      <c r="AL72" s="320">
        <v>25.11737089201878</v>
      </c>
      <c r="AM72" s="328">
        <v>49.079225766005798</v>
      </c>
      <c r="AN72" s="270" t="s">
        <v>164</v>
      </c>
      <c r="AO72" s="270" t="s">
        <v>164</v>
      </c>
      <c r="AP72" s="271" t="s">
        <v>164</v>
      </c>
      <c r="AQ72" s="74">
        <v>44126</v>
      </c>
      <c r="AR72" s="74">
        <v>22628</v>
      </c>
      <c r="AS72" s="74">
        <v>1156</v>
      </c>
      <c r="AT72" s="74">
        <v>21472</v>
      </c>
      <c r="AU72" s="74">
        <v>10813</v>
      </c>
      <c r="AV72" s="74">
        <v>999</v>
      </c>
      <c r="AW72" s="74">
        <v>9814</v>
      </c>
      <c r="AX72" s="74">
        <v>10685</v>
      </c>
      <c r="AY72" s="74">
        <v>3707</v>
      </c>
      <c r="AZ72" s="74">
        <v>6978</v>
      </c>
      <c r="BA72" s="256">
        <f t="shared" si="71"/>
        <v>19.720232002729443</v>
      </c>
      <c r="BB72" s="252">
        <f t="shared" si="72"/>
        <v>56.115408739284966</v>
      </c>
      <c r="BC72" s="252">
        <f t="shared" si="73"/>
        <v>17.041965199590585</v>
      </c>
      <c r="BD72" s="252">
        <f t="shared" si="74"/>
        <v>25.648128789462682</v>
      </c>
      <c r="BE72" s="252">
        <f t="shared" si="75"/>
        <v>63.237802797679976</v>
      </c>
      <c r="BF72" s="253">
        <f t="shared" si="76"/>
        <v>18.236462471252352</v>
      </c>
      <c r="BG72" s="297">
        <v>36.6</v>
      </c>
      <c r="BH72" s="297">
        <v>69.7</v>
      </c>
      <c r="BI72" s="74">
        <v>23530</v>
      </c>
      <c r="BJ72" s="74">
        <v>28883</v>
      </c>
      <c r="BK72" s="281" t="s">
        <v>164</v>
      </c>
      <c r="BL72" s="271" t="s">
        <v>164</v>
      </c>
      <c r="BM72" s="343">
        <v>96.2</v>
      </c>
      <c r="BN72" s="74">
        <v>7.7</v>
      </c>
      <c r="BO72" s="74">
        <v>2.8</v>
      </c>
      <c r="BP72" s="40"/>
      <c r="BQ72" s="40"/>
      <c r="BR72" s="40"/>
      <c r="BS72" s="40"/>
      <c r="BU72" s="50"/>
      <c r="BV72" s="43"/>
      <c r="BW72" s="43"/>
    </row>
    <row r="73" spans="1:75">
      <c r="A73" s="276" t="s">
        <v>119</v>
      </c>
      <c r="B73" s="277" t="s">
        <v>120</v>
      </c>
      <c r="C73" s="278" t="s">
        <v>173</v>
      </c>
      <c r="D73" s="74">
        <v>183379</v>
      </c>
      <c r="E73" s="297">
        <v>14171</v>
      </c>
      <c r="F73" s="248">
        <f t="shared" ref="F73:F85" si="77">D73-E73</f>
        <v>169208</v>
      </c>
      <c r="G73" s="74">
        <v>4695</v>
      </c>
      <c r="H73" s="74">
        <v>124899</v>
      </c>
      <c r="I73" s="74">
        <v>839</v>
      </c>
      <c r="J73" s="74">
        <v>8216</v>
      </c>
      <c r="K73" s="74">
        <v>8637</v>
      </c>
      <c r="L73" s="74">
        <v>36093</v>
      </c>
      <c r="M73" s="250">
        <f t="shared" ref="M73:M85" si="78">G73/E73*100</f>
        <v>33.131042269423475</v>
      </c>
      <c r="N73" s="250">
        <f t="shared" ref="N73:N85" si="79">H73/F73*100</f>
        <v>73.813885868280465</v>
      </c>
      <c r="O73" s="250">
        <f t="shared" ref="O73:O85" si="80">I73/E73*100</f>
        <v>5.9205419518735445</v>
      </c>
      <c r="P73" s="250">
        <f t="shared" ref="P73:P85" si="81">J73/F73*100</f>
        <v>4.8555623847572216</v>
      </c>
      <c r="Q73" s="250">
        <f t="shared" ref="Q73:Q85" si="82">K73/E73*100</f>
        <v>60.94841577870298</v>
      </c>
      <c r="R73" s="250">
        <f t="shared" ref="R73:R85" si="83">L73/F73*100</f>
        <v>21.330551746962318</v>
      </c>
      <c r="S73" s="74">
        <v>174489</v>
      </c>
      <c r="T73" s="74">
        <v>13850</v>
      </c>
      <c r="U73" s="74">
        <v>160639</v>
      </c>
      <c r="V73" s="74">
        <v>4849</v>
      </c>
      <c r="W73" s="74">
        <v>9001</v>
      </c>
      <c r="X73" s="74">
        <v>27177</v>
      </c>
      <c r="Y73" s="74">
        <v>133462</v>
      </c>
      <c r="Z73" s="252">
        <f t="shared" ref="Z73:Z85" si="84">V73/T73*100</f>
        <v>35.010830324909747</v>
      </c>
      <c r="AA73" s="252">
        <f t="shared" ref="AA73:AA85" si="85">X73/U73*100</f>
        <v>16.918058503850247</v>
      </c>
      <c r="AB73" s="252">
        <f t="shared" ref="AB73:AB85" si="86">W73/T73*100</f>
        <v>64.989169675090253</v>
      </c>
      <c r="AC73" s="252">
        <f t="shared" ref="AC73:AC85" si="87">Y73/U73*100</f>
        <v>83.081941496149753</v>
      </c>
      <c r="AD73" s="254">
        <v>15.5</v>
      </c>
      <c r="AE73" s="268" t="s">
        <v>164</v>
      </c>
      <c r="AF73" s="268" t="s">
        <v>164</v>
      </c>
      <c r="AG73" s="268" t="s">
        <v>164</v>
      </c>
      <c r="AH73" s="268">
        <v>733</v>
      </c>
      <c r="AI73" s="269">
        <v>22.2</v>
      </c>
      <c r="AJ73" s="252">
        <v>89</v>
      </c>
      <c r="AK73" s="269">
        <v>79</v>
      </c>
      <c r="AL73" s="320">
        <v>22.808264290914131</v>
      </c>
      <c r="AM73" s="328">
        <v>47.95631221639875</v>
      </c>
      <c r="AN73" s="270" t="s">
        <v>164</v>
      </c>
      <c r="AO73" s="270" t="s">
        <v>164</v>
      </c>
      <c r="AP73" s="271" t="s">
        <v>164</v>
      </c>
      <c r="AQ73" s="74">
        <v>183379</v>
      </c>
      <c r="AR73" s="74">
        <v>90222</v>
      </c>
      <c r="AS73" s="74">
        <v>2858</v>
      </c>
      <c r="AT73" s="74">
        <v>87364</v>
      </c>
      <c r="AU73" s="74">
        <v>51739</v>
      </c>
      <c r="AV73" s="74">
        <v>2693</v>
      </c>
      <c r="AW73" s="74">
        <v>49046</v>
      </c>
      <c r="AX73" s="74">
        <v>41418</v>
      </c>
      <c r="AY73" s="74">
        <v>8620</v>
      </c>
      <c r="AZ73" s="74">
        <v>32798</v>
      </c>
      <c r="BA73" s="256">
        <f t="shared" ref="BA73:BA85" si="88">AS73/E73*100</f>
        <v>20.167948627478655</v>
      </c>
      <c r="BB73" s="252">
        <f t="shared" ref="BB73:BB85" si="89">AT73/F73*100</f>
        <v>51.63112855184152</v>
      </c>
      <c r="BC73" s="252">
        <f t="shared" ref="BC73:BC85" si="90">AV73/E73*100</f>
        <v>19.003598899160256</v>
      </c>
      <c r="BD73" s="252">
        <f t="shared" ref="BD73:BD85" si="91">AW73/F73*100</f>
        <v>28.985627157108411</v>
      </c>
      <c r="BE73" s="252">
        <f t="shared" ref="BE73:BE85" si="92">AY73/E73*100</f>
        <v>60.828452473361097</v>
      </c>
      <c r="BF73" s="253">
        <f t="shared" ref="BF73:BF85" si="93">AZ73/F73*100</f>
        <v>19.383244291050069</v>
      </c>
      <c r="BG73" s="297">
        <v>34.200000000000003</v>
      </c>
      <c r="BH73" s="297">
        <v>68.2</v>
      </c>
      <c r="BI73" s="74">
        <v>20944</v>
      </c>
      <c r="BJ73" s="74">
        <v>28303</v>
      </c>
      <c r="BK73" s="281" t="s">
        <v>164</v>
      </c>
      <c r="BL73" s="271" t="s">
        <v>164</v>
      </c>
      <c r="BM73" s="286" t="s">
        <v>164</v>
      </c>
      <c r="BN73" s="74">
        <v>7.5</v>
      </c>
      <c r="BO73" s="74">
        <v>5.4</v>
      </c>
      <c r="BP73" s="40"/>
      <c r="BQ73" s="40"/>
      <c r="BR73" s="40"/>
      <c r="BS73" s="40"/>
      <c r="BU73" s="50"/>
      <c r="BV73" s="43"/>
      <c r="BW73" s="43"/>
    </row>
    <row r="74" spans="1:75" s="1" customFormat="1">
      <c r="A74" s="276" t="s">
        <v>139</v>
      </c>
      <c r="B74" s="277" t="s">
        <v>140</v>
      </c>
      <c r="C74" s="278" t="s">
        <v>174</v>
      </c>
      <c r="D74" s="74">
        <v>1458965</v>
      </c>
      <c r="E74" s="297">
        <v>114385</v>
      </c>
      <c r="F74" s="248">
        <f t="shared" si="77"/>
        <v>1344580</v>
      </c>
      <c r="G74" s="74">
        <v>42344</v>
      </c>
      <c r="H74" s="74">
        <v>1011745</v>
      </c>
      <c r="I74" s="74">
        <v>7270</v>
      </c>
      <c r="J74" s="74">
        <v>66755</v>
      </c>
      <c r="K74" s="74">
        <v>64771</v>
      </c>
      <c r="L74" s="74">
        <v>266080</v>
      </c>
      <c r="M74" s="250">
        <f t="shared" si="78"/>
        <v>37.018839882851772</v>
      </c>
      <c r="N74" s="250">
        <f t="shared" si="79"/>
        <v>75.246173526305611</v>
      </c>
      <c r="O74" s="250">
        <f t="shared" si="80"/>
        <v>6.3557284608995932</v>
      </c>
      <c r="P74" s="250">
        <f t="shared" si="81"/>
        <v>4.9647473560517037</v>
      </c>
      <c r="Q74" s="250">
        <f t="shared" si="82"/>
        <v>56.625431656248637</v>
      </c>
      <c r="R74" s="250">
        <f t="shared" si="83"/>
        <v>19.789079117642682</v>
      </c>
      <c r="S74" s="74">
        <v>1445636</v>
      </c>
      <c r="T74" s="74">
        <v>113972</v>
      </c>
      <c r="U74" s="74">
        <v>1331664</v>
      </c>
      <c r="V74" s="74">
        <v>34838</v>
      </c>
      <c r="W74" s="74">
        <v>79134</v>
      </c>
      <c r="X74" s="74">
        <v>219519</v>
      </c>
      <c r="Y74" s="74">
        <v>1112145</v>
      </c>
      <c r="Z74" s="252">
        <f t="shared" si="84"/>
        <v>30.56715684554101</v>
      </c>
      <c r="AA74" s="252">
        <f t="shared" si="85"/>
        <v>16.484563673719496</v>
      </c>
      <c r="AB74" s="252">
        <f t="shared" si="86"/>
        <v>69.432843154458993</v>
      </c>
      <c r="AC74" s="252">
        <f t="shared" si="87"/>
        <v>83.515436326280508</v>
      </c>
      <c r="AD74" s="254">
        <v>20.5</v>
      </c>
      <c r="AE74" s="268" t="s">
        <v>164</v>
      </c>
      <c r="AF74" s="268" t="s">
        <v>164</v>
      </c>
      <c r="AG74" s="268" t="s">
        <v>164</v>
      </c>
      <c r="AH74" s="268">
        <v>733</v>
      </c>
      <c r="AI74" s="269">
        <v>18.100000000000001</v>
      </c>
      <c r="AJ74" s="252">
        <v>109</v>
      </c>
      <c r="AK74" s="269">
        <v>96</v>
      </c>
      <c r="AL74" s="322">
        <v>22.121208780912593</v>
      </c>
      <c r="AM74" s="323">
        <v>47.094767178073901</v>
      </c>
      <c r="AN74" s="270" t="s">
        <v>164</v>
      </c>
      <c r="AO74" s="270" t="s">
        <v>164</v>
      </c>
      <c r="AP74" s="271" t="s">
        <v>164</v>
      </c>
      <c r="AQ74" s="74">
        <v>1458965</v>
      </c>
      <c r="AR74" s="74">
        <v>789350</v>
      </c>
      <c r="AS74" s="74">
        <v>26988</v>
      </c>
      <c r="AT74" s="74">
        <v>762362</v>
      </c>
      <c r="AU74" s="74">
        <v>348923</v>
      </c>
      <c r="AV74" s="74">
        <v>22744</v>
      </c>
      <c r="AW74" s="74">
        <v>326179</v>
      </c>
      <c r="AX74" s="74">
        <v>320692</v>
      </c>
      <c r="AY74" s="74">
        <v>64653</v>
      </c>
      <c r="AZ74" s="74">
        <v>256039</v>
      </c>
      <c r="BA74" s="256">
        <f t="shared" si="88"/>
        <v>23.594002710145563</v>
      </c>
      <c r="BB74" s="252">
        <f t="shared" si="89"/>
        <v>56.69889482217495</v>
      </c>
      <c r="BC74" s="252">
        <f t="shared" si="90"/>
        <v>19.883726013026184</v>
      </c>
      <c r="BD74" s="252">
        <f t="shared" si="91"/>
        <v>24.258802005087091</v>
      </c>
      <c r="BE74" s="252">
        <f t="shared" si="92"/>
        <v>56.522271276828249</v>
      </c>
      <c r="BF74" s="253">
        <f t="shared" si="93"/>
        <v>19.042303172737956</v>
      </c>
      <c r="BG74" s="297">
        <v>36.799999999999997</v>
      </c>
      <c r="BH74" s="297">
        <v>68.599999999999994</v>
      </c>
      <c r="BI74" s="74">
        <v>21494</v>
      </c>
      <c r="BJ74" s="74">
        <v>30469</v>
      </c>
      <c r="BK74" s="281" t="s">
        <v>164</v>
      </c>
      <c r="BL74" s="271" t="s">
        <v>164</v>
      </c>
      <c r="BM74" s="346">
        <v>98.2</v>
      </c>
      <c r="BN74" s="74">
        <v>4.7</v>
      </c>
      <c r="BO74" s="74">
        <v>3.6</v>
      </c>
      <c r="BP74" s="52"/>
      <c r="BQ74" s="52"/>
      <c r="BR74" s="52"/>
      <c r="BS74" s="52"/>
      <c r="BU74" s="50"/>
      <c r="BV74" s="43"/>
      <c r="BW74" s="43"/>
    </row>
    <row r="75" spans="1:75" s="1" customFormat="1">
      <c r="A75" s="276" t="s">
        <v>81</v>
      </c>
      <c r="B75" s="277" t="s">
        <v>82</v>
      </c>
      <c r="C75" s="278" t="s">
        <v>175</v>
      </c>
      <c r="D75" s="74">
        <v>538859</v>
      </c>
      <c r="E75" s="297">
        <v>66849</v>
      </c>
      <c r="F75" s="248">
        <f t="shared" si="77"/>
        <v>472010</v>
      </c>
      <c r="G75" s="74">
        <v>23577</v>
      </c>
      <c r="H75" s="74">
        <v>364610</v>
      </c>
      <c r="I75" s="74">
        <v>4754</v>
      </c>
      <c r="J75" s="74">
        <v>28427</v>
      </c>
      <c r="K75" s="74">
        <v>38518</v>
      </c>
      <c r="L75" s="74">
        <v>78973</v>
      </c>
      <c r="M75" s="250">
        <f t="shared" si="78"/>
        <v>35.269039177848583</v>
      </c>
      <c r="N75" s="250">
        <f t="shared" si="79"/>
        <v>77.246244782949518</v>
      </c>
      <c r="O75" s="250">
        <f t="shared" si="80"/>
        <v>7.1115499109934328</v>
      </c>
      <c r="P75" s="250">
        <f t="shared" si="81"/>
        <v>6.0225418952988283</v>
      </c>
      <c r="Q75" s="250">
        <f t="shared" si="82"/>
        <v>57.619410911157985</v>
      </c>
      <c r="R75" s="250">
        <f t="shared" si="83"/>
        <v>16.73121332175166</v>
      </c>
      <c r="S75" s="74">
        <v>534067</v>
      </c>
      <c r="T75" s="74">
        <v>66529</v>
      </c>
      <c r="U75" s="74">
        <v>467538</v>
      </c>
      <c r="V75" s="74">
        <v>21438</v>
      </c>
      <c r="W75" s="74">
        <v>45091</v>
      </c>
      <c r="X75" s="74">
        <v>74735</v>
      </c>
      <c r="Y75" s="74">
        <v>392803</v>
      </c>
      <c r="Z75" s="252">
        <f t="shared" si="84"/>
        <v>32.223541613431742</v>
      </c>
      <c r="AA75" s="252">
        <f t="shared" si="85"/>
        <v>15.984796957680445</v>
      </c>
      <c r="AB75" s="252">
        <f t="shared" si="86"/>
        <v>67.776458386568265</v>
      </c>
      <c r="AC75" s="252">
        <f t="shared" si="87"/>
        <v>84.015203042319555</v>
      </c>
      <c r="AD75" s="254">
        <v>16.38</v>
      </c>
      <c r="AE75" s="268" t="s">
        <v>164</v>
      </c>
      <c r="AF75" s="268" t="s">
        <v>164</v>
      </c>
      <c r="AG75" s="268" t="s">
        <v>164</v>
      </c>
      <c r="AH75" s="268">
        <v>733</v>
      </c>
      <c r="AI75" s="269">
        <v>18.8</v>
      </c>
      <c r="AJ75" s="269">
        <v>94</v>
      </c>
      <c r="AK75" s="269">
        <v>81</v>
      </c>
      <c r="AL75" s="323">
        <v>20.951492117750242</v>
      </c>
      <c r="AM75" s="324">
        <v>49.543255622458958</v>
      </c>
      <c r="AN75" s="270" t="s">
        <v>164</v>
      </c>
      <c r="AO75" s="270" t="s">
        <v>164</v>
      </c>
      <c r="AP75" s="271" t="s">
        <v>164</v>
      </c>
      <c r="AQ75" s="74">
        <v>538859</v>
      </c>
      <c r="AR75" s="74">
        <v>279084</v>
      </c>
      <c r="AS75" s="74">
        <v>13851</v>
      </c>
      <c r="AT75" s="74">
        <v>265233</v>
      </c>
      <c r="AU75" s="74">
        <v>145798</v>
      </c>
      <c r="AV75" s="74">
        <v>14603</v>
      </c>
      <c r="AW75" s="74">
        <v>131195</v>
      </c>
      <c r="AX75" s="74">
        <v>113977</v>
      </c>
      <c r="AY75" s="74">
        <v>38395</v>
      </c>
      <c r="AZ75" s="74">
        <v>75582</v>
      </c>
      <c r="BA75" s="256">
        <f t="shared" si="88"/>
        <v>20.719831261499799</v>
      </c>
      <c r="BB75" s="252">
        <f t="shared" si="89"/>
        <v>56.192241689794706</v>
      </c>
      <c r="BC75" s="252">
        <f t="shared" si="90"/>
        <v>21.844754596179449</v>
      </c>
      <c r="BD75" s="252">
        <f t="shared" si="91"/>
        <v>27.794961971144676</v>
      </c>
      <c r="BE75" s="252">
        <f t="shared" si="92"/>
        <v>57.435414142320752</v>
      </c>
      <c r="BF75" s="253">
        <f t="shared" si="93"/>
        <v>16.012796339060614</v>
      </c>
      <c r="BG75" s="297">
        <v>39.200000000000003</v>
      </c>
      <c r="BH75" s="297">
        <v>70.2</v>
      </c>
      <c r="BI75" s="74">
        <v>21070</v>
      </c>
      <c r="BJ75" s="74">
        <v>30520</v>
      </c>
      <c r="BK75" s="281" t="s">
        <v>164</v>
      </c>
      <c r="BL75" s="271" t="s">
        <v>164</v>
      </c>
      <c r="BM75" s="324">
        <v>92.6</v>
      </c>
      <c r="BN75" s="74">
        <v>3.4</v>
      </c>
      <c r="BO75" s="74">
        <v>3.2</v>
      </c>
      <c r="BP75" s="52"/>
      <c r="BQ75" s="52"/>
      <c r="BR75" s="52"/>
      <c r="BS75" s="52"/>
    </row>
    <row r="76" spans="1:75">
      <c r="A76" s="276" t="s">
        <v>97</v>
      </c>
      <c r="B76" s="277" t="s">
        <v>98</v>
      </c>
      <c r="C76" s="278" t="s">
        <v>176</v>
      </c>
      <c r="D76" s="74">
        <v>74930</v>
      </c>
      <c r="E76" s="297">
        <v>12304</v>
      </c>
      <c r="F76" s="248">
        <f t="shared" si="77"/>
        <v>62626</v>
      </c>
      <c r="G76" s="74">
        <v>4412</v>
      </c>
      <c r="H76" s="74">
        <v>47778</v>
      </c>
      <c r="I76" s="74">
        <v>1119</v>
      </c>
      <c r="J76" s="74">
        <v>4687</v>
      </c>
      <c r="K76" s="74">
        <v>6773</v>
      </c>
      <c r="L76" s="74">
        <v>10161</v>
      </c>
      <c r="M76" s="250">
        <f t="shared" si="78"/>
        <v>35.858257477243171</v>
      </c>
      <c r="N76" s="250">
        <f t="shared" si="79"/>
        <v>76.290997349343726</v>
      </c>
      <c r="O76" s="250">
        <f t="shared" si="80"/>
        <v>9.0946033810143039</v>
      </c>
      <c r="P76" s="250">
        <f t="shared" si="81"/>
        <v>7.484112030147223</v>
      </c>
      <c r="Q76" s="250">
        <f t="shared" si="82"/>
        <v>55.04713914174252</v>
      </c>
      <c r="R76" s="250">
        <f t="shared" si="83"/>
        <v>16.224890620509054</v>
      </c>
      <c r="S76" s="74">
        <v>74930</v>
      </c>
      <c r="T76" s="74">
        <v>12304</v>
      </c>
      <c r="U76" s="74">
        <v>62626</v>
      </c>
      <c r="V76" s="74">
        <v>4764</v>
      </c>
      <c r="W76" s="74">
        <v>7540</v>
      </c>
      <c r="X76" s="74">
        <v>13854</v>
      </c>
      <c r="Y76" s="74">
        <v>48772</v>
      </c>
      <c r="Z76" s="252">
        <f t="shared" si="84"/>
        <v>38.719115734720418</v>
      </c>
      <c r="AA76" s="252">
        <f t="shared" si="85"/>
        <v>22.121802446268322</v>
      </c>
      <c r="AB76" s="252">
        <f t="shared" si="86"/>
        <v>61.280884265279589</v>
      </c>
      <c r="AC76" s="252">
        <f t="shared" si="87"/>
        <v>77.878197553731681</v>
      </c>
      <c r="AD76" s="254">
        <v>16.46</v>
      </c>
      <c r="AE76" s="268" t="s">
        <v>164</v>
      </c>
      <c r="AF76" s="268" t="s">
        <v>164</v>
      </c>
      <c r="AG76" s="268" t="s">
        <v>164</v>
      </c>
      <c r="AH76" s="268">
        <v>747</v>
      </c>
      <c r="AI76" s="284">
        <v>19.5</v>
      </c>
      <c r="AJ76" s="252">
        <v>88</v>
      </c>
      <c r="AK76" s="269">
        <v>71</v>
      </c>
      <c r="AL76" s="324">
        <v>23.935670843707907</v>
      </c>
      <c r="AM76" s="324">
        <v>49.139389936847316</v>
      </c>
      <c r="AN76" s="270" t="s">
        <v>164</v>
      </c>
      <c r="AO76" s="270" t="s">
        <v>164</v>
      </c>
      <c r="AP76" s="271" t="s">
        <v>164</v>
      </c>
      <c r="AQ76" s="74">
        <v>74930</v>
      </c>
      <c r="AR76" s="74">
        <v>33210</v>
      </c>
      <c r="AS76" s="74">
        <v>2400</v>
      </c>
      <c r="AT76" s="74">
        <v>30810</v>
      </c>
      <c r="AU76" s="74">
        <v>25175</v>
      </c>
      <c r="AV76" s="74">
        <v>3270</v>
      </c>
      <c r="AW76" s="74">
        <v>21905</v>
      </c>
      <c r="AX76" s="74">
        <v>16545</v>
      </c>
      <c r="AY76" s="74">
        <v>6634</v>
      </c>
      <c r="AZ76" s="74">
        <v>9911</v>
      </c>
      <c r="BA76" s="256">
        <f t="shared" si="88"/>
        <v>19.505851755526656</v>
      </c>
      <c r="BB76" s="252">
        <f t="shared" si="89"/>
        <v>49.196819212467666</v>
      </c>
      <c r="BC76" s="252">
        <f t="shared" si="90"/>
        <v>26.576723016905074</v>
      </c>
      <c r="BD76" s="252">
        <f t="shared" si="91"/>
        <v>34.977485389454863</v>
      </c>
      <c r="BE76" s="252">
        <f t="shared" si="92"/>
        <v>53.917425227568273</v>
      </c>
      <c r="BF76" s="253">
        <f t="shared" si="93"/>
        <v>15.825695398077475</v>
      </c>
      <c r="BG76" s="297">
        <v>37.700000000000003</v>
      </c>
      <c r="BH76" s="297">
        <v>69.099999999999994</v>
      </c>
      <c r="BI76" s="74">
        <v>16651</v>
      </c>
      <c r="BJ76" s="74">
        <v>24592</v>
      </c>
      <c r="BK76" s="281" t="s">
        <v>164</v>
      </c>
      <c r="BL76" s="271" t="s">
        <v>164</v>
      </c>
      <c r="BM76" s="284" t="s">
        <v>164</v>
      </c>
      <c r="BN76" s="74">
        <v>3.5</v>
      </c>
      <c r="BO76" s="74">
        <v>2.4</v>
      </c>
    </row>
    <row r="77" spans="1:75">
      <c r="A77" s="276" t="s">
        <v>109</v>
      </c>
      <c r="B77" s="277" t="s">
        <v>110</v>
      </c>
      <c r="C77" s="278" t="s">
        <v>177</v>
      </c>
      <c r="D77" s="74">
        <v>377610</v>
      </c>
      <c r="E77" s="297">
        <v>42850</v>
      </c>
      <c r="F77" s="248">
        <f t="shared" si="77"/>
        <v>334760</v>
      </c>
      <c r="G77" s="74">
        <v>15941</v>
      </c>
      <c r="H77" s="74">
        <v>249660</v>
      </c>
      <c r="I77" s="74">
        <v>3338</v>
      </c>
      <c r="J77" s="74">
        <v>21895</v>
      </c>
      <c r="K77" s="74">
        <v>23571</v>
      </c>
      <c r="L77" s="74">
        <v>63205</v>
      </c>
      <c r="M77" s="250">
        <f t="shared" si="78"/>
        <v>37.201866977829638</v>
      </c>
      <c r="N77" s="250">
        <f t="shared" si="79"/>
        <v>74.578802724339823</v>
      </c>
      <c r="O77" s="250">
        <f t="shared" si="80"/>
        <v>7.789964994165695</v>
      </c>
      <c r="P77" s="250">
        <f t="shared" si="81"/>
        <v>6.5405066316166813</v>
      </c>
      <c r="Q77" s="250">
        <f t="shared" si="82"/>
        <v>55.008168028004668</v>
      </c>
      <c r="R77" s="250">
        <f t="shared" si="83"/>
        <v>18.880690644043494</v>
      </c>
      <c r="S77" s="74">
        <v>377610</v>
      </c>
      <c r="T77" s="74">
        <v>42850</v>
      </c>
      <c r="U77" s="74">
        <v>334760</v>
      </c>
      <c r="V77" s="74">
        <v>11292</v>
      </c>
      <c r="W77" s="74">
        <v>31558</v>
      </c>
      <c r="X77" s="74">
        <v>44501</v>
      </c>
      <c r="Y77" s="74">
        <v>290259</v>
      </c>
      <c r="Z77" s="252">
        <f t="shared" si="84"/>
        <v>26.352392065344226</v>
      </c>
      <c r="AA77" s="252">
        <f t="shared" si="85"/>
        <v>13.293404229896044</v>
      </c>
      <c r="AB77" s="252">
        <f t="shared" si="86"/>
        <v>73.647607934655781</v>
      </c>
      <c r="AC77" s="252">
        <f t="shared" si="87"/>
        <v>86.706595770103959</v>
      </c>
      <c r="AD77" s="254">
        <v>18.71</v>
      </c>
      <c r="AE77" s="268" t="s">
        <v>164</v>
      </c>
      <c r="AF77" s="268" t="s">
        <v>164</v>
      </c>
      <c r="AG77" s="268" t="s">
        <v>164</v>
      </c>
      <c r="AH77" s="268">
        <v>769</v>
      </c>
      <c r="AI77" s="269">
        <v>21.9</v>
      </c>
      <c r="AJ77" s="252">
        <v>100</v>
      </c>
      <c r="AK77" s="269">
        <v>82</v>
      </c>
      <c r="AL77" s="324">
        <v>26.460229452174218</v>
      </c>
      <c r="AM77" s="329">
        <v>49.17942288259291</v>
      </c>
      <c r="AN77" s="270" t="s">
        <v>164</v>
      </c>
      <c r="AO77" s="270" t="s">
        <v>164</v>
      </c>
      <c r="AP77" s="271" t="s">
        <v>164</v>
      </c>
      <c r="AQ77" s="74">
        <v>377610</v>
      </c>
      <c r="AR77" s="74">
        <v>189717</v>
      </c>
      <c r="AS77" s="74">
        <v>10255</v>
      </c>
      <c r="AT77" s="74">
        <v>179462</v>
      </c>
      <c r="AU77" s="74">
        <v>99640</v>
      </c>
      <c r="AV77" s="74">
        <v>8538</v>
      </c>
      <c r="AW77" s="74">
        <v>91102</v>
      </c>
      <c r="AX77" s="74">
        <v>88253</v>
      </c>
      <c r="AY77" s="74">
        <v>24057</v>
      </c>
      <c r="AZ77" s="74">
        <v>64196</v>
      </c>
      <c r="BA77" s="256">
        <f t="shared" si="88"/>
        <v>23.932322053675612</v>
      </c>
      <c r="BB77" s="252">
        <f t="shared" si="89"/>
        <v>53.609152825905127</v>
      </c>
      <c r="BC77" s="252">
        <f t="shared" si="90"/>
        <v>19.925320886814468</v>
      </c>
      <c r="BD77" s="252">
        <f t="shared" si="91"/>
        <v>27.21412355120086</v>
      </c>
      <c r="BE77" s="252">
        <f t="shared" si="92"/>
        <v>56.142357059509919</v>
      </c>
      <c r="BF77" s="253">
        <f t="shared" si="93"/>
        <v>19.176723622894013</v>
      </c>
      <c r="BG77" s="297">
        <v>36.200000000000003</v>
      </c>
      <c r="BH77" s="297">
        <v>69.900000000000006</v>
      </c>
      <c r="BI77" s="74">
        <v>25957</v>
      </c>
      <c r="BJ77" s="74">
        <v>31322</v>
      </c>
      <c r="BK77" s="281" t="s">
        <v>164</v>
      </c>
      <c r="BL77" s="271" t="s">
        <v>164</v>
      </c>
      <c r="BM77" s="324">
        <v>102.5</v>
      </c>
      <c r="BN77" s="74">
        <v>3.3</v>
      </c>
      <c r="BO77" s="74">
        <v>3.6</v>
      </c>
    </row>
    <row r="78" spans="1:75">
      <c r="A78" s="276" t="s">
        <v>59</v>
      </c>
      <c r="B78" s="277" t="s">
        <v>60</v>
      </c>
      <c r="C78" s="278" t="s">
        <v>178</v>
      </c>
      <c r="D78" s="74">
        <v>123460</v>
      </c>
      <c r="E78" s="297">
        <v>13802</v>
      </c>
      <c r="F78" s="248">
        <f t="shared" si="77"/>
        <v>109658</v>
      </c>
      <c r="G78" s="74">
        <v>5031</v>
      </c>
      <c r="H78" s="74">
        <v>84313</v>
      </c>
      <c r="I78" s="74">
        <v>622</v>
      </c>
      <c r="J78" s="74">
        <v>4055</v>
      </c>
      <c r="K78" s="74">
        <v>8149</v>
      </c>
      <c r="L78" s="74">
        <v>21290</v>
      </c>
      <c r="M78" s="250">
        <f t="shared" si="78"/>
        <v>36.451238950876686</v>
      </c>
      <c r="N78" s="250">
        <f t="shared" si="79"/>
        <v>76.887231209761254</v>
      </c>
      <c r="O78" s="250">
        <f t="shared" si="80"/>
        <v>4.5065932473554557</v>
      </c>
      <c r="P78" s="250">
        <f t="shared" si="81"/>
        <v>3.6978606212041076</v>
      </c>
      <c r="Q78" s="250">
        <f t="shared" si="82"/>
        <v>59.042167801767867</v>
      </c>
      <c r="R78" s="250">
        <f t="shared" si="83"/>
        <v>19.414908169034632</v>
      </c>
      <c r="S78" s="74">
        <v>122681</v>
      </c>
      <c r="T78" s="74">
        <v>13774</v>
      </c>
      <c r="U78" s="74">
        <v>108907</v>
      </c>
      <c r="V78" s="74">
        <v>4161</v>
      </c>
      <c r="W78" s="74">
        <v>9613</v>
      </c>
      <c r="X78" s="74">
        <v>16285</v>
      </c>
      <c r="Y78" s="74">
        <v>92622</v>
      </c>
      <c r="Z78" s="252">
        <f t="shared" si="84"/>
        <v>30.209089589080879</v>
      </c>
      <c r="AA78" s="252">
        <f t="shared" si="85"/>
        <v>14.953125143471036</v>
      </c>
      <c r="AB78" s="252">
        <f t="shared" si="86"/>
        <v>69.790910410919125</v>
      </c>
      <c r="AC78" s="252">
        <f t="shared" si="87"/>
        <v>85.046874856528959</v>
      </c>
      <c r="AD78" s="254">
        <v>15.6</v>
      </c>
      <c r="AE78" s="268" t="s">
        <v>164</v>
      </c>
      <c r="AF78" s="268" t="s">
        <v>164</v>
      </c>
      <c r="AG78" s="268" t="s">
        <v>164</v>
      </c>
      <c r="AH78" s="247">
        <v>733</v>
      </c>
      <c r="AI78" s="269">
        <v>20</v>
      </c>
      <c r="AJ78" s="248">
        <v>92</v>
      </c>
      <c r="AK78" s="269">
        <v>79</v>
      </c>
      <c r="AL78" s="324">
        <v>22.530529021963165</v>
      </c>
      <c r="AM78" s="324">
        <v>45.356310072228858</v>
      </c>
      <c r="AN78" s="270" t="s">
        <v>164</v>
      </c>
      <c r="AO78" s="270" t="s">
        <v>164</v>
      </c>
      <c r="AP78" s="271" t="s">
        <v>164</v>
      </c>
      <c r="AQ78" s="74">
        <v>123460</v>
      </c>
      <c r="AR78" s="74">
        <v>68091</v>
      </c>
      <c r="AS78" s="74">
        <v>3369</v>
      </c>
      <c r="AT78" s="74">
        <v>64722</v>
      </c>
      <c r="AU78" s="74">
        <v>27574</v>
      </c>
      <c r="AV78" s="74">
        <v>2514</v>
      </c>
      <c r="AW78" s="74">
        <v>25060</v>
      </c>
      <c r="AX78" s="74">
        <v>27795</v>
      </c>
      <c r="AY78" s="74">
        <v>7919</v>
      </c>
      <c r="AZ78" s="74">
        <v>19876</v>
      </c>
      <c r="BA78" s="256">
        <f t="shared" si="88"/>
        <v>24.409505868714678</v>
      </c>
      <c r="BB78" s="252">
        <f t="shared" si="89"/>
        <v>59.02168560433347</v>
      </c>
      <c r="BC78" s="252">
        <f t="shared" si="90"/>
        <v>18.214751485291984</v>
      </c>
      <c r="BD78" s="252">
        <f t="shared" si="91"/>
        <v>22.852869831658428</v>
      </c>
      <c r="BE78" s="252">
        <f t="shared" si="92"/>
        <v>57.375742645993334</v>
      </c>
      <c r="BF78" s="253">
        <f t="shared" si="93"/>
        <v>18.125444564008099</v>
      </c>
      <c r="BG78" s="297">
        <v>38.9</v>
      </c>
      <c r="BH78" s="297">
        <v>74.400000000000006</v>
      </c>
      <c r="BI78" s="74">
        <v>25909</v>
      </c>
      <c r="BJ78" s="74">
        <v>32236</v>
      </c>
      <c r="BK78" s="281" t="s">
        <v>164</v>
      </c>
      <c r="BL78" s="271" t="s">
        <v>164</v>
      </c>
      <c r="BM78" s="324">
        <v>96.7</v>
      </c>
      <c r="BN78" s="74">
        <v>1.7</v>
      </c>
      <c r="BO78" s="74">
        <v>3.8</v>
      </c>
    </row>
    <row r="79" spans="1:75">
      <c r="A79" s="276" t="s">
        <v>137</v>
      </c>
      <c r="B79" s="277" t="s">
        <v>138</v>
      </c>
      <c r="C79" s="278" t="s">
        <v>179</v>
      </c>
      <c r="D79" s="74">
        <v>404577</v>
      </c>
      <c r="E79" s="297">
        <v>51119</v>
      </c>
      <c r="F79" s="248">
        <f t="shared" si="77"/>
        <v>353458</v>
      </c>
      <c r="G79" s="74">
        <v>14574</v>
      </c>
      <c r="H79" s="74">
        <v>257114</v>
      </c>
      <c r="I79" s="74">
        <v>3589</v>
      </c>
      <c r="J79" s="74">
        <v>28165</v>
      </c>
      <c r="K79" s="74">
        <v>32956</v>
      </c>
      <c r="L79" s="74">
        <v>68179</v>
      </c>
      <c r="M79" s="250">
        <f t="shared" si="78"/>
        <v>28.509947377687357</v>
      </c>
      <c r="N79" s="250">
        <f t="shared" si="79"/>
        <v>72.742447476079192</v>
      </c>
      <c r="O79" s="250">
        <f t="shared" si="80"/>
        <v>7.020872865275142</v>
      </c>
      <c r="P79" s="250">
        <f t="shared" si="81"/>
        <v>7.9684149177554326</v>
      </c>
      <c r="Q79" s="250">
        <f t="shared" si="82"/>
        <v>64.469179757037494</v>
      </c>
      <c r="R79" s="250">
        <f t="shared" si="83"/>
        <v>19.289137606165372</v>
      </c>
      <c r="S79" s="74">
        <v>400161</v>
      </c>
      <c r="T79" s="74">
        <v>50849</v>
      </c>
      <c r="U79" s="74">
        <v>349312</v>
      </c>
      <c r="V79" s="74">
        <v>19187</v>
      </c>
      <c r="W79" s="74">
        <v>31662</v>
      </c>
      <c r="X79" s="74">
        <v>71616</v>
      </c>
      <c r="Y79" s="74">
        <v>277696</v>
      </c>
      <c r="Z79" s="252">
        <f t="shared" si="84"/>
        <v>37.733288756907704</v>
      </c>
      <c r="AA79" s="252">
        <f t="shared" si="85"/>
        <v>20.50201539025284</v>
      </c>
      <c r="AB79" s="252">
        <f t="shared" si="86"/>
        <v>62.266711243092288</v>
      </c>
      <c r="AC79" s="252">
        <f t="shared" si="87"/>
        <v>79.497984609747164</v>
      </c>
      <c r="AD79" s="254">
        <v>16.02</v>
      </c>
      <c r="AE79" s="268" t="s">
        <v>164</v>
      </c>
      <c r="AF79" s="268" t="s">
        <v>164</v>
      </c>
      <c r="AG79" s="268" t="s">
        <v>164</v>
      </c>
      <c r="AH79" s="268">
        <v>733</v>
      </c>
      <c r="AI79" s="269">
        <v>20.9</v>
      </c>
      <c r="AJ79" s="252">
        <v>96</v>
      </c>
      <c r="AK79" s="269">
        <v>86</v>
      </c>
      <c r="AL79" s="324">
        <v>27.416870755169541</v>
      </c>
      <c r="AM79" s="324">
        <v>51.716398606186956</v>
      </c>
      <c r="AN79" s="270" t="s">
        <v>164</v>
      </c>
      <c r="AO79" s="270" t="s">
        <v>164</v>
      </c>
      <c r="AP79" s="271" t="s">
        <v>164</v>
      </c>
      <c r="AQ79" s="74">
        <v>404577</v>
      </c>
      <c r="AR79" s="74">
        <v>196818</v>
      </c>
      <c r="AS79" s="74">
        <v>8713</v>
      </c>
      <c r="AT79" s="74">
        <v>188105</v>
      </c>
      <c r="AU79" s="74">
        <v>103924</v>
      </c>
      <c r="AV79" s="74">
        <v>8878</v>
      </c>
      <c r="AW79" s="74">
        <v>95046</v>
      </c>
      <c r="AX79" s="74">
        <v>103835</v>
      </c>
      <c r="AY79" s="74">
        <v>33528</v>
      </c>
      <c r="AZ79" s="74">
        <v>70307</v>
      </c>
      <c r="BA79" s="256">
        <f t="shared" si="88"/>
        <v>17.044543124865509</v>
      </c>
      <c r="BB79" s="252">
        <f t="shared" si="89"/>
        <v>53.218487062112054</v>
      </c>
      <c r="BC79" s="252">
        <f t="shared" si="90"/>
        <v>17.367319392006884</v>
      </c>
      <c r="BD79" s="252">
        <f t="shared" si="91"/>
        <v>26.890323602804294</v>
      </c>
      <c r="BE79" s="252">
        <f t="shared" si="92"/>
        <v>65.58813748312761</v>
      </c>
      <c r="BF79" s="253">
        <f t="shared" si="93"/>
        <v>19.891189335083659</v>
      </c>
      <c r="BG79" s="297">
        <v>27</v>
      </c>
      <c r="BH79" s="297">
        <v>64.599999999999994</v>
      </c>
      <c r="BI79" s="74">
        <v>20191</v>
      </c>
      <c r="BJ79" s="74">
        <v>26425</v>
      </c>
      <c r="BK79" s="281" t="s">
        <v>164</v>
      </c>
      <c r="BL79" s="271" t="s">
        <v>164</v>
      </c>
      <c r="BM79" s="324">
        <v>83.3</v>
      </c>
      <c r="BN79" s="74">
        <v>3.6</v>
      </c>
      <c r="BO79" s="74">
        <v>2.7</v>
      </c>
    </row>
    <row r="80" spans="1:75">
      <c r="A80" s="276" t="s">
        <v>180</v>
      </c>
      <c r="B80" s="277" t="s">
        <v>152</v>
      </c>
      <c r="C80" s="278" t="s">
        <v>181</v>
      </c>
      <c r="D80" s="74">
        <v>379803</v>
      </c>
      <c r="E80" s="297">
        <v>48093</v>
      </c>
      <c r="F80" s="248">
        <f t="shared" si="77"/>
        <v>331710</v>
      </c>
      <c r="G80" s="74">
        <v>14014</v>
      </c>
      <c r="H80" s="74">
        <v>245249</v>
      </c>
      <c r="I80" s="74">
        <v>3023</v>
      </c>
      <c r="J80" s="74">
        <v>22400</v>
      </c>
      <c r="K80" s="74">
        <v>31056</v>
      </c>
      <c r="L80" s="74">
        <v>64061</v>
      </c>
      <c r="M80" s="250">
        <f t="shared" si="78"/>
        <v>29.13937579273491</v>
      </c>
      <c r="N80" s="250">
        <f t="shared" si="79"/>
        <v>73.934762292363814</v>
      </c>
      <c r="O80" s="250">
        <f t="shared" si="80"/>
        <v>6.2857380491963486</v>
      </c>
      <c r="P80" s="250">
        <f t="shared" si="81"/>
        <v>6.7528865575351968</v>
      </c>
      <c r="Q80" s="250">
        <f t="shared" si="82"/>
        <v>64.57488615806875</v>
      </c>
      <c r="R80" s="250">
        <f t="shared" si="83"/>
        <v>19.312351150100994</v>
      </c>
      <c r="S80" s="74">
        <v>369958</v>
      </c>
      <c r="T80" s="74">
        <v>47796</v>
      </c>
      <c r="U80" s="74">
        <v>322162</v>
      </c>
      <c r="V80" s="74">
        <v>19439</v>
      </c>
      <c r="W80" s="74">
        <v>28357</v>
      </c>
      <c r="X80" s="74">
        <v>70781</v>
      </c>
      <c r="Y80" s="74">
        <v>251381</v>
      </c>
      <c r="Z80" s="252">
        <f t="shared" si="84"/>
        <v>40.670767428236672</v>
      </c>
      <c r="AA80" s="252">
        <f t="shared" si="85"/>
        <v>21.970623475146045</v>
      </c>
      <c r="AB80" s="252">
        <f t="shared" si="86"/>
        <v>59.329232571763328</v>
      </c>
      <c r="AC80" s="252">
        <f t="shared" si="87"/>
        <v>78.029376524853959</v>
      </c>
      <c r="AD80" s="254">
        <v>17.52</v>
      </c>
      <c r="AE80" s="268" t="s">
        <v>164</v>
      </c>
      <c r="AF80" s="268" t="s">
        <v>164</v>
      </c>
      <c r="AG80" s="268" t="s">
        <v>164</v>
      </c>
      <c r="AH80" s="268">
        <v>817</v>
      </c>
      <c r="AI80" s="269">
        <v>19.899999999999999</v>
      </c>
      <c r="AJ80" s="252">
        <v>92</v>
      </c>
      <c r="AK80" s="269">
        <v>75</v>
      </c>
      <c r="AL80" s="324">
        <v>30.084385561153614</v>
      </c>
      <c r="AM80" s="324">
        <v>51.988417996880621</v>
      </c>
      <c r="AN80" s="287" t="s">
        <v>164</v>
      </c>
      <c r="AO80" s="287" t="s">
        <v>164</v>
      </c>
      <c r="AP80" s="271" t="s">
        <v>164</v>
      </c>
      <c r="AQ80" s="74">
        <v>379803</v>
      </c>
      <c r="AR80" s="74">
        <v>176064</v>
      </c>
      <c r="AS80" s="74">
        <v>7347</v>
      </c>
      <c r="AT80" s="74">
        <v>168717</v>
      </c>
      <c r="AU80" s="74">
        <v>112974</v>
      </c>
      <c r="AV80" s="74">
        <v>9905</v>
      </c>
      <c r="AW80" s="74">
        <v>103069</v>
      </c>
      <c r="AX80" s="74">
        <v>90765</v>
      </c>
      <c r="AY80" s="74">
        <v>30841</v>
      </c>
      <c r="AZ80" s="74">
        <v>59924</v>
      </c>
      <c r="BA80" s="256">
        <f t="shared" si="88"/>
        <v>15.276651487742498</v>
      </c>
      <c r="BB80" s="252">
        <f t="shared" si="89"/>
        <v>50.862801844985071</v>
      </c>
      <c r="BC80" s="252">
        <f t="shared" si="90"/>
        <v>20.595512860499447</v>
      </c>
      <c r="BD80" s="252">
        <f t="shared" si="91"/>
        <v>31.072020741008711</v>
      </c>
      <c r="BE80" s="252">
        <f t="shared" si="92"/>
        <v>64.127835651758048</v>
      </c>
      <c r="BF80" s="253">
        <f t="shared" si="93"/>
        <v>18.065177414006211</v>
      </c>
      <c r="BG80" s="297">
        <v>26.5</v>
      </c>
      <c r="BH80" s="297">
        <v>66.7</v>
      </c>
      <c r="BI80" s="74">
        <v>16995</v>
      </c>
      <c r="BJ80" s="74">
        <v>26783</v>
      </c>
      <c r="BK80" s="281" t="s">
        <v>164</v>
      </c>
      <c r="BL80" s="271" t="s">
        <v>164</v>
      </c>
      <c r="BM80" s="324">
        <v>97.1</v>
      </c>
      <c r="BN80" s="74">
        <v>4.4000000000000004</v>
      </c>
      <c r="BO80" s="74">
        <v>3.1</v>
      </c>
    </row>
    <row r="81" spans="1:67">
      <c r="A81" s="276" t="s">
        <v>99</v>
      </c>
      <c r="B81" s="277" t="s">
        <v>100</v>
      </c>
      <c r="C81" s="278" t="s">
        <v>182</v>
      </c>
      <c r="D81" s="74">
        <v>289907</v>
      </c>
      <c r="E81" s="297">
        <v>29695</v>
      </c>
      <c r="F81" s="248">
        <f t="shared" si="77"/>
        <v>260212</v>
      </c>
      <c r="G81" s="74">
        <v>12312</v>
      </c>
      <c r="H81" s="74">
        <v>212013</v>
      </c>
      <c r="I81" s="74">
        <v>2193</v>
      </c>
      <c r="J81" s="74">
        <v>11888</v>
      </c>
      <c r="K81" s="74">
        <v>15190</v>
      </c>
      <c r="L81" s="74">
        <v>36311</v>
      </c>
      <c r="M81" s="250">
        <f t="shared" si="78"/>
        <v>41.461525509345009</v>
      </c>
      <c r="N81" s="250">
        <f t="shared" si="79"/>
        <v>81.477026424607629</v>
      </c>
      <c r="O81" s="250">
        <f t="shared" si="80"/>
        <v>7.3850816635797276</v>
      </c>
      <c r="P81" s="250">
        <f t="shared" si="81"/>
        <v>4.5685825403901434</v>
      </c>
      <c r="Q81" s="250">
        <f t="shared" si="82"/>
        <v>51.153392827075258</v>
      </c>
      <c r="R81" s="250">
        <f t="shared" si="83"/>
        <v>13.954391035002228</v>
      </c>
      <c r="S81" s="74">
        <v>280609</v>
      </c>
      <c r="T81" s="74">
        <v>29201</v>
      </c>
      <c r="U81" s="74">
        <v>251408</v>
      </c>
      <c r="V81" s="74">
        <v>11984</v>
      </c>
      <c r="W81" s="74">
        <v>17217</v>
      </c>
      <c r="X81" s="74">
        <v>43253</v>
      </c>
      <c r="Y81" s="74">
        <v>208155</v>
      </c>
      <c r="Z81" s="252">
        <f t="shared" si="84"/>
        <v>41.039690421560906</v>
      </c>
      <c r="AA81" s="252">
        <f t="shared" si="85"/>
        <v>17.204305352256092</v>
      </c>
      <c r="AB81" s="252">
        <f t="shared" si="86"/>
        <v>58.960309578439094</v>
      </c>
      <c r="AC81" s="252">
        <f t="shared" si="87"/>
        <v>82.795694647743915</v>
      </c>
      <c r="AD81" s="254">
        <v>20.94</v>
      </c>
      <c r="AE81" s="268" t="s">
        <v>164</v>
      </c>
      <c r="AF81" s="268" t="s">
        <v>164</v>
      </c>
      <c r="AG81" s="268" t="s">
        <v>164</v>
      </c>
      <c r="AH81" s="268">
        <v>817</v>
      </c>
      <c r="AI81" s="269">
        <v>16.3</v>
      </c>
      <c r="AJ81" s="252">
        <v>106</v>
      </c>
      <c r="AK81" s="269">
        <v>86</v>
      </c>
      <c r="AL81" s="324">
        <v>23.059172977550844</v>
      </c>
      <c r="AM81" s="324">
        <v>46.892692778863029</v>
      </c>
      <c r="AN81" s="270" t="s">
        <v>164</v>
      </c>
      <c r="AO81" s="270" t="s">
        <v>164</v>
      </c>
      <c r="AP81" s="271" t="s">
        <v>164</v>
      </c>
      <c r="AQ81" s="74">
        <v>289907</v>
      </c>
      <c r="AR81" s="74">
        <v>147369</v>
      </c>
      <c r="AS81" s="74">
        <v>5760</v>
      </c>
      <c r="AT81" s="74">
        <v>141609</v>
      </c>
      <c r="AU81" s="74">
        <v>101073</v>
      </c>
      <c r="AV81" s="74">
        <v>9365</v>
      </c>
      <c r="AW81" s="74">
        <v>91708</v>
      </c>
      <c r="AX81" s="74">
        <v>41465</v>
      </c>
      <c r="AY81" s="74">
        <v>14570</v>
      </c>
      <c r="AZ81" s="74">
        <v>26895</v>
      </c>
      <c r="BA81" s="256">
        <f t="shared" si="88"/>
        <v>19.397204916652637</v>
      </c>
      <c r="BB81" s="252">
        <f t="shared" si="89"/>
        <v>54.420626258589152</v>
      </c>
      <c r="BC81" s="252">
        <f t="shared" si="90"/>
        <v>31.537295841050682</v>
      </c>
      <c r="BD81" s="252">
        <f t="shared" si="91"/>
        <v>35.243570627027196</v>
      </c>
      <c r="BE81" s="252">
        <f t="shared" si="92"/>
        <v>49.065499242296681</v>
      </c>
      <c r="BF81" s="253">
        <f t="shared" si="93"/>
        <v>10.335803114383657</v>
      </c>
      <c r="BG81" s="297">
        <v>45.4</v>
      </c>
      <c r="BH81" s="297">
        <v>78.2</v>
      </c>
      <c r="BI81" s="74">
        <v>16683</v>
      </c>
      <c r="BJ81" s="74">
        <v>33900</v>
      </c>
      <c r="BK81" s="281" t="s">
        <v>164</v>
      </c>
      <c r="BL81" s="271" t="s">
        <v>164</v>
      </c>
      <c r="BM81" s="324">
        <v>104.9</v>
      </c>
      <c r="BN81" s="74">
        <v>6.5</v>
      </c>
      <c r="BO81" s="74">
        <v>5.3</v>
      </c>
    </row>
    <row r="82" spans="1:67">
      <c r="A82" s="276" t="s">
        <v>105</v>
      </c>
      <c r="B82" s="277" t="s">
        <v>106</v>
      </c>
      <c r="C82" s="278" t="s">
        <v>183</v>
      </c>
      <c r="D82" s="74">
        <v>49354</v>
      </c>
      <c r="E82" s="297">
        <v>5260</v>
      </c>
      <c r="F82" s="248">
        <f t="shared" si="77"/>
        <v>44094</v>
      </c>
      <c r="G82" s="74">
        <v>2579</v>
      </c>
      <c r="H82" s="74">
        <v>35334</v>
      </c>
      <c r="I82" s="74">
        <v>298</v>
      </c>
      <c r="J82" s="74">
        <v>2093</v>
      </c>
      <c r="K82" s="74">
        <v>2383</v>
      </c>
      <c r="L82" s="74">
        <v>6667</v>
      </c>
      <c r="M82" s="250">
        <f t="shared" si="78"/>
        <v>49.030418250950568</v>
      </c>
      <c r="N82" s="250">
        <f t="shared" si="79"/>
        <v>80.13335147639134</v>
      </c>
      <c r="O82" s="250">
        <f t="shared" si="80"/>
        <v>5.665399239543726</v>
      </c>
      <c r="P82" s="250">
        <f t="shared" si="81"/>
        <v>4.7466775525014739</v>
      </c>
      <c r="Q82" s="250">
        <f t="shared" si="82"/>
        <v>45.304182509505701</v>
      </c>
      <c r="R82" s="250">
        <f t="shared" si="83"/>
        <v>15.119970971107181</v>
      </c>
      <c r="S82" s="74">
        <v>47223</v>
      </c>
      <c r="T82" s="74">
        <v>5103</v>
      </c>
      <c r="U82" s="74">
        <v>42120</v>
      </c>
      <c r="V82" s="74">
        <v>1948</v>
      </c>
      <c r="W82" s="74">
        <v>3155</v>
      </c>
      <c r="X82" s="74">
        <v>8606</v>
      </c>
      <c r="Y82" s="74">
        <v>33514</v>
      </c>
      <c r="Z82" s="252">
        <f t="shared" si="84"/>
        <v>38.173623358808548</v>
      </c>
      <c r="AA82" s="252">
        <f t="shared" si="85"/>
        <v>20.432098765432098</v>
      </c>
      <c r="AB82" s="252">
        <f t="shared" si="86"/>
        <v>61.826376641191459</v>
      </c>
      <c r="AC82" s="252">
        <f t="shared" si="87"/>
        <v>79.567901234567913</v>
      </c>
      <c r="AD82" s="254">
        <v>17.79</v>
      </c>
      <c r="AE82" s="268" t="s">
        <v>164</v>
      </c>
      <c r="AF82" s="268" t="s">
        <v>164</v>
      </c>
      <c r="AG82" s="268" t="s">
        <v>164</v>
      </c>
      <c r="AH82" s="247">
        <v>733</v>
      </c>
      <c r="AI82" s="248">
        <v>20.399999999999999</v>
      </c>
      <c r="AJ82" s="248">
        <v>94</v>
      </c>
      <c r="AK82" s="248">
        <v>87</v>
      </c>
      <c r="AL82" s="324">
        <v>25.20208247705165</v>
      </c>
      <c r="AM82" s="329">
        <v>50.490316253983828</v>
      </c>
      <c r="AN82" s="270" t="s">
        <v>164</v>
      </c>
      <c r="AO82" s="270" t="s">
        <v>164</v>
      </c>
      <c r="AP82" s="271" t="s">
        <v>164</v>
      </c>
      <c r="AQ82" s="74">
        <v>49354</v>
      </c>
      <c r="AR82" s="74">
        <v>22822</v>
      </c>
      <c r="AS82" s="74">
        <v>1025</v>
      </c>
      <c r="AT82" s="74">
        <v>21797</v>
      </c>
      <c r="AU82" s="74">
        <v>20376</v>
      </c>
      <c r="AV82" s="74">
        <v>2147</v>
      </c>
      <c r="AW82" s="74">
        <v>18229</v>
      </c>
      <c r="AX82" s="74">
        <v>6156</v>
      </c>
      <c r="AY82" s="74">
        <v>2088</v>
      </c>
      <c r="AZ82" s="74">
        <v>4068</v>
      </c>
      <c r="BA82" s="256">
        <f t="shared" si="88"/>
        <v>19.486692015209126</v>
      </c>
      <c r="BB82" s="252">
        <f t="shared" si="89"/>
        <v>49.433029437111628</v>
      </c>
      <c r="BC82" s="252">
        <f t="shared" si="90"/>
        <v>40.817490494296578</v>
      </c>
      <c r="BD82" s="252">
        <f t="shared" si="91"/>
        <v>41.341225563568742</v>
      </c>
      <c r="BE82" s="252">
        <f t="shared" si="92"/>
        <v>39.695817490494292</v>
      </c>
      <c r="BF82" s="253">
        <f t="shared" si="93"/>
        <v>9.2257449993196357</v>
      </c>
      <c r="BG82" s="297">
        <v>58.6</v>
      </c>
      <c r="BH82" s="297">
        <v>78.900000000000006</v>
      </c>
      <c r="BI82" s="74">
        <v>12270</v>
      </c>
      <c r="BJ82" s="74">
        <v>22840</v>
      </c>
      <c r="BK82" s="281" t="s">
        <v>164</v>
      </c>
      <c r="BL82" s="271" t="s">
        <v>164</v>
      </c>
      <c r="BM82" s="284" t="s">
        <v>164</v>
      </c>
      <c r="BN82" s="74">
        <v>7.1</v>
      </c>
      <c r="BO82" s="74">
        <v>4.5999999999999996</v>
      </c>
    </row>
    <row r="83" spans="1:67">
      <c r="A83" s="276" t="s">
        <v>53</v>
      </c>
      <c r="B83" s="277" t="s">
        <v>54</v>
      </c>
      <c r="C83" s="278" t="s">
        <v>184</v>
      </c>
      <c r="D83" s="74">
        <v>121990</v>
      </c>
      <c r="E83" s="297">
        <v>18016</v>
      </c>
      <c r="F83" s="248">
        <f t="shared" si="77"/>
        <v>103974</v>
      </c>
      <c r="G83" s="74">
        <v>5377</v>
      </c>
      <c r="H83" s="74">
        <v>76986</v>
      </c>
      <c r="I83" s="74">
        <v>935</v>
      </c>
      <c r="J83" s="74">
        <v>6069</v>
      </c>
      <c r="K83" s="74">
        <v>11704</v>
      </c>
      <c r="L83" s="74">
        <v>20919</v>
      </c>
      <c r="M83" s="250">
        <f t="shared" si="78"/>
        <v>29.84569271758437</v>
      </c>
      <c r="N83" s="250">
        <f t="shared" si="79"/>
        <v>74.043510877719427</v>
      </c>
      <c r="O83" s="250">
        <f t="shared" si="80"/>
        <v>5.1898312611012427</v>
      </c>
      <c r="P83" s="250">
        <f t="shared" si="81"/>
        <v>5.8370361821224535</v>
      </c>
      <c r="Q83" s="250">
        <f t="shared" si="82"/>
        <v>64.964476021314383</v>
      </c>
      <c r="R83" s="250">
        <f t="shared" si="83"/>
        <v>20.119452940158116</v>
      </c>
      <c r="S83" s="74">
        <v>119342</v>
      </c>
      <c r="T83" s="74">
        <v>17910</v>
      </c>
      <c r="U83" s="74">
        <v>101432</v>
      </c>
      <c r="V83" s="74">
        <v>5070</v>
      </c>
      <c r="W83" s="74">
        <v>12840</v>
      </c>
      <c r="X83" s="74">
        <v>19032</v>
      </c>
      <c r="Y83" s="74">
        <v>82400</v>
      </c>
      <c r="Z83" s="252">
        <f t="shared" si="84"/>
        <v>28.308207705192629</v>
      </c>
      <c r="AA83" s="252">
        <f t="shared" si="85"/>
        <v>18.763309409259403</v>
      </c>
      <c r="AB83" s="252">
        <f t="shared" si="86"/>
        <v>71.691792294807371</v>
      </c>
      <c r="AC83" s="252">
        <f t="shared" si="87"/>
        <v>81.236690590740594</v>
      </c>
      <c r="AD83" s="254">
        <v>15.94</v>
      </c>
      <c r="AE83" s="268" t="s">
        <v>164</v>
      </c>
      <c r="AF83" s="268" t="s">
        <v>164</v>
      </c>
      <c r="AG83" s="268" t="s">
        <v>164</v>
      </c>
      <c r="AH83" s="247">
        <v>733</v>
      </c>
      <c r="AI83" s="269">
        <v>20.8</v>
      </c>
      <c r="AJ83" s="248">
        <v>93</v>
      </c>
      <c r="AK83" s="269">
        <v>80</v>
      </c>
      <c r="AL83" s="324">
        <v>21.372963729637295</v>
      </c>
      <c r="AM83" s="324">
        <v>48.641001457600964</v>
      </c>
      <c r="AN83" s="270" t="s">
        <v>164</v>
      </c>
      <c r="AO83" s="270" t="s">
        <v>164</v>
      </c>
      <c r="AP83" s="271" t="s">
        <v>164</v>
      </c>
      <c r="AQ83" s="74">
        <v>121990</v>
      </c>
      <c r="AR83" s="74">
        <v>58895</v>
      </c>
      <c r="AS83" s="74">
        <v>3254</v>
      </c>
      <c r="AT83" s="74">
        <v>55641</v>
      </c>
      <c r="AU83" s="74">
        <v>32020</v>
      </c>
      <c r="AV83" s="74">
        <v>3525</v>
      </c>
      <c r="AW83" s="74">
        <v>28495</v>
      </c>
      <c r="AX83" s="74">
        <v>31075</v>
      </c>
      <c r="AY83" s="74">
        <v>11237</v>
      </c>
      <c r="AZ83" s="74">
        <v>19838</v>
      </c>
      <c r="BA83" s="256">
        <f t="shared" si="88"/>
        <v>18.061722912966253</v>
      </c>
      <c r="BB83" s="252">
        <f t="shared" si="89"/>
        <v>53.51434012349241</v>
      </c>
      <c r="BC83" s="252">
        <f t="shared" si="90"/>
        <v>19.565941385435167</v>
      </c>
      <c r="BD83" s="252">
        <f t="shared" si="91"/>
        <v>27.405889934021964</v>
      </c>
      <c r="BE83" s="252">
        <f t="shared" si="92"/>
        <v>62.37233570159858</v>
      </c>
      <c r="BF83" s="253">
        <f t="shared" si="93"/>
        <v>19.079769942485623</v>
      </c>
      <c r="BG83" s="297">
        <v>25.5</v>
      </c>
      <c r="BH83" s="297">
        <v>63.6</v>
      </c>
      <c r="BI83" s="74">
        <v>19241</v>
      </c>
      <c r="BJ83" s="74">
        <v>28649</v>
      </c>
      <c r="BK83" s="281" t="s">
        <v>164</v>
      </c>
      <c r="BL83" s="271" t="s">
        <v>164</v>
      </c>
      <c r="BM83" s="324">
        <v>92.2</v>
      </c>
      <c r="BN83" s="74">
        <v>2.6</v>
      </c>
      <c r="BO83" s="74">
        <v>3</v>
      </c>
    </row>
    <row r="84" spans="1:67">
      <c r="A84" s="276" t="s">
        <v>137</v>
      </c>
      <c r="B84" s="277" t="s">
        <v>138</v>
      </c>
      <c r="C84" s="278" t="s">
        <v>185</v>
      </c>
      <c r="D84" s="74">
        <v>436228</v>
      </c>
      <c r="E84" s="297">
        <v>44749</v>
      </c>
      <c r="F84" s="248">
        <f t="shared" si="77"/>
        <v>391479</v>
      </c>
      <c r="G84" s="74">
        <v>18392</v>
      </c>
      <c r="H84" s="74">
        <v>315062</v>
      </c>
      <c r="I84" s="74">
        <v>2554</v>
      </c>
      <c r="J84" s="74">
        <v>15585</v>
      </c>
      <c r="K84" s="74">
        <v>23803</v>
      </c>
      <c r="L84" s="74">
        <v>60832</v>
      </c>
      <c r="M84" s="250">
        <f t="shared" si="78"/>
        <v>41.100359784576192</v>
      </c>
      <c r="N84" s="250">
        <f t="shared" si="79"/>
        <v>80.479923571890183</v>
      </c>
      <c r="O84" s="250">
        <f t="shared" si="80"/>
        <v>5.7073901092761847</v>
      </c>
      <c r="P84" s="250">
        <f t="shared" si="81"/>
        <v>3.9810564551355245</v>
      </c>
      <c r="Q84" s="250">
        <f t="shared" si="82"/>
        <v>53.192250106147618</v>
      </c>
      <c r="R84" s="250">
        <f t="shared" si="83"/>
        <v>15.539019972974286</v>
      </c>
      <c r="S84" s="74">
        <v>423796</v>
      </c>
      <c r="T84" s="74">
        <v>44369</v>
      </c>
      <c r="U84" s="74">
        <v>379427</v>
      </c>
      <c r="V84" s="74">
        <v>12693</v>
      </c>
      <c r="W84" s="74">
        <v>31676</v>
      </c>
      <c r="X84" s="74">
        <v>51033</v>
      </c>
      <c r="Y84" s="74">
        <v>328394</v>
      </c>
      <c r="Z84" s="252">
        <f t="shared" si="84"/>
        <v>28.607811760463385</v>
      </c>
      <c r="AA84" s="252">
        <f t="shared" si="85"/>
        <v>13.450018053538626</v>
      </c>
      <c r="AB84" s="252">
        <f t="shared" si="86"/>
        <v>71.392188239536608</v>
      </c>
      <c r="AC84" s="252">
        <f t="shared" si="87"/>
        <v>86.549981946461372</v>
      </c>
      <c r="AD84" s="254">
        <v>19.27</v>
      </c>
      <c r="AE84" s="268" t="s">
        <v>164</v>
      </c>
      <c r="AF84" s="268" t="s">
        <v>164</v>
      </c>
      <c r="AG84" s="268" t="s">
        <v>164</v>
      </c>
      <c r="AH84" s="268">
        <v>733</v>
      </c>
      <c r="AI84" s="269">
        <v>18.3</v>
      </c>
      <c r="AJ84" s="252">
        <v>106</v>
      </c>
      <c r="AK84" s="269">
        <v>95</v>
      </c>
      <c r="AL84" s="324">
        <v>23.3471190636957</v>
      </c>
      <c r="AM84" s="324">
        <v>45.377458776606701</v>
      </c>
      <c r="AN84" s="270" t="s">
        <v>164</v>
      </c>
      <c r="AO84" s="270" t="s">
        <v>164</v>
      </c>
      <c r="AP84" s="271" t="s">
        <v>164</v>
      </c>
      <c r="AQ84" s="74">
        <v>436228</v>
      </c>
      <c r="AR84" s="74">
        <v>242122</v>
      </c>
      <c r="AS84" s="74">
        <v>11985</v>
      </c>
      <c r="AT84" s="74">
        <v>230137</v>
      </c>
      <c r="AU84" s="74">
        <v>120103</v>
      </c>
      <c r="AV84" s="74">
        <v>9686</v>
      </c>
      <c r="AW84" s="74">
        <v>110417</v>
      </c>
      <c r="AX84" s="74">
        <v>74003</v>
      </c>
      <c r="AY84" s="74">
        <v>23078</v>
      </c>
      <c r="AZ84" s="74">
        <v>50925</v>
      </c>
      <c r="BA84" s="256">
        <f t="shared" si="88"/>
        <v>26.782721401595566</v>
      </c>
      <c r="BB84" s="252">
        <f t="shared" si="89"/>
        <v>58.786550491852694</v>
      </c>
      <c r="BC84" s="252">
        <f t="shared" si="90"/>
        <v>21.645176428523545</v>
      </c>
      <c r="BD84" s="252">
        <f t="shared" si="91"/>
        <v>28.205088906429211</v>
      </c>
      <c r="BE84" s="252">
        <f t="shared" si="92"/>
        <v>51.572102169880893</v>
      </c>
      <c r="BF84" s="253">
        <f t="shared" si="93"/>
        <v>13.008360601718099</v>
      </c>
      <c r="BG84" s="297">
        <v>45.1</v>
      </c>
      <c r="BH84" s="297">
        <v>77</v>
      </c>
      <c r="BI84" s="74">
        <v>24942</v>
      </c>
      <c r="BJ84" s="74">
        <v>31801</v>
      </c>
      <c r="BK84" s="281" t="s">
        <v>164</v>
      </c>
      <c r="BL84" s="271" t="s">
        <v>164</v>
      </c>
      <c r="BM84" s="324">
        <v>96.7</v>
      </c>
      <c r="BN84" s="74">
        <v>5.4</v>
      </c>
      <c r="BO84" s="74">
        <v>5.6</v>
      </c>
    </row>
    <row r="85" spans="1:67">
      <c r="A85" s="276" t="s">
        <v>89</v>
      </c>
      <c r="B85" s="277" t="s">
        <v>90</v>
      </c>
      <c r="C85" s="278" t="s">
        <v>186</v>
      </c>
      <c r="D85" s="74">
        <v>254663</v>
      </c>
      <c r="E85" s="297">
        <v>30847</v>
      </c>
      <c r="F85" s="248">
        <f t="shared" si="77"/>
        <v>223816</v>
      </c>
      <c r="G85" s="74">
        <v>8853</v>
      </c>
      <c r="H85" s="74">
        <v>159105</v>
      </c>
      <c r="I85" s="74">
        <v>2166</v>
      </c>
      <c r="J85" s="74">
        <v>14000</v>
      </c>
      <c r="K85" s="74">
        <v>19828</v>
      </c>
      <c r="L85" s="74">
        <v>50711</v>
      </c>
      <c r="M85" s="250">
        <f t="shared" si="78"/>
        <v>28.699711479236228</v>
      </c>
      <c r="N85" s="250">
        <f t="shared" si="79"/>
        <v>71.087411087679158</v>
      </c>
      <c r="O85" s="250">
        <f t="shared" si="80"/>
        <v>7.0217525205044247</v>
      </c>
      <c r="P85" s="250">
        <f t="shared" si="81"/>
        <v>6.2551381491939813</v>
      </c>
      <c r="Q85" s="250">
        <f t="shared" si="82"/>
        <v>64.278536000259351</v>
      </c>
      <c r="R85" s="250">
        <f t="shared" si="83"/>
        <v>22.657450763126853</v>
      </c>
      <c r="S85" s="74">
        <v>248309</v>
      </c>
      <c r="T85" s="74">
        <v>30479</v>
      </c>
      <c r="U85" s="74">
        <v>217830</v>
      </c>
      <c r="V85" s="74">
        <v>12081</v>
      </c>
      <c r="W85" s="74">
        <v>18398</v>
      </c>
      <c r="X85" s="74">
        <v>45068</v>
      </c>
      <c r="Y85" s="74">
        <v>172762</v>
      </c>
      <c r="Z85" s="252">
        <f t="shared" si="84"/>
        <v>39.637127202336039</v>
      </c>
      <c r="AA85" s="252">
        <f t="shared" si="85"/>
        <v>20.689528531423587</v>
      </c>
      <c r="AB85" s="252">
        <f t="shared" si="86"/>
        <v>60.362872797663968</v>
      </c>
      <c r="AC85" s="252">
        <f t="shared" si="87"/>
        <v>79.310471468576409</v>
      </c>
      <c r="AD85" s="254">
        <v>19.149999999999999</v>
      </c>
      <c r="AE85" s="268" t="s">
        <v>164</v>
      </c>
      <c r="AF85" s="268" t="s">
        <v>164</v>
      </c>
      <c r="AG85" s="268" t="s">
        <v>164</v>
      </c>
      <c r="AH85" s="268">
        <v>733</v>
      </c>
      <c r="AI85" s="269">
        <v>20.9</v>
      </c>
      <c r="AJ85" s="252">
        <v>109</v>
      </c>
      <c r="AK85" s="269">
        <v>93</v>
      </c>
      <c r="AL85" s="324">
        <v>31.257202436481368</v>
      </c>
      <c r="AM85" s="329">
        <v>55.626013682426255</v>
      </c>
      <c r="AN85" s="270" t="s">
        <v>164</v>
      </c>
      <c r="AO85" s="270" t="s">
        <v>164</v>
      </c>
      <c r="AP85" s="271" t="s">
        <v>164</v>
      </c>
      <c r="AQ85" s="74">
        <v>254663</v>
      </c>
      <c r="AR85" s="74">
        <v>118852</v>
      </c>
      <c r="AS85" s="74">
        <v>5088</v>
      </c>
      <c r="AT85" s="74">
        <v>113764</v>
      </c>
      <c r="AU85" s="74">
        <v>67085</v>
      </c>
      <c r="AV85" s="74">
        <v>6110</v>
      </c>
      <c r="AW85" s="74">
        <v>60975</v>
      </c>
      <c r="AX85" s="74">
        <v>68726</v>
      </c>
      <c r="AY85" s="74">
        <v>19649</v>
      </c>
      <c r="AZ85" s="74">
        <v>49077</v>
      </c>
      <c r="BA85" s="256">
        <f t="shared" si="88"/>
        <v>16.494310629882971</v>
      </c>
      <c r="BB85" s="252">
        <f t="shared" si="89"/>
        <v>50.82925260035028</v>
      </c>
      <c r="BC85" s="252">
        <f t="shared" si="90"/>
        <v>19.807436703731319</v>
      </c>
      <c r="BD85" s="252">
        <f t="shared" si="91"/>
        <v>27.243360617650215</v>
      </c>
      <c r="BE85" s="252">
        <f t="shared" si="92"/>
        <v>63.698252666385713</v>
      </c>
      <c r="BF85" s="253">
        <f t="shared" si="93"/>
        <v>21.927386781999498</v>
      </c>
      <c r="BG85" s="297">
        <v>26.8</v>
      </c>
      <c r="BH85" s="297">
        <v>63.5</v>
      </c>
      <c r="BI85" s="74">
        <v>19356</v>
      </c>
      <c r="BJ85" s="74">
        <v>30649</v>
      </c>
      <c r="BK85" s="281" t="s">
        <v>164</v>
      </c>
      <c r="BL85" s="271" t="s">
        <v>164</v>
      </c>
      <c r="BM85" s="324">
        <v>101.2</v>
      </c>
      <c r="BN85" s="74">
        <v>6.5</v>
      </c>
      <c r="BO85" s="74">
        <v>4.8</v>
      </c>
    </row>
    <row r="86" spans="1:67">
      <c r="A86" s="276" t="s">
        <v>61</v>
      </c>
      <c r="B86" s="277" t="s">
        <v>62</v>
      </c>
      <c r="C86" s="278" t="s">
        <v>187</v>
      </c>
      <c r="D86" s="74">
        <v>280778</v>
      </c>
      <c r="E86" s="297">
        <v>28743</v>
      </c>
      <c r="F86" s="248">
        <f t="shared" ref="F86:F97" si="94">D86-E86</f>
        <v>252035</v>
      </c>
      <c r="G86" s="74">
        <v>10298</v>
      </c>
      <c r="H86" s="74">
        <v>192625</v>
      </c>
      <c r="I86" s="74">
        <v>1940</v>
      </c>
      <c r="J86" s="74">
        <v>15678</v>
      </c>
      <c r="K86" s="74">
        <v>16505</v>
      </c>
      <c r="L86" s="74">
        <v>43732</v>
      </c>
      <c r="M86" s="250">
        <f t="shared" ref="M86:M97" si="95">G86/E86*100</f>
        <v>35.827853738301499</v>
      </c>
      <c r="N86" s="250">
        <f t="shared" ref="N86:N97" si="96">H86/F86*100</f>
        <v>76.427877080564215</v>
      </c>
      <c r="O86" s="250">
        <f t="shared" ref="O86:O97" si="97">I86/E86*100</f>
        <v>6.749469436036601</v>
      </c>
      <c r="P86" s="250">
        <f t="shared" ref="P86:P97" si="98">J86/F86*100</f>
        <v>6.2205646041224432</v>
      </c>
      <c r="Q86" s="250">
        <f t="shared" ref="Q86:Q97" si="99">K86/E86*100</f>
        <v>57.422676825661902</v>
      </c>
      <c r="R86" s="250">
        <f t="shared" ref="R86:R97" si="100">L86/F86*100</f>
        <v>17.351558315313351</v>
      </c>
      <c r="S86" s="74">
        <v>279118</v>
      </c>
      <c r="T86" s="74">
        <v>28635</v>
      </c>
      <c r="U86" s="74">
        <v>250483</v>
      </c>
      <c r="V86" s="74">
        <v>10112</v>
      </c>
      <c r="W86" s="74">
        <v>18523</v>
      </c>
      <c r="X86" s="74">
        <v>37907</v>
      </c>
      <c r="Y86" s="74">
        <v>212576</v>
      </c>
      <c r="Z86" s="252">
        <f t="shared" ref="Z86:Z97" si="101">V86/T86*100</f>
        <v>35.313427623537628</v>
      </c>
      <c r="AA86" s="252">
        <f t="shared" ref="AA86:AA97" si="102">X86/U86*100</f>
        <v>15.133561958296571</v>
      </c>
      <c r="AB86" s="252">
        <f t="shared" ref="AB86:AB97" si="103">W86/T86*100</f>
        <v>64.686572376462365</v>
      </c>
      <c r="AC86" s="252">
        <f t="shared" ref="AC86:AC97" si="104">Y86/U86*100</f>
        <v>84.866438041703432</v>
      </c>
      <c r="AD86" s="254">
        <v>44.79</v>
      </c>
      <c r="AE86" s="268" t="s">
        <v>164</v>
      </c>
      <c r="AF86" s="268" t="s">
        <v>164</v>
      </c>
      <c r="AG86" s="268" t="s">
        <v>164</v>
      </c>
      <c r="AH86" s="268">
        <v>889</v>
      </c>
      <c r="AI86" s="248">
        <v>17.399999999999999</v>
      </c>
      <c r="AJ86" s="252">
        <v>138</v>
      </c>
      <c r="AK86" s="269">
        <v>114</v>
      </c>
      <c r="AL86" s="324">
        <v>33.440063091482649</v>
      </c>
      <c r="AM86" s="329">
        <v>50.655922038980506</v>
      </c>
      <c r="AN86" s="270" t="s">
        <v>164</v>
      </c>
      <c r="AO86" s="270" t="s">
        <v>164</v>
      </c>
      <c r="AP86" s="271" t="s">
        <v>164</v>
      </c>
      <c r="AQ86" s="74">
        <v>280778</v>
      </c>
      <c r="AR86" s="74">
        <v>134443</v>
      </c>
      <c r="AS86" s="74">
        <v>5368</v>
      </c>
      <c r="AT86" s="74">
        <v>129075</v>
      </c>
      <c r="AU86" s="74">
        <v>86854</v>
      </c>
      <c r="AV86" s="74">
        <v>6941</v>
      </c>
      <c r="AW86" s="74">
        <v>79913</v>
      </c>
      <c r="AX86" s="74">
        <v>59481</v>
      </c>
      <c r="AY86" s="74">
        <v>16434</v>
      </c>
      <c r="AZ86" s="74">
        <v>43047</v>
      </c>
      <c r="BA86" s="256">
        <f t="shared" ref="BA86:BA97" si="105">AS86/E86*100</f>
        <v>18.675851511672406</v>
      </c>
      <c r="BB86" s="252">
        <f t="shared" ref="BB86:BB97" si="106">AT86/F86*100</f>
        <v>51.213125161187932</v>
      </c>
      <c r="BC86" s="252">
        <f t="shared" ref="BC86:BC97" si="107">AV86/E86*100</f>
        <v>24.148488327592805</v>
      </c>
      <c r="BD86" s="252">
        <f t="shared" ref="BD86:BD97" si="108">AW86/F86*100</f>
        <v>31.707104172039596</v>
      </c>
      <c r="BE86" s="252">
        <f t="shared" ref="BE86:BE97" si="109">AY86/E86*100</f>
        <v>57.175660160734786</v>
      </c>
      <c r="BF86" s="253">
        <f t="shared" ref="BF86:BF97" si="110">AZ86/F86*100</f>
        <v>17.079770666772472</v>
      </c>
      <c r="BG86" s="297">
        <v>37.299999999999997</v>
      </c>
      <c r="BH86" s="297">
        <v>72.7</v>
      </c>
      <c r="BI86" s="74">
        <v>23211</v>
      </c>
      <c r="BJ86" s="74">
        <v>36279</v>
      </c>
      <c r="BK86" s="281" t="s">
        <v>164</v>
      </c>
      <c r="BL86" s="271" t="s">
        <v>164</v>
      </c>
      <c r="BM86" s="324">
        <v>149.5</v>
      </c>
      <c r="BN86" s="74">
        <v>8.6</v>
      </c>
      <c r="BO86" s="74">
        <v>6.4</v>
      </c>
    </row>
    <row r="87" spans="1:67">
      <c r="A87" s="276" t="s">
        <v>57</v>
      </c>
      <c r="B87" s="277" t="s">
        <v>58</v>
      </c>
      <c r="C87" s="278" t="s">
        <v>188</v>
      </c>
      <c r="D87" s="74">
        <v>987258</v>
      </c>
      <c r="E87" s="297">
        <v>90688</v>
      </c>
      <c r="F87" s="248">
        <f t="shared" si="94"/>
        <v>896570</v>
      </c>
      <c r="G87" s="74">
        <v>32053</v>
      </c>
      <c r="H87" s="74">
        <v>669451</v>
      </c>
      <c r="I87" s="74">
        <v>5687</v>
      </c>
      <c r="J87" s="74">
        <v>44394</v>
      </c>
      <c r="K87" s="74">
        <v>52948</v>
      </c>
      <c r="L87" s="74">
        <v>182725</v>
      </c>
      <c r="M87" s="250">
        <f t="shared" si="95"/>
        <v>35.344257233592096</v>
      </c>
      <c r="N87" s="250">
        <f t="shared" si="96"/>
        <v>74.668012536667518</v>
      </c>
      <c r="O87" s="250">
        <f t="shared" si="97"/>
        <v>6.2709509527170084</v>
      </c>
      <c r="P87" s="250">
        <f t="shared" si="98"/>
        <v>4.9515375263504247</v>
      </c>
      <c r="Q87" s="250">
        <f t="shared" si="99"/>
        <v>58.384791813690896</v>
      </c>
      <c r="R87" s="250">
        <f t="shared" si="100"/>
        <v>20.380449936982053</v>
      </c>
      <c r="S87" s="74">
        <v>985156</v>
      </c>
      <c r="T87" s="74">
        <v>90615</v>
      </c>
      <c r="U87" s="74">
        <v>894541</v>
      </c>
      <c r="V87" s="74">
        <v>26818</v>
      </c>
      <c r="W87" s="74">
        <v>63797</v>
      </c>
      <c r="X87" s="74">
        <v>154732</v>
      </c>
      <c r="Y87" s="74">
        <v>739809</v>
      </c>
      <c r="Z87" s="252">
        <f t="shared" si="101"/>
        <v>29.595541577001601</v>
      </c>
      <c r="AA87" s="252">
        <f t="shared" si="102"/>
        <v>17.297362558004608</v>
      </c>
      <c r="AB87" s="252">
        <f t="shared" si="103"/>
        <v>70.404458422998388</v>
      </c>
      <c r="AC87" s="252">
        <f t="shared" si="104"/>
        <v>82.702637441995392</v>
      </c>
      <c r="AD87" s="254">
        <v>19.48</v>
      </c>
      <c r="AE87" s="268" t="s">
        <v>164</v>
      </c>
      <c r="AF87" s="268" t="s">
        <v>164</v>
      </c>
      <c r="AG87" s="268" t="s">
        <v>164</v>
      </c>
      <c r="AH87" s="247">
        <v>733</v>
      </c>
      <c r="AI87" s="248">
        <v>19.899999999999999</v>
      </c>
      <c r="AJ87" s="248">
        <v>103</v>
      </c>
      <c r="AK87" s="248">
        <v>85</v>
      </c>
      <c r="AL87" s="324">
        <v>24.14384857176265</v>
      </c>
      <c r="AM87" s="324">
        <v>46.047685236372828</v>
      </c>
      <c r="AN87" s="270" t="s">
        <v>164</v>
      </c>
      <c r="AO87" s="270" t="s">
        <v>164</v>
      </c>
      <c r="AP87" s="271" t="s">
        <v>164</v>
      </c>
      <c r="AQ87" s="74">
        <v>987258</v>
      </c>
      <c r="AR87" s="74">
        <v>519036</v>
      </c>
      <c r="AS87" s="74">
        <v>20547</v>
      </c>
      <c r="AT87" s="74">
        <v>498489</v>
      </c>
      <c r="AU87" s="74">
        <v>233684</v>
      </c>
      <c r="AV87" s="74">
        <v>17428</v>
      </c>
      <c r="AW87" s="74">
        <v>216256</v>
      </c>
      <c r="AX87" s="74">
        <v>234538</v>
      </c>
      <c r="AY87" s="74">
        <v>52713</v>
      </c>
      <c r="AZ87" s="74">
        <v>181825</v>
      </c>
      <c r="BA87" s="256">
        <f t="shared" si="105"/>
        <v>22.656801340860973</v>
      </c>
      <c r="BB87" s="252">
        <f t="shared" si="106"/>
        <v>55.599562778143365</v>
      </c>
      <c r="BC87" s="252">
        <f t="shared" si="107"/>
        <v>19.217537050105857</v>
      </c>
      <c r="BD87" s="252">
        <f t="shared" si="108"/>
        <v>24.120369853999129</v>
      </c>
      <c r="BE87" s="252">
        <f t="shared" si="109"/>
        <v>58.125661609033166</v>
      </c>
      <c r="BF87" s="253">
        <f t="shared" si="110"/>
        <v>20.280067367857502</v>
      </c>
      <c r="BG87" s="297">
        <v>39.9</v>
      </c>
      <c r="BH87" s="297">
        <v>70.8</v>
      </c>
      <c r="BI87" s="74">
        <v>23308</v>
      </c>
      <c r="BJ87" s="74">
        <v>31358</v>
      </c>
      <c r="BK87" s="281" t="s">
        <v>164</v>
      </c>
      <c r="BL87" s="271" t="s">
        <v>164</v>
      </c>
      <c r="BM87" s="324">
        <v>95</v>
      </c>
      <c r="BN87" s="74">
        <v>6.3</v>
      </c>
      <c r="BO87" s="74">
        <v>5.4</v>
      </c>
    </row>
    <row r="88" spans="1:67">
      <c r="A88" s="276" t="s">
        <v>189</v>
      </c>
      <c r="B88" s="277" t="s">
        <v>130</v>
      </c>
      <c r="C88" s="278" t="s">
        <v>190</v>
      </c>
      <c r="D88" s="74">
        <v>209451</v>
      </c>
      <c r="E88" s="297">
        <v>22681</v>
      </c>
      <c r="F88" s="248">
        <f t="shared" si="94"/>
        <v>186770</v>
      </c>
      <c r="G88" s="74">
        <v>7786</v>
      </c>
      <c r="H88" s="74">
        <v>137825</v>
      </c>
      <c r="I88" s="74">
        <v>2008</v>
      </c>
      <c r="J88" s="74">
        <v>8982</v>
      </c>
      <c r="K88" s="74">
        <v>12887</v>
      </c>
      <c r="L88" s="74">
        <v>39963</v>
      </c>
      <c r="M88" s="250">
        <f t="shared" si="95"/>
        <v>34.328292403333187</v>
      </c>
      <c r="N88" s="250">
        <f t="shared" si="96"/>
        <v>73.793971194517312</v>
      </c>
      <c r="O88" s="250">
        <f t="shared" si="97"/>
        <v>8.8532251664388681</v>
      </c>
      <c r="P88" s="250">
        <f t="shared" si="98"/>
        <v>4.8091235209080683</v>
      </c>
      <c r="Q88" s="250">
        <f t="shared" si="99"/>
        <v>56.818482430227945</v>
      </c>
      <c r="R88" s="250">
        <f t="shared" si="100"/>
        <v>21.396905284574611</v>
      </c>
      <c r="S88" s="74">
        <v>194463</v>
      </c>
      <c r="T88" s="74">
        <v>22145</v>
      </c>
      <c r="U88" s="74">
        <v>172318</v>
      </c>
      <c r="V88" s="74">
        <v>8767</v>
      </c>
      <c r="W88" s="74">
        <v>13378</v>
      </c>
      <c r="X88" s="74">
        <v>34221</v>
      </c>
      <c r="Y88" s="74">
        <v>138097</v>
      </c>
      <c r="Z88" s="252">
        <f t="shared" si="101"/>
        <v>39.589072025287876</v>
      </c>
      <c r="AA88" s="252">
        <f t="shared" si="102"/>
        <v>19.859213779175711</v>
      </c>
      <c r="AB88" s="252">
        <f t="shared" si="103"/>
        <v>60.410927974712124</v>
      </c>
      <c r="AC88" s="252">
        <f t="shared" si="104"/>
        <v>80.140786220824296</v>
      </c>
      <c r="AD88" s="254">
        <v>17</v>
      </c>
      <c r="AE88" s="268" t="s">
        <v>164</v>
      </c>
      <c r="AF88" s="268" t="s">
        <v>164</v>
      </c>
      <c r="AG88" s="268" t="s">
        <v>164</v>
      </c>
      <c r="AH88" s="268">
        <v>755</v>
      </c>
      <c r="AI88" s="269">
        <v>18.2</v>
      </c>
      <c r="AJ88" s="252">
        <v>87</v>
      </c>
      <c r="AK88" s="269">
        <v>75</v>
      </c>
      <c r="AL88" s="324">
        <v>19.541965909441174</v>
      </c>
      <c r="AM88" s="324">
        <v>45.784596905653899</v>
      </c>
      <c r="AN88" s="270" t="s">
        <v>164</v>
      </c>
      <c r="AO88" s="270" t="s">
        <v>164</v>
      </c>
      <c r="AP88" s="271" t="s">
        <v>164</v>
      </c>
      <c r="AQ88" s="74">
        <v>209451</v>
      </c>
      <c r="AR88" s="74">
        <v>98614</v>
      </c>
      <c r="AS88" s="74">
        <v>4274</v>
      </c>
      <c r="AT88" s="74">
        <v>94340</v>
      </c>
      <c r="AU88" s="74">
        <v>69759</v>
      </c>
      <c r="AV88" s="74">
        <v>5679</v>
      </c>
      <c r="AW88" s="74">
        <v>64080</v>
      </c>
      <c r="AX88" s="74">
        <v>41078</v>
      </c>
      <c r="AY88" s="74">
        <v>12728</v>
      </c>
      <c r="AZ88" s="74">
        <v>28350</v>
      </c>
      <c r="BA88" s="256">
        <f t="shared" si="105"/>
        <v>18.843966315418193</v>
      </c>
      <c r="BB88" s="252">
        <f t="shared" si="106"/>
        <v>50.51132408845104</v>
      </c>
      <c r="BC88" s="252">
        <f t="shared" si="107"/>
        <v>25.038578545919492</v>
      </c>
      <c r="BD88" s="252">
        <f t="shared" si="108"/>
        <v>34.309578626117684</v>
      </c>
      <c r="BE88" s="252">
        <f t="shared" si="109"/>
        <v>56.117455138662322</v>
      </c>
      <c r="BF88" s="253">
        <f t="shared" si="110"/>
        <v>15.179097285431279</v>
      </c>
      <c r="BG88" s="297">
        <v>38.6</v>
      </c>
      <c r="BH88" s="297">
        <v>69.400000000000006</v>
      </c>
      <c r="BI88" s="74">
        <v>19413</v>
      </c>
      <c r="BJ88" s="74">
        <v>29713</v>
      </c>
      <c r="BK88" s="281" t="s">
        <v>164</v>
      </c>
      <c r="BL88" s="271" t="s">
        <v>164</v>
      </c>
      <c r="BM88" s="324">
        <v>99.6</v>
      </c>
      <c r="BN88" s="74">
        <v>5.5</v>
      </c>
      <c r="BO88" s="74">
        <v>4.5</v>
      </c>
    </row>
    <row r="89" spans="1:67">
      <c r="A89" s="276" t="s">
        <v>127</v>
      </c>
      <c r="B89" s="277" t="s">
        <v>128</v>
      </c>
      <c r="C89" s="278" t="s">
        <v>191</v>
      </c>
      <c r="D89" s="74">
        <v>437039</v>
      </c>
      <c r="E89" s="297">
        <v>47034</v>
      </c>
      <c r="F89" s="248">
        <f t="shared" si="94"/>
        <v>390005</v>
      </c>
      <c r="G89" s="74">
        <v>17960</v>
      </c>
      <c r="H89" s="74">
        <v>309709</v>
      </c>
      <c r="I89" s="74">
        <v>3232</v>
      </c>
      <c r="J89" s="74">
        <v>19809</v>
      </c>
      <c r="K89" s="74">
        <v>25842</v>
      </c>
      <c r="L89" s="74">
        <v>60487</v>
      </c>
      <c r="M89" s="250">
        <f t="shared" si="95"/>
        <v>38.1851426627546</v>
      </c>
      <c r="N89" s="250">
        <f t="shared" si="96"/>
        <v>79.411546005820441</v>
      </c>
      <c r="O89" s="250">
        <f t="shared" si="97"/>
        <v>6.8716247820725425</v>
      </c>
      <c r="P89" s="250">
        <f t="shared" si="98"/>
        <v>5.0791656517224135</v>
      </c>
      <c r="Q89" s="250">
        <f t="shared" si="99"/>
        <v>54.943232555172848</v>
      </c>
      <c r="R89" s="250">
        <f t="shared" si="100"/>
        <v>15.509288342457147</v>
      </c>
      <c r="S89" s="74">
        <v>430200</v>
      </c>
      <c r="T89" s="74">
        <v>46753</v>
      </c>
      <c r="U89" s="74">
        <v>383447</v>
      </c>
      <c r="V89" s="74">
        <v>16353</v>
      </c>
      <c r="W89" s="74">
        <v>30400</v>
      </c>
      <c r="X89" s="74">
        <v>53154</v>
      </c>
      <c r="Y89" s="74">
        <v>330293</v>
      </c>
      <c r="Z89" s="252">
        <f t="shared" si="101"/>
        <v>34.977434603127072</v>
      </c>
      <c r="AA89" s="252">
        <f t="shared" si="102"/>
        <v>13.862150440608481</v>
      </c>
      <c r="AB89" s="252">
        <f t="shared" si="103"/>
        <v>65.022565396872935</v>
      </c>
      <c r="AC89" s="252">
        <f t="shared" si="104"/>
        <v>86.137849559391526</v>
      </c>
      <c r="AD89" s="254">
        <v>25.58</v>
      </c>
      <c r="AE89" s="268" t="s">
        <v>164</v>
      </c>
      <c r="AF89" s="268" t="s">
        <v>164</v>
      </c>
      <c r="AG89" s="268" t="s">
        <v>164</v>
      </c>
      <c r="AH89" s="268">
        <v>733</v>
      </c>
      <c r="AI89" s="269">
        <v>17.100000000000001</v>
      </c>
      <c r="AJ89" s="252">
        <v>144</v>
      </c>
      <c r="AK89" s="269">
        <v>129</v>
      </c>
      <c r="AL89" s="324">
        <v>29.367565978620132</v>
      </c>
      <c r="AM89" s="324">
        <v>50.038692044257118</v>
      </c>
      <c r="AN89" s="270" t="s">
        <v>164</v>
      </c>
      <c r="AO89" s="270" t="s">
        <v>164</v>
      </c>
      <c r="AP89" s="271" t="s">
        <v>164</v>
      </c>
      <c r="AQ89" s="74">
        <v>437039</v>
      </c>
      <c r="AR89" s="74">
        <v>216446</v>
      </c>
      <c r="AS89" s="74">
        <v>9981</v>
      </c>
      <c r="AT89" s="74">
        <v>206465</v>
      </c>
      <c r="AU89" s="74">
        <v>144565</v>
      </c>
      <c r="AV89" s="74">
        <v>12482</v>
      </c>
      <c r="AW89" s="74">
        <v>132083</v>
      </c>
      <c r="AX89" s="74">
        <v>76028</v>
      </c>
      <c r="AY89" s="74">
        <v>24571</v>
      </c>
      <c r="AZ89" s="74">
        <v>51457</v>
      </c>
      <c r="BA89" s="256">
        <f t="shared" si="105"/>
        <v>21.220818982013011</v>
      </c>
      <c r="BB89" s="252">
        <f t="shared" si="106"/>
        <v>52.939064883783537</v>
      </c>
      <c r="BC89" s="252">
        <f t="shared" si="107"/>
        <v>26.538248926308626</v>
      </c>
      <c r="BD89" s="252">
        <f t="shared" si="108"/>
        <v>33.86700170510634</v>
      </c>
      <c r="BE89" s="252">
        <f t="shared" si="109"/>
        <v>52.24093209167836</v>
      </c>
      <c r="BF89" s="253">
        <f t="shared" si="110"/>
        <v>13.193933411110114</v>
      </c>
      <c r="BG89" s="297">
        <v>40.200000000000003</v>
      </c>
      <c r="BH89" s="297">
        <v>76.2</v>
      </c>
      <c r="BI89" s="74">
        <v>21030</v>
      </c>
      <c r="BJ89" s="74">
        <v>35026</v>
      </c>
      <c r="BK89" s="281" t="s">
        <v>164</v>
      </c>
      <c r="BL89" s="271" t="s">
        <v>164</v>
      </c>
      <c r="BM89" s="324">
        <v>129.30000000000001</v>
      </c>
      <c r="BN89" s="74">
        <v>8.1</v>
      </c>
      <c r="BO89" s="74">
        <v>7.6</v>
      </c>
    </row>
    <row r="90" spans="1:67">
      <c r="A90" s="276" t="s">
        <v>119</v>
      </c>
      <c r="B90" s="277" t="s">
        <v>120</v>
      </c>
      <c r="C90" s="278" t="s">
        <v>192</v>
      </c>
      <c r="D90" s="74">
        <v>303226</v>
      </c>
      <c r="E90" s="297">
        <v>20297</v>
      </c>
      <c r="F90" s="248">
        <f t="shared" si="94"/>
        <v>282929</v>
      </c>
      <c r="G90" s="74">
        <v>9491</v>
      </c>
      <c r="H90" s="74">
        <v>223840</v>
      </c>
      <c r="I90" s="74">
        <v>1348</v>
      </c>
      <c r="J90" s="74">
        <v>10555</v>
      </c>
      <c r="K90" s="74">
        <v>9458</v>
      </c>
      <c r="L90" s="74">
        <v>48534</v>
      </c>
      <c r="M90" s="250">
        <f t="shared" si="95"/>
        <v>46.760605015519538</v>
      </c>
      <c r="N90" s="250">
        <f t="shared" si="96"/>
        <v>79.115255063991313</v>
      </c>
      <c r="O90" s="250">
        <f t="shared" si="97"/>
        <v>6.6413755727447414</v>
      </c>
      <c r="P90" s="250">
        <f t="shared" si="98"/>
        <v>3.7306179288796835</v>
      </c>
      <c r="Q90" s="250">
        <f t="shared" si="99"/>
        <v>46.598019411735727</v>
      </c>
      <c r="R90" s="250">
        <f t="shared" si="100"/>
        <v>17.154127007128999</v>
      </c>
      <c r="S90" s="74">
        <v>291096</v>
      </c>
      <c r="T90" s="74">
        <v>20226</v>
      </c>
      <c r="U90" s="74">
        <v>270870</v>
      </c>
      <c r="V90" s="74">
        <v>4883</v>
      </c>
      <c r="W90" s="74">
        <v>15343</v>
      </c>
      <c r="X90" s="74">
        <v>33607</v>
      </c>
      <c r="Y90" s="74">
        <v>237263</v>
      </c>
      <c r="Z90" s="252">
        <f t="shared" si="101"/>
        <v>24.142193216651833</v>
      </c>
      <c r="AA90" s="252">
        <f t="shared" si="102"/>
        <v>12.407058736663345</v>
      </c>
      <c r="AB90" s="252">
        <f t="shared" si="103"/>
        <v>75.857806783348167</v>
      </c>
      <c r="AC90" s="252">
        <f t="shared" si="104"/>
        <v>87.592941263336655</v>
      </c>
      <c r="AD90" s="254">
        <v>19.73</v>
      </c>
      <c r="AE90" s="268" t="s">
        <v>164</v>
      </c>
      <c r="AF90" s="268" t="s">
        <v>164</v>
      </c>
      <c r="AG90" s="268" t="s">
        <v>164</v>
      </c>
      <c r="AH90" s="268">
        <v>733</v>
      </c>
      <c r="AI90" s="269">
        <v>16.399999999999999</v>
      </c>
      <c r="AJ90" s="252">
        <v>117</v>
      </c>
      <c r="AK90" s="269">
        <v>95</v>
      </c>
      <c r="AL90" s="324">
        <v>18.945867395256187</v>
      </c>
      <c r="AM90" s="324">
        <v>45.550157053280472</v>
      </c>
      <c r="AN90" s="270" t="s">
        <v>164</v>
      </c>
      <c r="AO90" s="270" t="s">
        <v>164</v>
      </c>
      <c r="AP90" s="271" t="s">
        <v>164</v>
      </c>
      <c r="AQ90" s="74">
        <v>303226</v>
      </c>
      <c r="AR90" s="74">
        <v>172468</v>
      </c>
      <c r="AS90" s="74">
        <v>6166</v>
      </c>
      <c r="AT90" s="74">
        <v>166302</v>
      </c>
      <c r="AU90" s="74">
        <v>76689</v>
      </c>
      <c r="AV90" s="74">
        <v>4925</v>
      </c>
      <c r="AW90" s="74">
        <v>71764</v>
      </c>
      <c r="AX90" s="74">
        <v>54069</v>
      </c>
      <c r="AY90" s="74">
        <v>9206</v>
      </c>
      <c r="AZ90" s="74">
        <v>44863</v>
      </c>
      <c r="BA90" s="256">
        <f t="shared" si="105"/>
        <v>30.378873725181059</v>
      </c>
      <c r="BB90" s="252">
        <f t="shared" si="106"/>
        <v>58.778704197872969</v>
      </c>
      <c r="BC90" s="252">
        <f t="shared" si="107"/>
        <v>24.264669655614128</v>
      </c>
      <c r="BD90" s="252">
        <f t="shared" si="108"/>
        <v>25.364667460741035</v>
      </c>
      <c r="BE90" s="252">
        <f t="shared" si="109"/>
        <v>45.356456619204813</v>
      </c>
      <c r="BF90" s="253">
        <f t="shared" si="110"/>
        <v>15.856628341386001</v>
      </c>
      <c r="BG90" s="297">
        <v>55.4</v>
      </c>
      <c r="BH90" s="297">
        <v>75.8</v>
      </c>
      <c r="BI90" s="74">
        <v>22868</v>
      </c>
      <c r="BJ90" s="74">
        <v>36004</v>
      </c>
      <c r="BK90" s="281" t="s">
        <v>164</v>
      </c>
      <c r="BL90" s="271" t="s">
        <v>164</v>
      </c>
      <c r="BM90" s="324">
        <v>96.4</v>
      </c>
      <c r="BN90" s="74">
        <v>6.6</v>
      </c>
      <c r="BO90" s="74">
        <v>7.1</v>
      </c>
    </row>
    <row r="91" spans="1:67">
      <c r="A91" s="276" t="s">
        <v>145</v>
      </c>
      <c r="B91" s="277" t="s">
        <v>146</v>
      </c>
      <c r="C91" s="278" t="s">
        <v>193</v>
      </c>
      <c r="D91" s="74">
        <v>152559</v>
      </c>
      <c r="E91" s="297">
        <v>21176</v>
      </c>
      <c r="F91" s="248">
        <f t="shared" si="94"/>
        <v>131383</v>
      </c>
      <c r="G91" s="74">
        <v>7151</v>
      </c>
      <c r="H91" s="74">
        <v>97225</v>
      </c>
      <c r="I91" s="74">
        <v>1719</v>
      </c>
      <c r="J91" s="74">
        <v>8459</v>
      </c>
      <c r="K91" s="74">
        <v>12306</v>
      </c>
      <c r="L91" s="74">
        <v>25699</v>
      </c>
      <c r="M91" s="250">
        <f t="shared" si="95"/>
        <v>33.769361541367587</v>
      </c>
      <c r="N91" s="250">
        <f t="shared" si="96"/>
        <v>74.001202590898359</v>
      </c>
      <c r="O91" s="250">
        <f t="shared" si="97"/>
        <v>8.1176803928976184</v>
      </c>
      <c r="P91" s="250">
        <f t="shared" si="98"/>
        <v>6.4384281071371481</v>
      </c>
      <c r="Q91" s="250">
        <f t="shared" si="99"/>
        <v>58.112958065734801</v>
      </c>
      <c r="R91" s="250">
        <f t="shared" si="100"/>
        <v>19.560369301964485</v>
      </c>
      <c r="S91" s="74">
        <v>145027</v>
      </c>
      <c r="T91" s="74">
        <v>20861</v>
      </c>
      <c r="U91" s="74">
        <v>124166</v>
      </c>
      <c r="V91" s="74">
        <v>8311</v>
      </c>
      <c r="W91" s="74">
        <v>12550</v>
      </c>
      <c r="X91" s="74">
        <v>25541</v>
      </c>
      <c r="Y91" s="74">
        <v>98625</v>
      </c>
      <c r="Z91" s="252">
        <f t="shared" si="101"/>
        <v>39.839892622597191</v>
      </c>
      <c r="AA91" s="252">
        <f t="shared" si="102"/>
        <v>20.5700433290917</v>
      </c>
      <c r="AB91" s="252">
        <f t="shared" si="103"/>
        <v>60.160107377402802</v>
      </c>
      <c r="AC91" s="252">
        <f t="shared" si="104"/>
        <v>79.429956670908297</v>
      </c>
      <c r="AD91" s="254">
        <v>20.04</v>
      </c>
      <c r="AE91" s="268" t="s">
        <v>164</v>
      </c>
      <c r="AF91" s="268" t="s">
        <v>164</v>
      </c>
      <c r="AG91" s="268" t="s">
        <v>164</v>
      </c>
      <c r="AH91" s="268">
        <v>733</v>
      </c>
      <c r="AI91" s="269">
        <v>17.3</v>
      </c>
      <c r="AJ91" s="252">
        <v>119</v>
      </c>
      <c r="AK91" s="269">
        <v>113</v>
      </c>
      <c r="AL91" s="324">
        <v>29.077709061575689</v>
      </c>
      <c r="AM91" s="329">
        <v>53.112511527820473</v>
      </c>
      <c r="AN91" s="287" t="s">
        <v>164</v>
      </c>
      <c r="AO91" s="287" t="s">
        <v>164</v>
      </c>
      <c r="AP91" s="271" t="s">
        <v>164</v>
      </c>
      <c r="AQ91" s="74">
        <v>152559</v>
      </c>
      <c r="AR91" s="74">
        <v>70604</v>
      </c>
      <c r="AS91" s="74">
        <v>4186</v>
      </c>
      <c r="AT91" s="74">
        <v>66418</v>
      </c>
      <c r="AU91" s="74">
        <v>47939</v>
      </c>
      <c r="AV91" s="74">
        <v>4711</v>
      </c>
      <c r="AW91" s="74">
        <v>43228</v>
      </c>
      <c r="AX91" s="74">
        <v>34016</v>
      </c>
      <c r="AY91" s="74">
        <v>12279</v>
      </c>
      <c r="AZ91" s="74">
        <v>21737</v>
      </c>
      <c r="BA91" s="256">
        <f t="shared" si="105"/>
        <v>19.767661503588968</v>
      </c>
      <c r="BB91" s="252">
        <f t="shared" si="106"/>
        <v>50.552963473204294</v>
      </c>
      <c r="BC91" s="252">
        <f t="shared" si="107"/>
        <v>22.246883264072533</v>
      </c>
      <c r="BD91" s="252">
        <f t="shared" si="108"/>
        <v>32.902278072505574</v>
      </c>
      <c r="BE91" s="252">
        <f t="shared" si="109"/>
        <v>57.985455232338502</v>
      </c>
      <c r="BF91" s="253">
        <f t="shared" si="110"/>
        <v>16.544758454290129</v>
      </c>
      <c r="BG91" s="297">
        <v>30.2</v>
      </c>
      <c r="BH91" s="297">
        <v>68</v>
      </c>
      <c r="BI91" s="74">
        <v>20522</v>
      </c>
      <c r="BJ91" s="74">
        <v>28206</v>
      </c>
      <c r="BK91" s="281" t="s">
        <v>164</v>
      </c>
      <c r="BL91" s="271" t="s">
        <v>164</v>
      </c>
      <c r="BM91" s="324">
        <v>96.1</v>
      </c>
      <c r="BN91" s="74">
        <v>6.8</v>
      </c>
      <c r="BO91" s="74">
        <v>4</v>
      </c>
    </row>
    <row r="92" spans="1:67">
      <c r="A92" s="276" t="s">
        <v>61</v>
      </c>
      <c r="B92" s="277" t="s">
        <v>62</v>
      </c>
      <c r="C92" s="278" t="s">
        <v>194</v>
      </c>
      <c r="D92" s="74">
        <v>209241</v>
      </c>
      <c r="E92" s="297">
        <v>18349</v>
      </c>
      <c r="F92" s="248">
        <f t="shared" si="94"/>
        <v>190892</v>
      </c>
      <c r="G92" s="74">
        <v>6203</v>
      </c>
      <c r="H92" s="74">
        <v>133822</v>
      </c>
      <c r="I92" s="74">
        <v>1019</v>
      </c>
      <c r="J92" s="74">
        <v>13597</v>
      </c>
      <c r="K92" s="74">
        <v>11127</v>
      </c>
      <c r="L92" s="74">
        <v>43473</v>
      </c>
      <c r="M92" s="250">
        <f t="shared" si="95"/>
        <v>33.805656984031828</v>
      </c>
      <c r="N92" s="250">
        <f t="shared" si="96"/>
        <v>70.103514028874969</v>
      </c>
      <c r="O92" s="250">
        <f t="shared" si="97"/>
        <v>5.5534361545588311</v>
      </c>
      <c r="P92" s="250">
        <f t="shared" si="98"/>
        <v>7.1228757622110939</v>
      </c>
      <c r="Q92" s="250">
        <f t="shared" si="99"/>
        <v>60.640906861409341</v>
      </c>
      <c r="R92" s="250">
        <f t="shared" si="100"/>
        <v>22.77361020891394</v>
      </c>
      <c r="S92" s="74">
        <v>200961</v>
      </c>
      <c r="T92" s="74">
        <v>18148</v>
      </c>
      <c r="U92" s="74">
        <v>182813</v>
      </c>
      <c r="V92" s="74">
        <v>4031</v>
      </c>
      <c r="W92" s="74">
        <v>14117</v>
      </c>
      <c r="X92" s="74">
        <v>27433</v>
      </c>
      <c r="Y92" s="74">
        <v>155380</v>
      </c>
      <c r="Z92" s="252">
        <f t="shared" si="101"/>
        <v>22.211813973991624</v>
      </c>
      <c r="AA92" s="252">
        <f t="shared" si="102"/>
        <v>15.006044427912677</v>
      </c>
      <c r="AB92" s="252">
        <f t="shared" si="103"/>
        <v>77.788186026008376</v>
      </c>
      <c r="AC92" s="252">
        <f t="shared" si="104"/>
        <v>84.993955572087316</v>
      </c>
      <c r="AD92" s="254">
        <v>22.23</v>
      </c>
      <c r="AE92" s="268" t="s">
        <v>164</v>
      </c>
      <c r="AF92" s="268" t="s">
        <v>164</v>
      </c>
      <c r="AG92" s="268" t="s">
        <v>164</v>
      </c>
      <c r="AH92" s="268">
        <v>889</v>
      </c>
      <c r="AI92" s="248">
        <v>25.8</v>
      </c>
      <c r="AJ92" s="252">
        <v>77</v>
      </c>
      <c r="AK92" s="269">
        <v>74</v>
      </c>
      <c r="AL92" s="324">
        <v>29.795645298625473</v>
      </c>
      <c r="AM92" s="329">
        <v>56.900691509796388</v>
      </c>
      <c r="AN92" s="270" t="s">
        <v>164</v>
      </c>
      <c r="AO92" s="270" t="s">
        <v>164</v>
      </c>
      <c r="AP92" s="271" t="s">
        <v>164</v>
      </c>
      <c r="AQ92" s="74">
        <v>209241</v>
      </c>
      <c r="AR92" s="74">
        <v>92330</v>
      </c>
      <c r="AS92" s="74">
        <v>3656</v>
      </c>
      <c r="AT92" s="74">
        <v>88674</v>
      </c>
      <c r="AU92" s="74">
        <v>62406</v>
      </c>
      <c r="AV92" s="74">
        <v>3792</v>
      </c>
      <c r="AW92" s="74">
        <v>58614</v>
      </c>
      <c r="AX92" s="74">
        <v>54505</v>
      </c>
      <c r="AY92" s="74">
        <v>10901</v>
      </c>
      <c r="AZ92" s="74">
        <v>43604</v>
      </c>
      <c r="BA92" s="256">
        <f t="shared" si="105"/>
        <v>19.924791541773391</v>
      </c>
      <c r="BB92" s="252">
        <f t="shared" si="106"/>
        <v>46.452444314062404</v>
      </c>
      <c r="BC92" s="252">
        <f t="shared" si="107"/>
        <v>20.665976347484875</v>
      </c>
      <c r="BD92" s="252">
        <f t="shared" si="108"/>
        <v>30.705320285816061</v>
      </c>
      <c r="BE92" s="252">
        <f t="shared" si="109"/>
        <v>59.409232110741726</v>
      </c>
      <c r="BF92" s="253">
        <f t="shared" si="110"/>
        <v>22.842235400121535</v>
      </c>
      <c r="BG92" s="297">
        <v>42</v>
      </c>
      <c r="BH92" s="297">
        <v>65.2</v>
      </c>
      <c r="BI92" s="74">
        <v>23421</v>
      </c>
      <c r="BJ92" s="74">
        <v>27827</v>
      </c>
      <c r="BK92" s="281" t="s">
        <v>164</v>
      </c>
      <c r="BL92" s="271" t="s">
        <v>164</v>
      </c>
      <c r="BM92" s="284" t="s">
        <v>164</v>
      </c>
      <c r="BN92" s="74">
        <v>4.7</v>
      </c>
      <c r="BO92" s="74">
        <v>4.0999999999999996</v>
      </c>
    </row>
    <row r="93" spans="1:67">
      <c r="A93" s="276" t="s">
        <v>61</v>
      </c>
      <c r="B93" s="277" t="s">
        <v>62</v>
      </c>
      <c r="C93" s="278" t="s">
        <v>195</v>
      </c>
      <c r="D93" s="74">
        <v>311594</v>
      </c>
      <c r="E93" s="297">
        <v>33597</v>
      </c>
      <c r="F93" s="248">
        <f t="shared" si="94"/>
        <v>277997</v>
      </c>
      <c r="G93" s="74">
        <v>10399</v>
      </c>
      <c r="H93" s="74">
        <v>202288</v>
      </c>
      <c r="I93" s="74">
        <v>2624</v>
      </c>
      <c r="J93" s="74">
        <v>18772</v>
      </c>
      <c r="K93" s="74">
        <v>20574</v>
      </c>
      <c r="L93" s="74">
        <v>56937</v>
      </c>
      <c r="M93" s="250">
        <f t="shared" si="95"/>
        <v>30.952168348364438</v>
      </c>
      <c r="N93" s="250">
        <f t="shared" si="96"/>
        <v>72.766252873232446</v>
      </c>
      <c r="O93" s="250">
        <f t="shared" si="97"/>
        <v>7.8102211506979797</v>
      </c>
      <c r="P93" s="250">
        <f t="shared" si="98"/>
        <v>6.752590855297</v>
      </c>
      <c r="Q93" s="250">
        <f t="shared" si="99"/>
        <v>61.237610500937578</v>
      </c>
      <c r="R93" s="250">
        <f t="shared" si="100"/>
        <v>20.481156271470553</v>
      </c>
      <c r="S93" s="74">
        <v>309542</v>
      </c>
      <c r="T93" s="74">
        <v>33466</v>
      </c>
      <c r="U93" s="74">
        <v>276076</v>
      </c>
      <c r="V93" s="74">
        <v>11373</v>
      </c>
      <c r="W93" s="74">
        <v>22093</v>
      </c>
      <c r="X93" s="74">
        <v>45777</v>
      </c>
      <c r="Y93" s="74">
        <v>230299</v>
      </c>
      <c r="Z93" s="252">
        <f t="shared" si="101"/>
        <v>33.983744696109483</v>
      </c>
      <c r="AA93" s="252">
        <f t="shared" si="102"/>
        <v>16.58130369898144</v>
      </c>
      <c r="AB93" s="252">
        <f t="shared" si="103"/>
        <v>66.016255303890517</v>
      </c>
      <c r="AC93" s="252">
        <f t="shared" si="104"/>
        <v>83.418696301018556</v>
      </c>
      <c r="AD93" s="254">
        <v>20.88</v>
      </c>
      <c r="AE93" s="268" t="s">
        <v>164</v>
      </c>
      <c r="AF93" s="268" t="s">
        <v>164</v>
      </c>
      <c r="AG93" s="268" t="s">
        <v>164</v>
      </c>
      <c r="AH93" s="268">
        <v>889</v>
      </c>
      <c r="AI93" s="248">
        <v>23.8</v>
      </c>
      <c r="AJ93" s="252">
        <v>108</v>
      </c>
      <c r="AK93" s="269">
        <v>90</v>
      </c>
      <c r="AL93" s="324">
        <v>28.229542544523341</v>
      </c>
      <c r="AM93" s="324">
        <v>50.572144497807479</v>
      </c>
      <c r="AN93" s="270" t="s">
        <v>164</v>
      </c>
      <c r="AO93" s="270" t="s">
        <v>164</v>
      </c>
      <c r="AP93" s="271" t="s">
        <v>164</v>
      </c>
      <c r="AQ93" s="74">
        <v>311594</v>
      </c>
      <c r="AR93" s="74">
        <v>148069</v>
      </c>
      <c r="AS93" s="74">
        <v>6029</v>
      </c>
      <c r="AT93" s="74">
        <v>142040</v>
      </c>
      <c r="AU93" s="74">
        <v>83828</v>
      </c>
      <c r="AV93" s="74">
        <v>6811</v>
      </c>
      <c r="AW93" s="74">
        <v>77017</v>
      </c>
      <c r="AX93" s="74">
        <v>79697</v>
      </c>
      <c r="AY93" s="74">
        <v>20757</v>
      </c>
      <c r="AZ93" s="74">
        <v>58940</v>
      </c>
      <c r="BA93" s="256">
        <f t="shared" si="105"/>
        <v>17.945054617971842</v>
      </c>
      <c r="BB93" s="252">
        <f t="shared" si="106"/>
        <v>51.094076554782966</v>
      </c>
      <c r="BC93" s="252">
        <f t="shared" si="107"/>
        <v>20.272643390778939</v>
      </c>
      <c r="BD93" s="252">
        <f t="shared" si="108"/>
        <v>27.704255801321597</v>
      </c>
      <c r="BE93" s="252">
        <f t="shared" si="109"/>
        <v>61.78230199124922</v>
      </c>
      <c r="BF93" s="253">
        <f t="shared" si="110"/>
        <v>21.201667643895441</v>
      </c>
      <c r="BG93" s="297">
        <v>31.8</v>
      </c>
      <c r="BH93" s="297">
        <v>67.8</v>
      </c>
      <c r="BI93" s="74">
        <v>24222</v>
      </c>
      <c r="BJ93" s="74">
        <v>32447</v>
      </c>
      <c r="BK93" s="281" t="s">
        <v>164</v>
      </c>
      <c r="BL93" s="271" t="s">
        <v>164</v>
      </c>
      <c r="BM93" s="324">
        <v>117.1</v>
      </c>
      <c r="BN93" s="74">
        <v>8.8000000000000007</v>
      </c>
      <c r="BO93" s="74">
        <v>5</v>
      </c>
    </row>
    <row r="94" spans="1:67">
      <c r="A94" s="276" t="s">
        <v>141</v>
      </c>
      <c r="B94" s="277" t="s">
        <v>142</v>
      </c>
      <c r="C94" s="278" t="s">
        <v>196</v>
      </c>
      <c r="D94" s="74">
        <v>132357</v>
      </c>
      <c r="E94" s="297">
        <v>11801</v>
      </c>
      <c r="F94" s="248">
        <f t="shared" si="94"/>
        <v>120556</v>
      </c>
      <c r="G94" s="74">
        <v>5275</v>
      </c>
      <c r="H94" s="74">
        <v>95743</v>
      </c>
      <c r="I94" s="74">
        <v>1031</v>
      </c>
      <c r="J94" s="74">
        <v>3772</v>
      </c>
      <c r="K94" s="74">
        <v>5495</v>
      </c>
      <c r="L94" s="74">
        <v>21041</v>
      </c>
      <c r="M94" s="250">
        <f t="shared" si="95"/>
        <v>44.699601728667062</v>
      </c>
      <c r="N94" s="250">
        <f t="shared" si="96"/>
        <v>79.41786389727595</v>
      </c>
      <c r="O94" s="250">
        <f t="shared" si="97"/>
        <v>8.7365477501906632</v>
      </c>
      <c r="P94" s="250">
        <f t="shared" si="98"/>
        <v>3.1288363913865753</v>
      </c>
      <c r="Q94" s="250">
        <f t="shared" si="99"/>
        <v>46.563850521142278</v>
      </c>
      <c r="R94" s="250">
        <f t="shared" si="100"/>
        <v>17.453299711337468</v>
      </c>
      <c r="S94" s="74">
        <v>129090</v>
      </c>
      <c r="T94" s="74">
        <v>11631</v>
      </c>
      <c r="U94" s="74">
        <v>117459</v>
      </c>
      <c r="V94" s="74">
        <v>3396</v>
      </c>
      <c r="W94" s="74">
        <v>8235</v>
      </c>
      <c r="X94" s="74">
        <v>19176</v>
      </c>
      <c r="Y94" s="74">
        <v>98283</v>
      </c>
      <c r="Z94" s="252">
        <f t="shared" si="101"/>
        <v>29.197833376321896</v>
      </c>
      <c r="AA94" s="252">
        <f t="shared" si="102"/>
        <v>16.32569662605675</v>
      </c>
      <c r="AB94" s="252">
        <f t="shared" si="103"/>
        <v>70.802166623678104</v>
      </c>
      <c r="AC94" s="252">
        <f t="shared" si="104"/>
        <v>83.674303373943246</v>
      </c>
      <c r="AD94" s="254">
        <v>19.899999999999999</v>
      </c>
      <c r="AE94" s="268" t="s">
        <v>164</v>
      </c>
      <c r="AF94" s="268" t="s">
        <v>164</v>
      </c>
      <c r="AG94" s="268" t="s">
        <v>164</v>
      </c>
      <c r="AH94" s="268">
        <v>758</v>
      </c>
      <c r="AI94" s="269">
        <v>17.600000000000001</v>
      </c>
      <c r="AJ94" s="252">
        <v>105</v>
      </c>
      <c r="AK94" s="269">
        <v>85</v>
      </c>
      <c r="AL94" s="324">
        <v>20.676510067114094</v>
      </c>
      <c r="AM94" s="329">
        <v>43.577449149548272</v>
      </c>
      <c r="AN94" s="287" t="s">
        <v>164</v>
      </c>
      <c r="AO94" s="287" t="s">
        <v>164</v>
      </c>
      <c r="AP94" s="271" t="s">
        <v>164</v>
      </c>
      <c r="AQ94" s="74">
        <v>132357</v>
      </c>
      <c r="AR94" s="74">
        <v>69350</v>
      </c>
      <c r="AS94" s="74">
        <v>2961</v>
      </c>
      <c r="AT94" s="74">
        <v>66389</v>
      </c>
      <c r="AU94" s="74">
        <v>40006</v>
      </c>
      <c r="AV94" s="74">
        <v>3372</v>
      </c>
      <c r="AW94" s="74">
        <v>36634</v>
      </c>
      <c r="AX94" s="74">
        <v>23001</v>
      </c>
      <c r="AY94" s="74">
        <v>5468</v>
      </c>
      <c r="AZ94" s="74">
        <v>17533</v>
      </c>
      <c r="BA94" s="256">
        <f t="shared" si="105"/>
        <v>25.09109397508686</v>
      </c>
      <c r="BB94" s="252">
        <f t="shared" si="106"/>
        <v>55.069013570456882</v>
      </c>
      <c r="BC94" s="252">
        <f t="shared" si="107"/>
        <v>28.573849673756463</v>
      </c>
      <c r="BD94" s="252">
        <f t="shared" si="108"/>
        <v>30.387537741796343</v>
      </c>
      <c r="BE94" s="252">
        <f t="shared" si="109"/>
        <v>46.33505635115668</v>
      </c>
      <c r="BF94" s="253">
        <f t="shared" si="110"/>
        <v>14.543448687746775</v>
      </c>
      <c r="BG94" s="297">
        <v>44.2</v>
      </c>
      <c r="BH94" s="297">
        <v>76.3</v>
      </c>
      <c r="BI94" s="74">
        <v>20615</v>
      </c>
      <c r="BJ94" s="74">
        <v>30609</v>
      </c>
      <c r="BK94" s="281" t="s">
        <v>164</v>
      </c>
      <c r="BL94" s="271" t="s">
        <v>164</v>
      </c>
      <c r="BM94" s="324">
        <v>97.1</v>
      </c>
      <c r="BN94" s="74">
        <v>6.2</v>
      </c>
      <c r="BO94" s="74">
        <v>4.5999999999999996</v>
      </c>
    </row>
    <row r="95" spans="1:67">
      <c r="A95" s="276" t="s">
        <v>61</v>
      </c>
      <c r="B95" s="277" t="s">
        <v>62</v>
      </c>
      <c r="C95" s="278" t="s">
        <v>197</v>
      </c>
      <c r="D95" s="74">
        <v>618162</v>
      </c>
      <c r="E95" s="297">
        <v>42089</v>
      </c>
      <c r="F95" s="248">
        <f t="shared" si="94"/>
        <v>576073</v>
      </c>
      <c r="G95" s="74">
        <v>16494</v>
      </c>
      <c r="H95" s="74">
        <v>464517</v>
      </c>
      <c r="I95" s="74">
        <v>2404</v>
      </c>
      <c r="J95" s="74">
        <v>25578</v>
      </c>
      <c r="K95" s="74">
        <v>23191</v>
      </c>
      <c r="L95" s="74">
        <v>85978</v>
      </c>
      <c r="M95" s="250">
        <f t="shared" si="95"/>
        <v>39.188386514291146</v>
      </c>
      <c r="N95" s="250">
        <f t="shared" si="96"/>
        <v>80.635093121878654</v>
      </c>
      <c r="O95" s="250">
        <f t="shared" si="97"/>
        <v>5.7117061464990853</v>
      </c>
      <c r="P95" s="250">
        <f t="shared" si="98"/>
        <v>4.4400622837730639</v>
      </c>
      <c r="Q95" s="250">
        <f t="shared" si="99"/>
        <v>55.099907339209778</v>
      </c>
      <c r="R95" s="250">
        <f t="shared" si="100"/>
        <v>14.924844594348286</v>
      </c>
      <c r="S95" s="74">
        <v>610075</v>
      </c>
      <c r="T95" s="74">
        <v>41575</v>
      </c>
      <c r="U95" s="74">
        <v>568500</v>
      </c>
      <c r="V95" s="74">
        <v>12914</v>
      </c>
      <c r="W95" s="74">
        <v>28661</v>
      </c>
      <c r="X95" s="74">
        <v>56017</v>
      </c>
      <c r="Y95" s="74">
        <v>512483</v>
      </c>
      <c r="Z95" s="252">
        <f t="shared" si="101"/>
        <v>31.0619362597715</v>
      </c>
      <c r="AA95" s="252">
        <f t="shared" si="102"/>
        <v>9.8534740545294639</v>
      </c>
      <c r="AB95" s="252">
        <f t="shared" si="103"/>
        <v>68.9380637402285</v>
      </c>
      <c r="AC95" s="252">
        <f t="shared" si="104"/>
        <v>90.146525945470529</v>
      </c>
      <c r="AD95" s="254">
        <v>60.02</v>
      </c>
      <c r="AE95" s="268" t="s">
        <v>164</v>
      </c>
      <c r="AF95" s="268" t="s">
        <v>164</v>
      </c>
      <c r="AG95" s="268" t="s">
        <v>164</v>
      </c>
      <c r="AH95" s="268">
        <v>889</v>
      </c>
      <c r="AI95" s="248">
        <v>17.899999999999999</v>
      </c>
      <c r="AJ95" s="252">
        <v>151</v>
      </c>
      <c r="AK95" s="269">
        <v>136</v>
      </c>
      <c r="AL95" s="324">
        <v>30.999461931665323</v>
      </c>
      <c r="AM95" s="329">
        <v>38.777560455192031</v>
      </c>
      <c r="AN95" s="270" t="s">
        <v>164</v>
      </c>
      <c r="AO95" s="270" t="s">
        <v>164</v>
      </c>
      <c r="AP95" s="271" t="s">
        <v>164</v>
      </c>
      <c r="AQ95" s="74">
        <v>618162</v>
      </c>
      <c r="AR95" s="74">
        <v>343643</v>
      </c>
      <c r="AS95" s="74">
        <v>9534</v>
      </c>
      <c r="AT95" s="74">
        <v>334109</v>
      </c>
      <c r="AU95" s="74">
        <v>171507</v>
      </c>
      <c r="AV95" s="74">
        <v>9729</v>
      </c>
      <c r="AW95" s="74">
        <v>161778</v>
      </c>
      <c r="AX95" s="74">
        <v>103012</v>
      </c>
      <c r="AY95" s="74">
        <v>22826</v>
      </c>
      <c r="AZ95" s="74">
        <v>80186</v>
      </c>
      <c r="BA95" s="256">
        <f t="shared" si="105"/>
        <v>22.651999334743046</v>
      </c>
      <c r="BB95" s="252">
        <f t="shared" si="106"/>
        <v>57.997684321257893</v>
      </c>
      <c r="BC95" s="252">
        <f t="shared" si="107"/>
        <v>23.115303285894175</v>
      </c>
      <c r="BD95" s="252">
        <f t="shared" si="108"/>
        <v>28.082899215897982</v>
      </c>
      <c r="BE95" s="252">
        <f t="shared" si="109"/>
        <v>54.232697379362783</v>
      </c>
      <c r="BF95" s="253">
        <f t="shared" si="110"/>
        <v>13.91941646284412</v>
      </c>
      <c r="BG95" s="297">
        <v>42.9</v>
      </c>
      <c r="BH95" s="297">
        <v>79.099999999999994</v>
      </c>
      <c r="BI95" s="74">
        <v>31622</v>
      </c>
      <c r="BJ95" s="74">
        <v>54485</v>
      </c>
      <c r="BK95" s="281" t="s">
        <v>164</v>
      </c>
      <c r="BL95" s="271" t="s">
        <v>164</v>
      </c>
      <c r="BM95" s="324">
        <v>192.9</v>
      </c>
      <c r="BN95" s="74">
        <v>8.6</v>
      </c>
      <c r="BO95" s="74">
        <v>6.6</v>
      </c>
    </row>
    <row r="96" spans="1:67">
      <c r="A96" s="276" t="s">
        <v>61</v>
      </c>
      <c r="B96" s="277" t="s">
        <v>62</v>
      </c>
      <c r="C96" s="278" t="s">
        <v>198</v>
      </c>
      <c r="D96" s="74">
        <v>59479</v>
      </c>
      <c r="E96" s="297">
        <v>4072</v>
      </c>
      <c r="F96" s="248">
        <f t="shared" si="94"/>
        <v>55407</v>
      </c>
      <c r="G96" s="74">
        <v>1854</v>
      </c>
      <c r="H96" s="74">
        <v>44811</v>
      </c>
      <c r="I96" s="74">
        <v>281</v>
      </c>
      <c r="J96" s="74">
        <v>1939</v>
      </c>
      <c r="K96" s="74">
        <v>1937</v>
      </c>
      <c r="L96" s="74">
        <v>8657</v>
      </c>
      <c r="M96" s="250">
        <f t="shared" si="95"/>
        <v>45.530451866404711</v>
      </c>
      <c r="N96" s="250">
        <f t="shared" si="96"/>
        <v>80.876062591369319</v>
      </c>
      <c r="O96" s="250">
        <f t="shared" si="97"/>
        <v>6.9007858546168963</v>
      </c>
      <c r="P96" s="250">
        <f t="shared" si="98"/>
        <v>3.4995578176042734</v>
      </c>
      <c r="Q96" s="250">
        <f t="shared" si="99"/>
        <v>47.56876227897839</v>
      </c>
      <c r="R96" s="250">
        <f t="shared" si="100"/>
        <v>15.624379591026404</v>
      </c>
      <c r="S96" s="74">
        <v>59447</v>
      </c>
      <c r="T96" s="74">
        <v>4072</v>
      </c>
      <c r="U96" s="74">
        <v>55375</v>
      </c>
      <c r="V96" s="74">
        <v>1171</v>
      </c>
      <c r="W96" s="74">
        <v>2901</v>
      </c>
      <c r="X96" s="74">
        <v>7289</v>
      </c>
      <c r="Y96" s="74">
        <v>48086</v>
      </c>
      <c r="Z96" s="252">
        <f t="shared" si="101"/>
        <v>28.757367387033401</v>
      </c>
      <c r="AA96" s="252">
        <f t="shared" si="102"/>
        <v>13.162979683972912</v>
      </c>
      <c r="AB96" s="252">
        <f t="shared" si="103"/>
        <v>71.242632612966602</v>
      </c>
      <c r="AC96" s="252">
        <f t="shared" si="104"/>
        <v>86.837020316027093</v>
      </c>
      <c r="AD96" s="254">
        <v>36.869999999999997</v>
      </c>
      <c r="AE96" s="268" t="s">
        <v>164</v>
      </c>
      <c r="AF96" s="268" t="s">
        <v>164</v>
      </c>
      <c r="AG96" s="268" t="s">
        <v>164</v>
      </c>
      <c r="AH96" s="268">
        <v>889</v>
      </c>
      <c r="AI96" s="248">
        <v>18.100000000000001</v>
      </c>
      <c r="AJ96" s="252">
        <v>149</v>
      </c>
      <c r="AK96" s="269">
        <v>127</v>
      </c>
      <c r="AL96" s="324">
        <v>34.274056443386606</v>
      </c>
      <c r="AM96" s="324">
        <v>55.098323135130087</v>
      </c>
      <c r="AN96" s="270" t="s">
        <v>164</v>
      </c>
      <c r="AO96" s="270" t="s">
        <v>164</v>
      </c>
      <c r="AP96" s="271" t="s">
        <v>164</v>
      </c>
      <c r="AQ96" s="74">
        <v>59479</v>
      </c>
      <c r="AR96" s="74">
        <v>31226</v>
      </c>
      <c r="AS96" s="74">
        <v>842</v>
      </c>
      <c r="AT96" s="74">
        <v>30384</v>
      </c>
      <c r="AU96" s="74">
        <v>19160</v>
      </c>
      <c r="AV96" s="74">
        <v>1479</v>
      </c>
      <c r="AW96" s="74">
        <v>17681</v>
      </c>
      <c r="AX96" s="74">
        <v>9093</v>
      </c>
      <c r="AY96" s="74">
        <v>1751</v>
      </c>
      <c r="AZ96" s="74">
        <v>7342</v>
      </c>
      <c r="BA96" s="256">
        <f t="shared" si="105"/>
        <v>20.677799607072693</v>
      </c>
      <c r="BB96" s="252">
        <f t="shared" si="106"/>
        <v>54.837836374465319</v>
      </c>
      <c r="BC96" s="252">
        <f t="shared" si="107"/>
        <v>36.321218074656187</v>
      </c>
      <c r="BD96" s="252">
        <f t="shared" si="108"/>
        <v>31.911130362589564</v>
      </c>
      <c r="BE96" s="252">
        <f t="shared" si="109"/>
        <v>43.00098231827112</v>
      </c>
      <c r="BF96" s="253">
        <f t="shared" si="110"/>
        <v>13.251033262945114</v>
      </c>
      <c r="BG96" s="297">
        <v>56.9</v>
      </c>
      <c r="BH96" s="297">
        <v>81.900000000000006</v>
      </c>
      <c r="BI96" s="74">
        <v>19975</v>
      </c>
      <c r="BJ96" s="74">
        <v>35154</v>
      </c>
      <c r="BK96" s="281" t="s">
        <v>164</v>
      </c>
      <c r="BL96" s="271" t="s">
        <v>164</v>
      </c>
      <c r="BM96" s="288" t="s">
        <v>164</v>
      </c>
      <c r="BN96" s="74">
        <v>10.1</v>
      </c>
      <c r="BO96" s="74">
        <v>6.9</v>
      </c>
    </row>
    <row r="97" spans="1:67">
      <c r="A97" s="276" t="s">
        <v>147</v>
      </c>
      <c r="B97" s="277" t="s">
        <v>148</v>
      </c>
      <c r="C97" s="278" t="s">
        <v>199</v>
      </c>
      <c r="D97" s="74">
        <v>496612</v>
      </c>
      <c r="E97" s="297">
        <v>34608</v>
      </c>
      <c r="F97" s="248">
        <f t="shared" si="94"/>
        <v>462004</v>
      </c>
      <c r="G97" s="74">
        <v>16242</v>
      </c>
      <c r="H97" s="74">
        <v>375557</v>
      </c>
      <c r="I97" s="74">
        <v>2302</v>
      </c>
      <c r="J97" s="74">
        <v>16904</v>
      </c>
      <c r="K97" s="74">
        <v>16064</v>
      </c>
      <c r="L97" s="74">
        <v>69543</v>
      </c>
      <c r="M97" s="250">
        <f t="shared" si="95"/>
        <v>46.931345353675454</v>
      </c>
      <c r="N97" s="250">
        <f t="shared" si="96"/>
        <v>81.288690141210893</v>
      </c>
      <c r="O97" s="250">
        <f t="shared" si="97"/>
        <v>6.65164123901988</v>
      </c>
      <c r="P97" s="250">
        <f t="shared" si="98"/>
        <v>3.6588427805819861</v>
      </c>
      <c r="Q97" s="250">
        <f t="shared" si="99"/>
        <v>46.417013407304673</v>
      </c>
      <c r="R97" s="250">
        <f t="shared" si="100"/>
        <v>15.052467078207115</v>
      </c>
      <c r="S97" s="74">
        <v>485017</v>
      </c>
      <c r="T97" s="74">
        <v>34140</v>
      </c>
      <c r="U97" s="74">
        <v>450877</v>
      </c>
      <c r="V97" s="74">
        <v>10197</v>
      </c>
      <c r="W97" s="74">
        <v>23943</v>
      </c>
      <c r="X97" s="74">
        <v>50164</v>
      </c>
      <c r="Y97" s="74">
        <v>400713</v>
      </c>
      <c r="Z97" s="252">
        <f t="shared" si="101"/>
        <v>29.868189806678387</v>
      </c>
      <c r="AA97" s="252">
        <f t="shared" si="102"/>
        <v>11.125872466326737</v>
      </c>
      <c r="AB97" s="252">
        <f t="shared" si="103"/>
        <v>70.131810193321627</v>
      </c>
      <c r="AC97" s="252">
        <f t="shared" si="104"/>
        <v>88.87412753367326</v>
      </c>
      <c r="AD97" s="254">
        <v>36.119999999999997</v>
      </c>
      <c r="AE97" s="268" t="s">
        <v>164</v>
      </c>
      <c r="AF97" s="268" t="s">
        <v>164</v>
      </c>
      <c r="AG97" s="268" t="s">
        <v>164</v>
      </c>
      <c r="AH97" s="268">
        <v>779</v>
      </c>
      <c r="AI97" s="269">
        <v>14.8</v>
      </c>
      <c r="AJ97" s="252">
        <v>160</v>
      </c>
      <c r="AK97" s="269">
        <v>140</v>
      </c>
      <c r="AL97" s="324">
        <v>25.479853979734568</v>
      </c>
      <c r="AM97" s="324">
        <v>43.285302593659942</v>
      </c>
      <c r="AN97" s="287" t="s">
        <v>164</v>
      </c>
      <c r="AO97" s="287" t="s">
        <v>164</v>
      </c>
      <c r="AP97" s="271" t="s">
        <v>164</v>
      </c>
      <c r="AQ97" s="74">
        <v>496612</v>
      </c>
      <c r="AR97" s="74">
        <v>275530</v>
      </c>
      <c r="AS97" s="74">
        <v>9564</v>
      </c>
      <c r="AT97" s="74">
        <v>265966</v>
      </c>
      <c r="AU97" s="74">
        <v>151727</v>
      </c>
      <c r="AV97" s="74">
        <v>10246</v>
      </c>
      <c r="AW97" s="74">
        <v>141481</v>
      </c>
      <c r="AX97" s="74">
        <v>69355</v>
      </c>
      <c r="AY97" s="74">
        <v>14798</v>
      </c>
      <c r="AZ97" s="74">
        <v>54557</v>
      </c>
      <c r="BA97" s="256">
        <f t="shared" si="105"/>
        <v>27.635228848821079</v>
      </c>
      <c r="BB97" s="252">
        <f t="shared" si="106"/>
        <v>57.567899845022986</v>
      </c>
      <c r="BC97" s="252">
        <f t="shared" si="107"/>
        <v>29.605871474803514</v>
      </c>
      <c r="BD97" s="252">
        <f t="shared" si="108"/>
        <v>30.623327936554663</v>
      </c>
      <c r="BE97" s="252">
        <f t="shared" si="109"/>
        <v>42.758899676375407</v>
      </c>
      <c r="BF97" s="253">
        <f t="shared" si="110"/>
        <v>11.808772218422352</v>
      </c>
      <c r="BG97" s="297">
        <v>53.8</v>
      </c>
      <c r="BH97" s="297">
        <v>78.7</v>
      </c>
      <c r="BI97" s="74">
        <v>24713</v>
      </c>
      <c r="BJ97" s="74">
        <v>48458</v>
      </c>
      <c r="BK97" s="281" t="s">
        <v>164</v>
      </c>
      <c r="BL97" s="271" t="s">
        <v>164</v>
      </c>
      <c r="BM97" s="324">
        <v>149</v>
      </c>
      <c r="BN97" s="74">
        <v>7.6</v>
      </c>
      <c r="BO97" s="74">
        <v>7</v>
      </c>
    </row>
    <row r="98" spans="1:67">
      <c r="A98" s="276" t="s">
        <v>147</v>
      </c>
      <c r="B98" s="277" t="s">
        <v>148</v>
      </c>
      <c r="C98" s="278" t="s">
        <v>200</v>
      </c>
      <c r="D98" s="74">
        <v>133543</v>
      </c>
      <c r="E98" s="297">
        <v>19561</v>
      </c>
      <c r="F98" s="248">
        <f t="shared" ref="F98:F107" si="111">D98-E98</f>
        <v>113982</v>
      </c>
      <c r="G98" s="74">
        <v>6479</v>
      </c>
      <c r="H98" s="74">
        <v>84267</v>
      </c>
      <c r="I98" s="74">
        <v>891</v>
      </c>
      <c r="J98" s="74">
        <v>5490</v>
      </c>
      <c r="K98" s="74">
        <v>12191</v>
      </c>
      <c r="L98" s="74">
        <v>24225</v>
      </c>
      <c r="M98" s="250">
        <f t="shared" ref="M98:M107" si="112">G98/E98*100</f>
        <v>33.122028526148974</v>
      </c>
      <c r="N98" s="250">
        <f t="shared" ref="N98:N107" si="113">H98/F98*100</f>
        <v>73.930094225404005</v>
      </c>
      <c r="O98" s="250">
        <f t="shared" ref="O98:O107" si="114">I98/E98*100</f>
        <v>4.5549818516435767</v>
      </c>
      <c r="P98" s="250">
        <f t="shared" ref="P98:P107" si="115">J98/F98*100</f>
        <v>4.8165499815760384</v>
      </c>
      <c r="Q98" s="250">
        <f t="shared" ref="Q98:Q107" si="116">K98/E98*100</f>
        <v>62.322989622207459</v>
      </c>
      <c r="R98" s="250">
        <f t="shared" ref="R98:R107" si="117">L98/F98*100</f>
        <v>21.253355793019953</v>
      </c>
      <c r="S98" s="74">
        <v>130596</v>
      </c>
      <c r="T98" s="74">
        <v>19373</v>
      </c>
      <c r="U98" s="74">
        <v>111223</v>
      </c>
      <c r="V98" s="74">
        <v>7625</v>
      </c>
      <c r="W98" s="74">
        <v>11748</v>
      </c>
      <c r="X98" s="74">
        <v>18528</v>
      </c>
      <c r="Y98" s="74">
        <v>92695</v>
      </c>
      <c r="Z98" s="252">
        <f t="shared" ref="Z98:Z107" si="118">V98/T98*100</f>
        <v>39.358901564032415</v>
      </c>
      <c r="AA98" s="252">
        <f t="shared" ref="AA98:AA107" si="119">X98/U98*100</f>
        <v>16.658424966059179</v>
      </c>
      <c r="AB98" s="252">
        <f t="shared" ref="AB98:AB107" si="120">W98/T98*100</f>
        <v>60.641098435967592</v>
      </c>
      <c r="AC98" s="252">
        <f t="shared" ref="AC98:AC107" si="121">Y98/U98*100</f>
        <v>83.341575033940813</v>
      </c>
      <c r="AD98" s="254">
        <v>16.670000000000002</v>
      </c>
      <c r="AE98" s="268" t="s">
        <v>164</v>
      </c>
      <c r="AF98" s="268" t="s">
        <v>164</v>
      </c>
      <c r="AG98" s="268" t="s">
        <v>164</v>
      </c>
      <c r="AH98" s="268">
        <v>779</v>
      </c>
      <c r="AI98" s="248">
        <v>21.3</v>
      </c>
      <c r="AJ98" s="252">
        <v>84</v>
      </c>
      <c r="AK98" s="269">
        <v>71</v>
      </c>
      <c r="AL98" s="324">
        <v>24.572076716848834</v>
      </c>
      <c r="AM98" s="329">
        <v>51.347249521060881</v>
      </c>
      <c r="AN98" s="287" t="s">
        <v>164</v>
      </c>
      <c r="AO98" s="287" t="s">
        <v>164</v>
      </c>
      <c r="AP98" s="271" t="s">
        <v>164</v>
      </c>
      <c r="AQ98" s="74">
        <v>133543</v>
      </c>
      <c r="AR98" s="74">
        <v>61092</v>
      </c>
      <c r="AS98" s="74">
        <v>4081</v>
      </c>
      <c r="AT98" s="74">
        <v>57011</v>
      </c>
      <c r="AU98" s="74">
        <v>41485</v>
      </c>
      <c r="AV98" s="74">
        <v>3899</v>
      </c>
      <c r="AW98" s="74">
        <v>37586</v>
      </c>
      <c r="AX98" s="74">
        <v>30966</v>
      </c>
      <c r="AY98" s="74">
        <v>11581</v>
      </c>
      <c r="AZ98" s="74">
        <v>19385</v>
      </c>
      <c r="BA98" s="256">
        <f t="shared" ref="BA98:BA107" si="122">AS98/E98*100</f>
        <v>20.86294156740453</v>
      </c>
      <c r="BB98" s="252">
        <f t="shared" ref="BB98:BB107" si="123">AT98/F98*100</f>
        <v>50.017546630169676</v>
      </c>
      <c r="BC98" s="252">
        <f t="shared" ref="BC98:BC107" si="124">AV98/E98*100</f>
        <v>19.932518787383056</v>
      </c>
      <c r="BD98" s="252">
        <f t="shared" ref="BD98:BD107" si="125">AW98/F98*100</f>
        <v>32.975382077871949</v>
      </c>
      <c r="BE98" s="252">
        <f t="shared" ref="BE98:BE107" si="126">AY98/E98*100</f>
        <v>59.204539645212421</v>
      </c>
      <c r="BF98" s="253">
        <f t="shared" ref="BF98:BF107" si="127">AZ98/F98*100</f>
        <v>17.007071291958379</v>
      </c>
      <c r="BG98" s="297">
        <v>33.6</v>
      </c>
      <c r="BH98" s="297">
        <v>68.7</v>
      </c>
      <c r="BI98" s="74">
        <v>20419</v>
      </c>
      <c r="BJ98" s="74">
        <v>28973</v>
      </c>
      <c r="BK98" s="281" t="s">
        <v>164</v>
      </c>
      <c r="BL98" s="271" t="s">
        <v>164</v>
      </c>
      <c r="BM98" s="324">
        <v>96</v>
      </c>
      <c r="BN98" s="74">
        <v>7.5</v>
      </c>
      <c r="BO98" s="74">
        <v>4.5</v>
      </c>
    </row>
    <row r="99" spans="1:67">
      <c r="A99" s="276" t="s">
        <v>71</v>
      </c>
      <c r="B99" s="277" t="s">
        <v>72</v>
      </c>
      <c r="C99" s="278" t="s">
        <v>201</v>
      </c>
      <c r="D99" s="74">
        <v>163354</v>
      </c>
      <c r="E99" s="297">
        <v>18360</v>
      </c>
      <c r="F99" s="248">
        <f t="shared" si="111"/>
        <v>144994</v>
      </c>
      <c r="G99" s="74">
        <v>5866</v>
      </c>
      <c r="H99" s="74">
        <v>112227</v>
      </c>
      <c r="I99" s="74">
        <v>976</v>
      </c>
      <c r="J99" s="74">
        <v>7263</v>
      </c>
      <c r="K99" s="74">
        <v>11518</v>
      </c>
      <c r="L99" s="74">
        <v>25504</v>
      </c>
      <c r="M99" s="250">
        <f t="shared" si="112"/>
        <v>31.949891067538129</v>
      </c>
      <c r="N99" s="250">
        <f t="shared" si="113"/>
        <v>77.401133840020961</v>
      </c>
      <c r="O99" s="250">
        <f t="shared" si="114"/>
        <v>5.3159041394335516</v>
      </c>
      <c r="P99" s="250">
        <f t="shared" si="115"/>
        <v>5.0091727933569663</v>
      </c>
      <c r="Q99" s="250">
        <f t="shared" si="116"/>
        <v>62.734204793028326</v>
      </c>
      <c r="R99" s="250">
        <f t="shared" si="117"/>
        <v>17.589693366622068</v>
      </c>
      <c r="S99" s="74">
        <v>161663</v>
      </c>
      <c r="T99" s="74">
        <v>18244</v>
      </c>
      <c r="U99" s="74">
        <v>143419</v>
      </c>
      <c r="V99" s="74">
        <v>5131</v>
      </c>
      <c r="W99" s="74">
        <v>13113</v>
      </c>
      <c r="X99" s="74">
        <v>19127</v>
      </c>
      <c r="Y99" s="74">
        <v>124292</v>
      </c>
      <c r="Z99" s="252">
        <f t="shared" si="118"/>
        <v>28.124314843236132</v>
      </c>
      <c r="AA99" s="252">
        <f t="shared" si="119"/>
        <v>13.336447750995337</v>
      </c>
      <c r="AB99" s="252">
        <f t="shared" si="120"/>
        <v>71.875685156763865</v>
      </c>
      <c r="AC99" s="252">
        <f t="shared" si="121"/>
        <v>86.663552249004667</v>
      </c>
      <c r="AD99" s="254">
        <v>20.100000000000001</v>
      </c>
      <c r="AE99" s="268" t="s">
        <v>164</v>
      </c>
      <c r="AF99" s="268" t="s">
        <v>164</v>
      </c>
      <c r="AG99" s="268" t="s">
        <v>164</v>
      </c>
      <c r="AH99" s="268">
        <v>733</v>
      </c>
      <c r="AI99" s="269">
        <v>21.2</v>
      </c>
      <c r="AJ99" s="252">
        <v>111</v>
      </c>
      <c r="AK99" s="269">
        <v>97</v>
      </c>
      <c r="AL99" s="324">
        <v>26.937524078592528</v>
      </c>
      <c r="AM99" s="324">
        <v>48.104755341144042</v>
      </c>
      <c r="AN99" s="270" t="s">
        <v>164</v>
      </c>
      <c r="AO99" s="270" t="s">
        <v>164</v>
      </c>
      <c r="AP99" s="271" t="s">
        <v>164</v>
      </c>
      <c r="AQ99" s="74">
        <v>163354</v>
      </c>
      <c r="AR99" s="74">
        <v>87226</v>
      </c>
      <c r="AS99" s="74">
        <v>3614</v>
      </c>
      <c r="AT99" s="74">
        <v>83612</v>
      </c>
      <c r="AU99" s="74">
        <v>40073</v>
      </c>
      <c r="AV99" s="74">
        <v>3472</v>
      </c>
      <c r="AW99" s="74">
        <v>36601</v>
      </c>
      <c r="AX99" s="74">
        <v>36055</v>
      </c>
      <c r="AY99" s="74">
        <v>11274</v>
      </c>
      <c r="AZ99" s="74">
        <v>24781</v>
      </c>
      <c r="BA99" s="256">
        <f t="shared" si="122"/>
        <v>19.684095860566451</v>
      </c>
      <c r="BB99" s="252">
        <f t="shared" si="123"/>
        <v>57.665834448321995</v>
      </c>
      <c r="BC99" s="252">
        <f t="shared" si="124"/>
        <v>18.910675381263616</v>
      </c>
      <c r="BD99" s="252">
        <f t="shared" si="125"/>
        <v>25.243113508145164</v>
      </c>
      <c r="BE99" s="252">
        <f t="shared" si="126"/>
        <v>61.40522875816994</v>
      </c>
      <c r="BF99" s="253">
        <f t="shared" si="127"/>
        <v>17.091052043532837</v>
      </c>
      <c r="BG99" s="297">
        <v>34.200000000000003</v>
      </c>
      <c r="BH99" s="297">
        <v>72.900000000000006</v>
      </c>
      <c r="BI99" s="74">
        <v>25251</v>
      </c>
      <c r="BJ99" s="74">
        <v>32233</v>
      </c>
      <c r="BK99" s="281" t="s">
        <v>164</v>
      </c>
      <c r="BL99" s="271" t="s">
        <v>164</v>
      </c>
      <c r="BM99" s="345">
        <v>94.8</v>
      </c>
      <c r="BN99" s="74">
        <v>7.7</v>
      </c>
      <c r="BO99" s="74">
        <v>6.2</v>
      </c>
    </row>
    <row r="100" spans="1:67">
      <c r="A100" s="276" t="s">
        <v>147</v>
      </c>
      <c r="B100" s="277" t="s">
        <v>148</v>
      </c>
      <c r="C100" s="278" t="s">
        <v>202</v>
      </c>
      <c r="D100" s="74">
        <v>133031</v>
      </c>
      <c r="E100" s="297">
        <v>18853</v>
      </c>
      <c r="F100" s="248">
        <f t="shared" si="111"/>
        <v>114178</v>
      </c>
      <c r="G100" s="74">
        <v>7358</v>
      </c>
      <c r="H100" s="74">
        <v>85754</v>
      </c>
      <c r="I100" s="74">
        <v>1005</v>
      </c>
      <c r="J100" s="74">
        <v>5578</v>
      </c>
      <c r="K100" s="74">
        <v>10490</v>
      </c>
      <c r="L100" s="74">
        <v>22846</v>
      </c>
      <c r="M100" s="250">
        <f t="shared" si="112"/>
        <v>39.028271362647857</v>
      </c>
      <c r="N100" s="250">
        <f t="shared" si="113"/>
        <v>75.105536968592901</v>
      </c>
      <c r="O100" s="250">
        <f t="shared" si="114"/>
        <v>5.3307165968280907</v>
      </c>
      <c r="P100" s="250">
        <f t="shared" si="115"/>
        <v>4.8853544465658887</v>
      </c>
      <c r="Q100" s="250">
        <f t="shared" si="116"/>
        <v>55.641012040524053</v>
      </c>
      <c r="R100" s="250">
        <f t="shared" si="117"/>
        <v>20.009108584841211</v>
      </c>
      <c r="S100" s="74">
        <v>131818</v>
      </c>
      <c r="T100" s="74">
        <v>18762</v>
      </c>
      <c r="U100" s="74">
        <v>113056</v>
      </c>
      <c r="V100" s="74">
        <v>5989</v>
      </c>
      <c r="W100" s="74">
        <v>12773</v>
      </c>
      <c r="X100" s="74">
        <v>15741</v>
      </c>
      <c r="Y100" s="74">
        <v>97315</v>
      </c>
      <c r="Z100" s="252">
        <f t="shared" si="118"/>
        <v>31.92090395480226</v>
      </c>
      <c r="AA100" s="252">
        <f t="shared" si="119"/>
        <v>13.923188508349844</v>
      </c>
      <c r="AB100" s="252">
        <f t="shared" si="120"/>
        <v>68.079096045197744</v>
      </c>
      <c r="AC100" s="252">
        <f t="shared" si="121"/>
        <v>86.076811491650147</v>
      </c>
      <c r="AD100" s="254">
        <v>22.02</v>
      </c>
      <c r="AE100" s="268" t="s">
        <v>164</v>
      </c>
      <c r="AF100" s="268" t="s">
        <v>164</v>
      </c>
      <c r="AG100" s="268" t="s">
        <v>164</v>
      </c>
      <c r="AH100" s="268">
        <v>779</v>
      </c>
      <c r="AI100" s="269">
        <v>18.399999999999999</v>
      </c>
      <c r="AJ100" s="252">
        <v>114</v>
      </c>
      <c r="AK100" s="269">
        <v>98</v>
      </c>
      <c r="AL100" s="324">
        <v>30.330904601679944</v>
      </c>
      <c r="AM100" s="329">
        <v>48.399459525856777</v>
      </c>
      <c r="AN100" s="287" t="s">
        <v>164</v>
      </c>
      <c r="AO100" s="287" t="s">
        <v>164</v>
      </c>
      <c r="AP100" s="287" t="s">
        <v>164</v>
      </c>
      <c r="AQ100" s="74">
        <v>133031</v>
      </c>
      <c r="AR100" s="74">
        <v>65121</v>
      </c>
      <c r="AS100" s="74">
        <v>4473</v>
      </c>
      <c r="AT100" s="74">
        <v>60648</v>
      </c>
      <c r="AU100" s="74">
        <v>36156</v>
      </c>
      <c r="AV100" s="74">
        <v>4130</v>
      </c>
      <c r="AW100" s="74">
        <v>32026</v>
      </c>
      <c r="AX100" s="74">
        <v>31754</v>
      </c>
      <c r="AY100" s="74">
        <v>10250</v>
      </c>
      <c r="AZ100" s="74">
        <v>21504</v>
      </c>
      <c r="BA100" s="256">
        <f t="shared" si="122"/>
        <v>23.725667002599053</v>
      </c>
      <c r="BB100" s="252">
        <f t="shared" si="123"/>
        <v>53.117062831718897</v>
      </c>
      <c r="BC100" s="252">
        <f t="shared" si="124"/>
        <v>21.90632790537315</v>
      </c>
      <c r="BD100" s="252">
        <f t="shared" si="125"/>
        <v>28.049186358142546</v>
      </c>
      <c r="BE100" s="252">
        <f t="shared" si="126"/>
        <v>54.368005092027794</v>
      </c>
      <c r="BF100" s="253">
        <f t="shared" si="127"/>
        <v>18.833750810138554</v>
      </c>
      <c r="BG100" s="297">
        <v>45.1</v>
      </c>
      <c r="BH100" s="297">
        <v>69.099999999999994</v>
      </c>
      <c r="BI100" s="74">
        <v>24080</v>
      </c>
      <c r="BJ100" s="74">
        <v>34669</v>
      </c>
      <c r="BK100" s="281" t="s">
        <v>164</v>
      </c>
      <c r="BL100" s="271" t="s">
        <v>164</v>
      </c>
      <c r="BM100" s="324">
        <v>108.4</v>
      </c>
      <c r="BN100" s="74">
        <v>6.6</v>
      </c>
      <c r="BO100" s="74">
        <v>3.8</v>
      </c>
    </row>
    <row r="101" spans="1:67">
      <c r="A101" s="276" t="s">
        <v>71</v>
      </c>
      <c r="B101" s="277" t="s">
        <v>72</v>
      </c>
      <c r="C101" s="278" t="s">
        <v>203</v>
      </c>
      <c r="D101" s="74">
        <v>240927</v>
      </c>
      <c r="E101" s="297">
        <v>23911</v>
      </c>
      <c r="F101" s="248">
        <f t="shared" si="111"/>
        <v>217016</v>
      </c>
      <c r="G101" s="74">
        <v>8284</v>
      </c>
      <c r="H101" s="74">
        <v>159599</v>
      </c>
      <c r="I101" s="74">
        <v>1667</v>
      </c>
      <c r="J101" s="74">
        <v>12980</v>
      </c>
      <c r="K101" s="74">
        <v>13960</v>
      </c>
      <c r="L101" s="74">
        <v>44437</v>
      </c>
      <c r="M101" s="250">
        <f t="shared" si="112"/>
        <v>34.645142403078083</v>
      </c>
      <c r="N101" s="250">
        <f t="shared" si="113"/>
        <v>73.54250377852324</v>
      </c>
      <c r="O101" s="250">
        <f t="shared" si="114"/>
        <v>6.9716866714064656</v>
      </c>
      <c r="P101" s="250">
        <f t="shared" si="115"/>
        <v>5.9811258156080651</v>
      </c>
      <c r="Q101" s="250">
        <f t="shared" si="116"/>
        <v>58.383170925515451</v>
      </c>
      <c r="R101" s="250">
        <f t="shared" si="117"/>
        <v>20.476370405868689</v>
      </c>
      <c r="S101" s="74">
        <v>232415</v>
      </c>
      <c r="T101" s="74">
        <v>23712</v>
      </c>
      <c r="U101" s="74">
        <v>208703</v>
      </c>
      <c r="V101" s="74">
        <v>7775</v>
      </c>
      <c r="W101" s="74">
        <v>15937</v>
      </c>
      <c r="X101" s="74">
        <v>33806</v>
      </c>
      <c r="Y101" s="74">
        <v>174897</v>
      </c>
      <c r="Z101" s="252">
        <f t="shared" si="118"/>
        <v>32.789304993252358</v>
      </c>
      <c r="AA101" s="252">
        <f t="shared" si="119"/>
        <v>16.198138023890412</v>
      </c>
      <c r="AB101" s="252">
        <f t="shared" si="120"/>
        <v>67.210695006747628</v>
      </c>
      <c r="AC101" s="252">
        <f t="shared" si="121"/>
        <v>83.801861976109592</v>
      </c>
      <c r="AD101" s="254">
        <v>20.100000000000001</v>
      </c>
      <c r="AE101" s="268" t="s">
        <v>164</v>
      </c>
      <c r="AF101" s="268" t="s">
        <v>164</v>
      </c>
      <c r="AG101" s="268" t="s">
        <v>164</v>
      </c>
      <c r="AH101" s="268">
        <v>773</v>
      </c>
      <c r="AI101" s="269">
        <v>21.2</v>
      </c>
      <c r="AJ101" s="252">
        <v>111</v>
      </c>
      <c r="AK101" s="269">
        <v>97</v>
      </c>
      <c r="AL101" s="324">
        <v>26.072036341645223</v>
      </c>
      <c r="AM101" s="329">
        <v>51.749904789420462</v>
      </c>
      <c r="AN101" s="270" t="s">
        <v>164</v>
      </c>
      <c r="AO101" s="270" t="s">
        <v>164</v>
      </c>
      <c r="AP101" s="270" t="s">
        <v>164</v>
      </c>
      <c r="AQ101" s="74">
        <v>240927</v>
      </c>
      <c r="AR101" s="74">
        <v>122410</v>
      </c>
      <c r="AS101" s="74">
        <v>5463</v>
      </c>
      <c r="AT101" s="74">
        <v>116947</v>
      </c>
      <c r="AU101" s="74">
        <v>61169</v>
      </c>
      <c r="AV101" s="74">
        <v>4171</v>
      </c>
      <c r="AW101" s="74">
        <v>56998</v>
      </c>
      <c r="AX101" s="74">
        <v>57348</v>
      </c>
      <c r="AY101" s="74">
        <v>14277</v>
      </c>
      <c r="AZ101" s="74">
        <v>43071</v>
      </c>
      <c r="BA101" s="256">
        <f t="shared" si="122"/>
        <v>22.847225126510811</v>
      </c>
      <c r="BB101" s="252">
        <f t="shared" si="123"/>
        <v>53.888653371180006</v>
      </c>
      <c r="BC101" s="252">
        <f t="shared" si="124"/>
        <v>17.44385429300322</v>
      </c>
      <c r="BD101" s="252">
        <f t="shared" si="125"/>
        <v>26.264422899694033</v>
      </c>
      <c r="BE101" s="252">
        <f t="shared" si="126"/>
        <v>59.708920580485966</v>
      </c>
      <c r="BF101" s="253">
        <f t="shared" si="127"/>
        <v>19.846923729125962</v>
      </c>
      <c r="BG101" s="297">
        <v>39.299999999999997</v>
      </c>
      <c r="BH101" s="297">
        <v>70.3</v>
      </c>
      <c r="BI101" s="74">
        <v>23147</v>
      </c>
      <c r="BJ101" s="74">
        <v>31538</v>
      </c>
      <c r="BK101" s="281" t="s">
        <v>164</v>
      </c>
      <c r="BL101" s="271" t="s">
        <v>164</v>
      </c>
      <c r="BM101" s="324">
        <v>94.8</v>
      </c>
      <c r="BN101" s="74">
        <v>4.9000000000000004</v>
      </c>
      <c r="BO101" s="74">
        <v>6.2</v>
      </c>
    </row>
    <row r="102" spans="1:67">
      <c r="A102" s="276" t="s">
        <v>57</v>
      </c>
      <c r="B102" s="277" t="s">
        <v>58</v>
      </c>
      <c r="C102" s="278" t="s">
        <v>204</v>
      </c>
      <c r="D102" s="74">
        <v>329754</v>
      </c>
      <c r="E102" s="297">
        <v>43253</v>
      </c>
      <c r="F102" s="248">
        <f t="shared" si="111"/>
        <v>286501</v>
      </c>
      <c r="G102" s="74">
        <v>16173</v>
      </c>
      <c r="H102" s="74">
        <v>208590</v>
      </c>
      <c r="I102" s="74">
        <v>2976</v>
      </c>
      <c r="J102" s="74">
        <v>19824</v>
      </c>
      <c r="K102" s="74">
        <v>24104</v>
      </c>
      <c r="L102" s="74">
        <v>58087</v>
      </c>
      <c r="M102" s="250">
        <f t="shared" si="112"/>
        <v>37.391626014380506</v>
      </c>
      <c r="N102" s="250">
        <f t="shared" si="113"/>
        <v>72.806028600249221</v>
      </c>
      <c r="O102" s="250">
        <f t="shared" si="114"/>
        <v>6.8804475990104734</v>
      </c>
      <c r="P102" s="250">
        <f t="shared" si="115"/>
        <v>6.9193475764482493</v>
      </c>
      <c r="Q102" s="250">
        <f t="shared" si="116"/>
        <v>55.727926386609013</v>
      </c>
      <c r="R102" s="250">
        <f t="shared" si="117"/>
        <v>20.274623823302537</v>
      </c>
      <c r="S102" s="74">
        <v>320801</v>
      </c>
      <c r="T102" s="74">
        <v>42418</v>
      </c>
      <c r="U102" s="74">
        <v>278383</v>
      </c>
      <c r="V102" s="74">
        <v>15240</v>
      </c>
      <c r="W102" s="74">
        <v>27178</v>
      </c>
      <c r="X102" s="74">
        <v>61494</v>
      </c>
      <c r="Y102" s="74">
        <v>216889</v>
      </c>
      <c r="Z102" s="252">
        <f t="shared" si="118"/>
        <v>35.928143712574851</v>
      </c>
      <c r="AA102" s="252">
        <f t="shared" si="119"/>
        <v>22.0897109378087</v>
      </c>
      <c r="AB102" s="252">
        <f t="shared" si="120"/>
        <v>64.071856287425149</v>
      </c>
      <c r="AC102" s="252">
        <f t="shared" si="121"/>
        <v>77.910289062191296</v>
      </c>
      <c r="AD102" s="254">
        <v>16.420000000000002</v>
      </c>
      <c r="AE102" s="268" t="s">
        <v>164</v>
      </c>
      <c r="AF102" s="268" t="s">
        <v>164</v>
      </c>
      <c r="AG102" s="268" t="s">
        <v>164</v>
      </c>
      <c r="AH102" s="247">
        <v>733</v>
      </c>
      <c r="AI102" s="248">
        <v>22.2</v>
      </c>
      <c r="AJ102" s="248">
        <v>89</v>
      </c>
      <c r="AK102" s="248">
        <v>75</v>
      </c>
      <c r="AL102" s="324">
        <v>24.756549965221424</v>
      </c>
      <c r="AM102" s="324">
        <v>52.198432242419692</v>
      </c>
      <c r="AN102" s="270" t="s">
        <v>164</v>
      </c>
      <c r="AO102" s="270" t="s">
        <v>164</v>
      </c>
      <c r="AP102" s="270" t="s">
        <v>164</v>
      </c>
      <c r="AQ102" s="74">
        <v>329754</v>
      </c>
      <c r="AR102" s="74">
        <v>144554</v>
      </c>
      <c r="AS102" s="74">
        <v>8826</v>
      </c>
      <c r="AT102" s="74">
        <v>135728</v>
      </c>
      <c r="AU102" s="74">
        <v>109783</v>
      </c>
      <c r="AV102" s="74">
        <v>11166</v>
      </c>
      <c r="AW102" s="74">
        <v>98617</v>
      </c>
      <c r="AX102" s="74">
        <v>75417</v>
      </c>
      <c r="AY102" s="74">
        <v>23261</v>
      </c>
      <c r="AZ102" s="74">
        <v>52156</v>
      </c>
      <c r="BA102" s="256">
        <f t="shared" si="122"/>
        <v>20.405521004323397</v>
      </c>
      <c r="BB102" s="252">
        <f t="shared" si="123"/>
        <v>47.374354714294192</v>
      </c>
      <c r="BC102" s="252">
        <f t="shared" si="124"/>
        <v>25.815550366448569</v>
      </c>
      <c r="BD102" s="252">
        <f t="shared" si="125"/>
        <v>34.421171304812198</v>
      </c>
      <c r="BE102" s="252">
        <f t="shared" si="126"/>
        <v>53.778928629228027</v>
      </c>
      <c r="BF102" s="253">
        <f t="shared" si="127"/>
        <v>18.20447398089361</v>
      </c>
      <c r="BG102" s="297">
        <v>40.200000000000003</v>
      </c>
      <c r="BH102" s="297">
        <v>64.5</v>
      </c>
      <c r="BI102" s="74">
        <v>17192</v>
      </c>
      <c r="BJ102" s="74">
        <v>23479</v>
      </c>
      <c r="BK102" s="281" t="s">
        <v>164</v>
      </c>
      <c r="BL102" s="271" t="s">
        <v>164</v>
      </c>
      <c r="BM102" s="324">
        <v>94.1</v>
      </c>
      <c r="BN102" s="74">
        <v>4.9000000000000004</v>
      </c>
      <c r="BO102" s="74">
        <v>3.7</v>
      </c>
    </row>
    <row r="103" spans="1:67">
      <c r="A103" s="276" t="s">
        <v>125</v>
      </c>
      <c r="B103" s="277" t="s">
        <v>126</v>
      </c>
      <c r="C103" s="278" t="s">
        <v>205</v>
      </c>
      <c r="D103" s="74">
        <v>246879</v>
      </c>
      <c r="E103" s="297">
        <v>33975</v>
      </c>
      <c r="F103" s="248">
        <f t="shared" si="111"/>
        <v>212904</v>
      </c>
      <c r="G103" s="74">
        <v>13028</v>
      </c>
      <c r="H103" s="74">
        <v>164427</v>
      </c>
      <c r="I103" s="74">
        <v>2460</v>
      </c>
      <c r="J103" s="74">
        <v>10329</v>
      </c>
      <c r="K103" s="74">
        <v>18487</v>
      </c>
      <c r="L103" s="74">
        <v>38148</v>
      </c>
      <c r="M103" s="250">
        <f t="shared" si="112"/>
        <v>38.345842531272993</v>
      </c>
      <c r="N103" s="250">
        <f t="shared" si="113"/>
        <v>77.230582797880729</v>
      </c>
      <c r="O103" s="250">
        <f t="shared" si="114"/>
        <v>7.2406181015452544</v>
      </c>
      <c r="P103" s="250">
        <f t="shared" si="115"/>
        <v>4.8514823582459696</v>
      </c>
      <c r="Q103" s="250">
        <f t="shared" si="116"/>
        <v>54.413539367181748</v>
      </c>
      <c r="R103" s="250">
        <f t="shared" si="117"/>
        <v>17.917934843873297</v>
      </c>
      <c r="S103" s="74">
        <v>244338</v>
      </c>
      <c r="T103" s="74">
        <v>33885</v>
      </c>
      <c r="U103" s="74">
        <v>210453</v>
      </c>
      <c r="V103" s="74">
        <v>11656</v>
      </c>
      <c r="W103" s="74">
        <v>22229</v>
      </c>
      <c r="X103" s="74">
        <v>32299</v>
      </c>
      <c r="Y103" s="74">
        <v>178154</v>
      </c>
      <c r="Z103" s="252">
        <f t="shared" si="118"/>
        <v>34.398701490334957</v>
      </c>
      <c r="AA103" s="252">
        <f t="shared" si="119"/>
        <v>15.347369721505514</v>
      </c>
      <c r="AB103" s="252">
        <f t="shared" si="120"/>
        <v>65.601298509665043</v>
      </c>
      <c r="AC103" s="252">
        <f t="shared" si="121"/>
        <v>84.652630278494485</v>
      </c>
      <c r="AD103" s="254">
        <v>16.190000000000001</v>
      </c>
      <c r="AE103" s="268" t="s">
        <v>164</v>
      </c>
      <c r="AF103" s="268" t="s">
        <v>164</v>
      </c>
      <c r="AG103" s="268" t="s">
        <v>164</v>
      </c>
      <c r="AH103" s="247">
        <v>774</v>
      </c>
      <c r="AI103" s="248">
        <v>21.4</v>
      </c>
      <c r="AJ103" s="248">
        <v>81</v>
      </c>
      <c r="AK103" s="248">
        <v>69</v>
      </c>
      <c r="AL103" s="324">
        <v>20.423054947147889</v>
      </c>
      <c r="AM103" s="322">
        <v>43.331715874734051</v>
      </c>
      <c r="AN103" s="270" t="s">
        <v>164</v>
      </c>
      <c r="AO103" s="270" t="s">
        <v>164</v>
      </c>
      <c r="AP103" s="270" t="s">
        <v>164</v>
      </c>
      <c r="AQ103" s="74">
        <v>246879</v>
      </c>
      <c r="AR103" s="74">
        <v>132043</v>
      </c>
      <c r="AS103" s="74">
        <v>8432</v>
      </c>
      <c r="AT103" s="74">
        <v>123611</v>
      </c>
      <c r="AU103" s="74">
        <v>62362</v>
      </c>
      <c r="AV103" s="74">
        <v>7473</v>
      </c>
      <c r="AW103" s="74">
        <v>54889</v>
      </c>
      <c r="AX103" s="74">
        <v>52474</v>
      </c>
      <c r="AY103" s="74">
        <v>18070</v>
      </c>
      <c r="AZ103" s="74">
        <v>34404</v>
      </c>
      <c r="BA103" s="256">
        <f t="shared" si="122"/>
        <v>24.818248712288447</v>
      </c>
      <c r="BB103" s="252">
        <f t="shared" si="123"/>
        <v>58.059500995753957</v>
      </c>
      <c r="BC103" s="252">
        <f t="shared" si="124"/>
        <v>21.99558498896247</v>
      </c>
      <c r="BD103" s="252">
        <f t="shared" si="125"/>
        <v>25.781103220230715</v>
      </c>
      <c r="BE103" s="252">
        <f t="shared" si="126"/>
        <v>53.186166298749086</v>
      </c>
      <c r="BF103" s="253">
        <f t="shared" si="127"/>
        <v>16.159395784015331</v>
      </c>
      <c r="BG103" s="297">
        <v>39.700000000000003</v>
      </c>
      <c r="BH103" s="297">
        <v>69.3</v>
      </c>
      <c r="BI103" s="74">
        <v>21755</v>
      </c>
      <c r="BJ103" s="74">
        <v>30061</v>
      </c>
      <c r="BK103" s="281" t="s">
        <v>164</v>
      </c>
      <c r="BL103" s="271" t="s">
        <v>164</v>
      </c>
      <c r="BM103" s="324">
        <v>92</v>
      </c>
      <c r="BN103" s="74">
        <v>5.0999999999999996</v>
      </c>
      <c r="BO103" s="74">
        <v>4</v>
      </c>
    </row>
    <row r="104" spans="1:67">
      <c r="A104" s="276" t="s">
        <v>75</v>
      </c>
      <c r="B104" s="277" t="s">
        <v>76</v>
      </c>
      <c r="C104" s="278" t="s">
        <v>206</v>
      </c>
      <c r="D104" s="74">
        <v>213810</v>
      </c>
      <c r="E104" s="297">
        <v>15578</v>
      </c>
      <c r="F104" s="248">
        <f t="shared" si="111"/>
        <v>198232</v>
      </c>
      <c r="G104" s="74">
        <v>7162</v>
      </c>
      <c r="H104" s="74">
        <v>155509</v>
      </c>
      <c r="I104" s="74">
        <v>643</v>
      </c>
      <c r="J104" s="74">
        <v>6019</v>
      </c>
      <c r="K104" s="74">
        <v>7773</v>
      </c>
      <c r="L104" s="74">
        <v>36704</v>
      </c>
      <c r="M104" s="250">
        <f t="shared" si="112"/>
        <v>45.975093079984589</v>
      </c>
      <c r="N104" s="250">
        <f t="shared" si="113"/>
        <v>78.447980144477185</v>
      </c>
      <c r="O104" s="250">
        <f t="shared" si="114"/>
        <v>4.1276158685325459</v>
      </c>
      <c r="P104" s="250">
        <f t="shared" si="115"/>
        <v>3.0363412567093104</v>
      </c>
      <c r="Q104" s="250">
        <f t="shared" si="116"/>
        <v>49.89729105148286</v>
      </c>
      <c r="R104" s="250">
        <f t="shared" si="117"/>
        <v>18.515678598813512</v>
      </c>
      <c r="S104" s="74">
        <v>208804</v>
      </c>
      <c r="T104" s="74">
        <v>15532</v>
      </c>
      <c r="U104" s="74">
        <v>193272</v>
      </c>
      <c r="V104" s="74">
        <v>3715</v>
      </c>
      <c r="W104" s="74">
        <v>11817</v>
      </c>
      <c r="X104" s="74">
        <v>20207</v>
      </c>
      <c r="Y104" s="74">
        <v>173065</v>
      </c>
      <c r="Z104" s="252">
        <f t="shared" si="118"/>
        <v>23.918362091166621</v>
      </c>
      <c r="AA104" s="252">
        <f t="shared" si="119"/>
        <v>10.45521337803717</v>
      </c>
      <c r="AB104" s="252">
        <f t="shared" si="120"/>
        <v>76.081637908833372</v>
      </c>
      <c r="AC104" s="252">
        <f t="shared" si="121"/>
        <v>89.544786621962828</v>
      </c>
      <c r="AD104" s="254">
        <v>39.06</v>
      </c>
      <c r="AE104" s="268" t="s">
        <v>164</v>
      </c>
      <c r="AF104" s="268" t="s">
        <v>164</v>
      </c>
      <c r="AG104" s="268" t="s">
        <v>164</v>
      </c>
      <c r="AH104" s="268">
        <v>733</v>
      </c>
      <c r="AI104" s="269">
        <v>12.5</v>
      </c>
      <c r="AJ104" s="252">
        <v>204</v>
      </c>
      <c r="AK104" s="269">
        <v>182</v>
      </c>
      <c r="AL104" s="322">
        <v>30.800091499357745</v>
      </c>
      <c r="AM104" s="329">
        <v>52.120548097192945</v>
      </c>
      <c r="AN104" s="270" t="s">
        <v>164</v>
      </c>
      <c r="AO104" s="270" t="s">
        <v>164</v>
      </c>
      <c r="AP104" s="270" t="s">
        <v>164</v>
      </c>
      <c r="AQ104" s="74">
        <v>213810</v>
      </c>
      <c r="AR104" s="74">
        <v>119588</v>
      </c>
      <c r="AS104" s="74">
        <v>4967</v>
      </c>
      <c r="AT104" s="74">
        <v>114621</v>
      </c>
      <c r="AU104" s="74">
        <v>53765</v>
      </c>
      <c r="AV104" s="74">
        <v>3038</v>
      </c>
      <c r="AW104" s="74">
        <v>50727</v>
      </c>
      <c r="AX104" s="74">
        <v>40457</v>
      </c>
      <c r="AY104" s="74">
        <v>7573</v>
      </c>
      <c r="AZ104" s="74">
        <v>32884</v>
      </c>
      <c r="BA104" s="256">
        <f t="shared" si="122"/>
        <v>31.884709205289514</v>
      </c>
      <c r="BB104" s="252">
        <f t="shared" si="123"/>
        <v>57.821643327010776</v>
      </c>
      <c r="BC104" s="252">
        <f t="shared" si="124"/>
        <v>19.501861599691871</v>
      </c>
      <c r="BD104" s="252">
        <f t="shared" si="125"/>
        <v>25.589713063481174</v>
      </c>
      <c r="BE104" s="252">
        <f t="shared" si="126"/>
        <v>48.613429195018618</v>
      </c>
      <c r="BF104" s="253">
        <f t="shared" si="127"/>
        <v>16.588643609508054</v>
      </c>
      <c r="BG104" s="297">
        <v>57.4</v>
      </c>
      <c r="BH104" s="297">
        <v>75.5</v>
      </c>
      <c r="BI104" s="74">
        <v>30404</v>
      </c>
      <c r="BJ104" s="74">
        <v>35824</v>
      </c>
      <c r="BK104" s="281" t="s">
        <v>164</v>
      </c>
      <c r="BL104" s="271" t="s">
        <v>164</v>
      </c>
      <c r="BM104" s="344">
        <v>188.3</v>
      </c>
      <c r="BN104" s="74">
        <v>4.4000000000000004</v>
      </c>
      <c r="BO104" s="74">
        <v>3.7</v>
      </c>
    </row>
    <row r="105" spans="1:67">
      <c r="A105" s="276" t="s">
        <v>69</v>
      </c>
      <c r="B105" s="277" t="s">
        <v>70</v>
      </c>
      <c r="C105" s="278" t="s">
        <v>147</v>
      </c>
      <c r="D105" s="74">
        <v>466815</v>
      </c>
      <c r="E105" s="297">
        <v>45190</v>
      </c>
      <c r="F105" s="248">
        <f t="shared" si="111"/>
        <v>421625</v>
      </c>
      <c r="G105" s="74">
        <v>16020</v>
      </c>
      <c r="H105" s="74">
        <v>322388</v>
      </c>
      <c r="I105" s="74">
        <v>4308</v>
      </c>
      <c r="J105" s="74">
        <v>25606</v>
      </c>
      <c r="K105" s="74">
        <v>24862</v>
      </c>
      <c r="L105" s="74">
        <v>73631</v>
      </c>
      <c r="M105" s="250">
        <f t="shared" si="112"/>
        <v>35.450320867448546</v>
      </c>
      <c r="N105" s="250">
        <f t="shared" si="113"/>
        <v>76.463207826860355</v>
      </c>
      <c r="O105" s="250">
        <f t="shared" si="114"/>
        <v>9.5330825403850401</v>
      </c>
      <c r="P105" s="250">
        <f t="shared" si="115"/>
        <v>6.0731692855025203</v>
      </c>
      <c r="Q105" s="250">
        <f t="shared" si="116"/>
        <v>55.016596592166408</v>
      </c>
      <c r="R105" s="250">
        <f t="shared" si="117"/>
        <v>17.463622887637118</v>
      </c>
      <c r="S105" s="74">
        <v>442985</v>
      </c>
      <c r="T105" s="74">
        <v>43937</v>
      </c>
      <c r="U105" s="74">
        <v>399048</v>
      </c>
      <c r="V105" s="74">
        <v>16371</v>
      </c>
      <c r="W105" s="74">
        <v>27566</v>
      </c>
      <c r="X105" s="74">
        <v>53966</v>
      </c>
      <c r="Y105" s="74">
        <v>345082</v>
      </c>
      <c r="Z105" s="252">
        <f t="shared" si="118"/>
        <v>37.260167967772041</v>
      </c>
      <c r="AA105" s="252">
        <f t="shared" si="119"/>
        <v>13.523686373569094</v>
      </c>
      <c r="AB105" s="252">
        <f t="shared" si="120"/>
        <v>62.739832032227959</v>
      </c>
      <c r="AC105" s="252">
        <f t="shared" si="121"/>
        <v>86.476313626430894</v>
      </c>
      <c r="AD105" s="279">
        <v>34.479999999999997</v>
      </c>
      <c r="AE105" s="268" t="s">
        <v>164</v>
      </c>
      <c r="AF105" s="268" t="s">
        <v>164</v>
      </c>
      <c r="AG105" s="268" t="s">
        <v>164</v>
      </c>
      <c r="AH105" s="268">
        <v>733</v>
      </c>
      <c r="AI105" s="269">
        <v>11.6</v>
      </c>
      <c r="AJ105" s="252">
        <v>206</v>
      </c>
      <c r="AK105" s="269">
        <v>196</v>
      </c>
      <c r="AL105" s="324">
        <v>23.613282093354634</v>
      </c>
      <c r="AM105" s="307">
        <v>45.100807694679077</v>
      </c>
      <c r="AN105" s="270" t="s">
        <v>164</v>
      </c>
      <c r="AO105" s="270" t="s">
        <v>164</v>
      </c>
      <c r="AP105" s="270" t="s">
        <v>164</v>
      </c>
      <c r="AQ105" s="74">
        <v>466815</v>
      </c>
      <c r="AR105" s="74">
        <v>259607</v>
      </c>
      <c r="AS105" s="74">
        <v>10295</v>
      </c>
      <c r="AT105" s="74">
        <v>249312</v>
      </c>
      <c r="AU105" s="74">
        <v>115197</v>
      </c>
      <c r="AV105" s="74">
        <v>8806</v>
      </c>
      <c r="AW105" s="74">
        <v>106391</v>
      </c>
      <c r="AX105" s="74">
        <v>92011</v>
      </c>
      <c r="AY105" s="74">
        <v>26089</v>
      </c>
      <c r="AZ105" s="74">
        <v>65922</v>
      </c>
      <c r="BA105" s="256">
        <f t="shared" si="122"/>
        <v>22.781588847090063</v>
      </c>
      <c r="BB105" s="252">
        <f t="shared" si="123"/>
        <v>59.131218499851769</v>
      </c>
      <c r="BC105" s="252">
        <f t="shared" si="124"/>
        <v>19.486612082319095</v>
      </c>
      <c r="BD105" s="252">
        <f t="shared" si="125"/>
        <v>25.233560628520607</v>
      </c>
      <c r="BE105" s="252">
        <f t="shared" si="126"/>
        <v>57.731799070590839</v>
      </c>
      <c r="BF105" s="253">
        <f t="shared" si="127"/>
        <v>15.635220871627631</v>
      </c>
      <c r="BG105" s="297">
        <v>44.1</v>
      </c>
      <c r="BH105" s="297">
        <v>72.400000000000006</v>
      </c>
      <c r="BI105" s="74">
        <v>29432</v>
      </c>
      <c r="BJ105" s="74">
        <v>51858</v>
      </c>
      <c r="BK105" s="281" t="s">
        <v>164</v>
      </c>
      <c r="BL105" s="271" t="s">
        <v>164</v>
      </c>
      <c r="BM105" s="324">
        <v>155.69999999999999</v>
      </c>
      <c r="BN105" s="74">
        <v>6.6</v>
      </c>
      <c r="BO105" s="74">
        <v>5.6</v>
      </c>
    </row>
    <row r="106" spans="1:67" ht="15.75">
      <c r="A106" s="67"/>
      <c r="B106" s="66"/>
      <c r="C106" s="65"/>
      <c r="D106" s="9"/>
      <c r="E106" s="9"/>
      <c r="G106" s="9"/>
      <c r="H106" s="9"/>
      <c r="I106" s="9"/>
      <c r="J106" s="9"/>
      <c r="K106" s="9"/>
      <c r="L106" s="9"/>
      <c r="M106" s="6"/>
      <c r="N106" s="6"/>
      <c r="O106" s="6"/>
      <c r="P106" s="6"/>
      <c r="Q106" s="6"/>
      <c r="R106" s="6"/>
      <c r="S106" s="9"/>
      <c r="T106" s="9"/>
      <c r="U106" s="9"/>
      <c r="V106" s="9"/>
      <c r="W106" s="9"/>
      <c r="X106" s="9"/>
      <c r="Y106" s="9"/>
      <c r="Z106" s="20"/>
      <c r="AA106" s="20"/>
      <c r="AB106" s="20"/>
      <c r="AC106" s="20"/>
      <c r="AD106" s="73"/>
      <c r="AE106" s="27"/>
      <c r="AF106" s="27"/>
      <c r="AG106" s="27"/>
      <c r="AH106" s="25"/>
      <c r="AI106" s="26"/>
      <c r="AJ106" s="20"/>
      <c r="AK106" s="26"/>
      <c r="AL106" s="53"/>
      <c r="AM106" s="53"/>
      <c r="AN106" s="4"/>
      <c r="AO106" s="4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3"/>
      <c r="BB106" s="20"/>
      <c r="BC106" s="20"/>
      <c r="BD106" s="20"/>
      <c r="BE106" s="20"/>
      <c r="BF106" s="38"/>
      <c r="BI106" s="9"/>
      <c r="BJ106" s="9"/>
      <c r="BK106" s="8"/>
      <c r="BL106" s="5"/>
      <c r="BM106" s="81"/>
      <c r="BN106" s="9"/>
      <c r="BO106" s="9"/>
    </row>
    <row r="107" spans="1:67">
      <c r="A107" s="67" t="s">
        <v>208</v>
      </c>
      <c r="B107" s="2" t="s">
        <v>207</v>
      </c>
      <c r="C107" s="1" t="s">
        <v>208</v>
      </c>
      <c r="D107" s="74">
        <v>196138799</v>
      </c>
      <c r="E107" s="74">
        <v>20276199</v>
      </c>
      <c r="F107" s="19">
        <f t="shared" si="111"/>
        <v>175862600</v>
      </c>
      <c r="G107" s="74">
        <v>7206906</v>
      </c>
      <c r="H107" s="74">
        <v>133822490</v>
      </c>
      <c r="I107" s="74">
        <v>1188978</v>
      </c>
      <c r="J107" s="74">
        <v>8578164</v>
      </c>
      <c r="K107" s="74">
        <v>11880315</v>
      </c>
      <c r="L107" s="74">
        <v>33461946</v>
      </c>
      <c r="M107" s="6">
        <f t="shared" si="112"/>
        <v>35.543673644157863</v>
      </c>
      <c r="N107" s="6">
        <f t="shared" si="113"/>
        <v>76.094911595757139</v>
      </c>
      <c r="O107" s="6">
        <f t="shared" si="114"/>
        <v>5.8639097002352365</v>
      </c>
      <c r="P107" s="6">
        <f t="shared" si="115"/>
        <v>4.8777648004749157</v>
      </c>
      <c r="Q107" s="6">
        <f t="shared" si="116"/>
        <v>58.592416655606904</v>
      </c>
      <c r="R107" s="6">
        <f t="shared" si="117"/>
        <v>19.027323603767943</v>
      </c>
      <c r="S107" s="74">
        <v>193498526</v>
      </c>
      <c r="T107" s="74">
        <v>20158003</v>
      </c>
      <c r="U107" s="74">
        <v>173340523</v>
      </c>
      <c r="V107" s="74">
        <v>5470105</v>
      </c>
      <c r="W107" s="74">
        <v>14687898</v>
      </c>
      <c r="X107" s="74">
        <v>21136915</v>
      </c>
      <c r="Y107" s="74">
        <v>152203608</v>
      </c>
      <c r="Z107" s="20">
        <f t="shared" si="118"/>
        <v>27.136145381067756</v>
      </c>
      <c r="AA107" s="20">
        <f t="shared" si="119"/>
        <v>12.19386825087634</v>
      </c>
      <c r="AB107" s="20">
        <f t="shared" si="120"/>
        <v>72.863854618932251</v>
      </c>
      <c r="AC107" s="20">
        <f t="shared" si="121"/>
        <v>87.806131749123665</v>
      </c>
      <c r="AD107" s="39">
        <v>22.1</v>
      </c>
      <c r="AE107" s="9">
        <v>195226024</v>
      </c>
      <c r="AF107" s="209">
        <v>4845183</v>
      </c>
      <c r="AG107" s="27">
        <f>AF107/AE107*100</f>
        <v>2.4818325450299596</v>
      </c>
      <c r="AH107" s="208">
        <v>763</v>
      </c>
      <c r="AI107" s="291">
        <v>19.899999999999999</v>
      </c>
      <c r="AJ107" s="291">
        <v>113</v>
      </c>
      <c r="AK107" s="291">
        <v>99</v>
      </c>
      <c r="AL107" s="301">
        <v>23.656003408008914</v>
      </c>
      <c r="AM107" s="74">
        <v>46.841163073265363</v>
      </c>
      <c r="AN107" s="333">
        <v>201205121</v>
      </c>
      <c r="AO107" s="333">
        <v>9256482</v>
      </c>
      <c r="AP107" s="53">
        <f>AO107/AN107*100</f>
        <v>4.6005200831841657</v>
      </c>
      <c r="AQ107" s="74">
        <v>196138799</v>
      </c>
      <c r="AR107" s="74">
        <v>101304546</v>
      </c>
      <c r="AS107" s="74">
        <v>4436510</v>
      </c>
      <c r="AT107" s="74">
        <v>96868036</v>
      </c>
      <c r="AU107" s="74">
        <v>52332857</v>
      </c>
      <c r="AV107" s="74">
        <v>4202976</v>
      </c>
      <c r="AW107" s="74">
        <v>48129881</v>
      </c>
      <c r="AX107" s="74">
        <v>42501396</v>
      </c>
      <c r="AY107" s="74">
        <v>11636713</v>
      </c>
      <c r="AZ107" s="74">
        <v>30864683</v>
      </c>
      <c r="BA107" s="3">
        <f t="shared" si="122"/>
        <v>21.880383004723914</v>
      </c>
      <c r="BB107" s="20">
        <f t="shared" si="123"/>
        <v>55.081658067150151</v>
      </c>
      <c r="BC107" s="20">
        <f t="shared" si="124"/>
        <v>20.728618810655782</v>
      </c>
      <c r="BD107" s="20">
        <f t="shared" si="125"/>
        <v>27.367888908727611</v>
      </c>
      <c r="BE107" s="20">
        <f t="shared" si="126"/>
        <v>57.390998184620301</v>
      </c>
      <c r="BF107" s="38">
        <f t="shared" si="127"/>
        <v>17.550453024122241</v>
      </c>
      <c r="BG107" s="74">
        <v>37</v>
      </c>
      <c r="BH107" s="74">
        <v>70.099999999999994</v>
      </c>
      <c r="BI107" s="74">
        <v>22274</v>
      </c>
      <c r="BJ107" s="74">
        <v>32924</v>
      </c>
      <c r="BK107" s="331">
        <v>45500</v>
      </c>
      <c r="BL107" s="331">
        <v>71000</v>
      </c>
      <c r="BM107" s="207">
        <v>100</v>
      </c>
      <c r="BN107" s="74">
        <v>5.7</v>
      </c>
      <c r="BO107" s="74">
        <v>4.7</v>
      </c>
    </row>
    <row r="108" spans="1:67">
      <c r="AZ108" s="20"/>
      <c r="BE108" s="9"/>
      <c r="BF108" s="9"/>
      <c r="BH108" s="9"/>
    </row>
    <row r="109" spans="1:67">
      <c r="BB109" s="20"/>
      <c r="BG109" s="9"/>
      <c r="BH109" s="9"/>
      <c r="BI109" s="9"/>
    </row>
    <row r="110" spans="1:67">
      <c r="BB110" s="20"/>
      <c r="BG110" s="9"/>
      <c r="BH110" s="9"/>
    </row>
    <row r="111" spans="1:67">
      <c r="BB111" s="20"/>
      <c r="BG111" s="9"/>
      <c r="BH111" s="9"/>
    </row>
    <row r="112" spans="1:67">
      <c r="BG112" s="9"/>
      <c r="BH112" s="9"/>
    </row>
    <row r="113" spans="59:60">
      <c r="BG113" s="9"/>
      <c r="BH113" s="9"/>
    </row>
    <row r="114" spans="59:60">
      <c r="BG114" s="9"/>
      <c r="BH114" s="9"/>
    </row>
    <row r="115" spans="59:60">
      <c r="BG115" s="9"/>
      <c r="BH115" s="9"/>
    </row>
    <row r="116" spans="59:60">
      <c r="BG116" s="9"/>
      <c r="BH116" s="9"/>
    </row>
    <row r="117" spans="59:60">
      <c r="BG117" s="9"/>
      <c r="BH117" s="9"/>
    </row>
    <row r="118" spans="59:60">
      <c r="BG118" s="9"/>
      <c r="BH118" s="9"/>
    </row>
    <row r="119" spans="59:60">
      <c r="BG119" s="9"/>
      <c r="BH119" s="9"/>
    </row>
    <row r="120" spans="59:60">
      <c r="BG120" s="20"/>
      <c r="BH120" s="57"/>
    </row>
    <row r="121" spans="59:60">
      <c r="BG121" s="9"/>
      <c r="BH121" s="9"/>
    </row>
    <row r="122" spans="59:60">
      <c r="BG122" s="9"/>
      <c r="BH122" s="9"/>
    </row>
    <row r="123" spans="59:60">
      <c r="BG123" s="9"/>
      <c r="BH123" s="9"/>
    </row>
    <row r="124" spans="59:60">
      <c r="BG124" s="9"/>
      <c r="BH124" s="9"/>
    </row>
    <row r="125" spans="59:60">
      <c r="BG125" s="9"/>
      <c r="BH125" s="9"/>
    </row>
    <row r="126" spans="59:60">
      <c r="BG126" s="9"/>
      <c r="BH126" s="9"/>
    </row>
    <row r="127" spans="59:60">
      <c r="BG127" s="9"/>
      <c r="BH127" s="9"/>
    </row>
    <row r="128" spans="59:60">
      <c r="BG128" s="9"/>
      <c r="BH128" s="9"/>
    </row>
    <row r="129" spans="59:60">
      <c r="BG129" s="9"/>
      <c r="BH129" s="9"/>
    </row>
    <row r="130" spans="59:60">
      <c r="BG130" s="9"/>
      <c r="BH130" s="9"/>
    </row>
    <row r="131" spans="59:60">
      <c r="BG131" s="9"/>
      <c r="BH131" s="9"/>
    </row>
    <row r="132" spans="59:60">
      <c r="BG132" s="9"/>
      <c r="BH132" s="9"/>
    </row>
    <row r="133" spans="59:60">
      <c r="BG133" s="9"/>
      <c r="BH133" s="9"/>
    </row>
    <row r="134" spans="59:60">
      <c r="BG134" s="9"/>
      <c r="BH134" s="9"/>
    </row>
    <row r="135" spans="59:60">
      <c r="BG135" s="9"/>
      <c r="BH135" s="9"/>
    </row>
    <row r="136" spans="59:60">
      <c r="BG136" s="9"/>
      <c r="BH136" s="9"/>
    </row>
    <row r="137" spans="59:60">
      <c r="BG137" s="9"/>
      <c r="BH137" s="9"/>
    </row>
    <row r="138" spans="59:60">
      <c r="BG138" s="9"/>
      <c r="BH138" s="9"/>
    </row>
    <row r="139" spans="59:60">
      <c r="BG139" s="9"/>
      <c r="BH139" s="9"/>
    </row>
    <row r="140" spans="59:60">
      <c r="BG140" s="9"/>
      <c r="BH140" s="9"/>
    </row>
    <row r="141" spans="59:60">
      <c r="BG141" s="9"/>
      <c r="BH141" s="9"/>
    </row>
    <row r="142" spans="59:60">
      <c r="BG142" s="9"/>
      <c r="BH142" s="9"/>
    </row>
    <row r="143" spans="59:60">
      <c r="BG143" s="9"/>
      <c r="BH143" s="9"/>
    </row>
    <row r="144" spans="59:60">
      <c r="BG144" s="74"/>
      <c r="BH144" s="74"/>
    </row>
    <row r="145" spans="59:60">
      <c r="BG145" s="9"/>
      <c r="BH145" s="9"/>
    </row>
    <row r="146" spans="59:60">
      <c r="BG146" s="9"/>
      <c r="BH146" s="9"/>
    </row>
    <row r="147" spans="59:60">
      <c r="BG147" s="9"/>
      <c r="BH147" s="9"/>
    </row>
    <row r="148" spans="59:60">
      <c r="BG148" s="9"/>
      <c r="BH148" s="9"/>
    </row>
    <row r="149" spans="59:60">
      <c r="BG149" s="9"/>
      <c r="BH149" s="9"/>
    </row>
    <row r="150" spans="59:60">
      <c r="BG150" s="9"/>
      <c r="BH150" s="9"/>
    </row>
    <row r="151" spans="59:60">
      <c r="BG151" s="9"/>
      <c r="BH151" s="9"/>
    </row>
    <row r="152" spans="59:60">
      <c r="BG152" s="9"/>
      <c r="BH152" s="9"/>
    </row>
    <row r="154" spans="59:60">
      <c r="BG154" s="9"/>
      <c r="BH154" s="9"/>
    </row>
    <row r="155" spans="59:60">
      <c r="BG155" s="9"/>
      <c r="BH155" s="9"/>
    </row>
    <row r="156" spans="59:60">
      <c r="BG156" s="20"/>
      <c r="BH156" s="57"/>
    </row>
    <row r="157" spans="59:60">
      <c r="BG157" s="9"/>
      <c r="BH157" s="9"/>
    </row>
  </sheetData>
  <sortState xmlns:xlrd2="http://schemas.microsoft.com/office/spreadsheetml/2017/richdata2" ref="A59:BO183">
    <sortCondition ref="C58"/>
  </sortState>
  <mergeCells count="29">
    <mergeCell ref="D1:R1"/>
    <mergeCell ref="S1:AC1"/>
    <mergeCell ref="AN1:AP1"/>
    <mergeCell ref="D3:F3"/>
    <mergeCell ref="G3:L3"/>
    <mergeCell ref="M3:R3"/>
    <mergeCell ref="S3:Y3"/>
    <mergeCell ref="Z3:AC3"/>
    <mergeCell ref="D2:R2"/>
    <mergeCell ref="S2:AC2"/>
    <mergeCell ref="AN2:AP2"/>
    <mergeCell ref="AN3:AO3"/>
    <mergeCell ref="AD3:AK3"/>
    <mergeCell ref="AE2:AK2"/>
    <mergeCell ref="AL2:AM2"/>
    <mergeCell ref="BN3:BO3"/>
    <mergeCell ref="BN1:BO1"/>
    <mergeCell ref="BN2:BO2"/>
    <mergeCell ref="AQ1:BF1"/>
    <mergeCell ref="BG2:BH2"/>
    <mergeCell ref="BK2:BL2"/>
    <mergeCell ref="BI2:BJ2"/>
    <mergeCell ref="BG3:BH3"/>
    <mergeCell ref="BI3:BJ3"/>
    <mergeCell ref="BK3:BL3"/>
    <mergeCell ref="BG1:BH1"/>
    <mergeCell ref="BI1:BM1"/>
    <mergeCell ref="AQ3:AZ3"/>
    <mergeCell ref="AQ2:BF2"/>
  </mergeCells>
  <conditionalFormatting sqref="AP107:BO107 D107:AL107 D58:BO106">
    <cfRule type="cellIs" dxfId="0" priority="29" operator="equal">
      <formula>#REF!</formula>
    </cfRule>
  </conditionalFormatting>
  <pageMargins left="0.45" right="0.45" top="0.5" bottom="0.5" header="0.3" footer="0.3"/>
  <pageSetup scale="6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Illinois at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Voorhees RA 2</dc:creator>
  <cp:keywords/>
  <dc:description/>
  <cp:lastModifiedBy>Amy McArthur</cp:lastModifiedBy>
  <cp:revision/>
  <dcterms:created xsi:type="dcterms:W3CDTF">2014-03-07T17:52:10Z</dcterms:created>
  <dcterms:modified xsi:type="dcterms:W3CDTF">2020-06-09T18:08:46Z</dcterms:modified>
  <cp:category/>
  <cp:contentStatus/>
</cp:coreProperties>
</file>