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Downloads\"/>
    </mc:Choice>
  </mc:AlternateContent>
  <xr:revisionPtr revIDLastSave="0" documentId="8_{BE701ABB-0195-4F63-8993-3B185486E6A2}" xr6:coauthVersionLast="38" xr6:coauthVersionMax="38" xr10:uidLastSave="{00000000-0000-0000-0000-000000000000}"/>
  <bookViews>
    <workbookView xWindow="0" yWindow="0" windowWidth="18000" windowHeight="24825" xr2:uid="{00000000-000D-0000-FFFF-FFFF00000000}"/>
  </bookViews>
  <sheets>
    <sheet name="Master recap" sheetId="1" r:id="rId1"/>
    <sheet name="LEFT + SEARCH" sheetId="4" r:id="rId2"/>
    <sheet name="RIGHT + SEARCH + LEN" sheetId="5" r:id="rId3"/>
    <sheet name="MID + SEARCH" sheetId="6" r:id="rId4"/>
    <sheet name="CONCATENATE" sheetId="7" r:id="rId5"/>
    <sheet name="TRIM" sheetId="8" r:id="rId6"/>
    <sheet name="VALUE" sheetId="9" r:id="rId7"/>
    <sheet name="DAY + MONTH + YEAR" sheetId="10" r:id="rId8"/>
    <sheet name="IF + COUNT" sheetId="11" r:id="rId9"/>
    <sheet name="AND + OR" sheetId="12" r:id="rId10"/>
    <sheet name="COUNTIF + SUMIF + AVERAGEIF" sheetId="13" r:id="rId11"/>
    <sheet name="IFERROR" sheetId="14" r:id="rId12"/>
    <sheet name="PMT" sheetId="16" r:id="rId13"/>
    <sheet name="VLOOKUP" sheetId="17" r:id="rId14"/>
  </sheets>
  <calcPr calcId="162913"/>
</workbook>
</file>

<file path=xl/calcChain.xml><?xml version="1.0" encoding="utf-8"?>
<calcChain xmlns="http://schemas.openxmlformats.org/spreadsheetml/2006/main">
  <c r="I7" i="17" l="1"/>
  <c r="I8" i="17"/>
  <c r="H5" i="17"/>
  <c r="I5" i="17" s="1"/>
  <c r="H6" i="17"/>
  <c r="I6" i="17" s="1"/>
  <c r="H7" i="17"/>
  <c r="H8" i="17"/>
  <c r="H9" i="17"/>
  <c r="I9" i="17" s="1"/>
  <c r="H10" i="17"/>
  <c r="I10" i="17" s="1"/>
  <c r="H11" i="17"/>
  <c r="I11" i="17" s="1"/>
  <c r="H4" i="17"/>
  <c r="I4" i="17" s="1"/>
  <c r="B11" i="16"/>
  <c r="E5" i="11"/>
  <c r="E6" i="11"/>
  <c r="E7" i="11"/>
  <c r="E8" i="11"/>
  <c r="E4" i="11"/>
  <c r="H8" i="14"/>
  <c r="H9" i="14"/>
  <c r="H10" i="14"/>
  <c r="H11" i="14"/>
  <c r="H7" i="14"/>
  <c r="C7" i="14"/>
  <c r="B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B8" i="14"/>
  <c r="B9" i="14"/>
  <c r="B10" i="14"/>
  <c r="B11" i="14"/>
  <c r="M6" i="13"/>
  <c r="M7" i="13"/>
  <c r="M5" i="13"/>
  <c r="E6" i="13"/>
  <c r="E7" i="13"/>
  <c r="I6" i="13"/>
  <c r="I7" i="13"/>
  <c r="I5" i="13"/>
  <c r="E5" i="13"/>
  <c r="F6" i="12"/>
  <c r="F7" i="12"/>
  <c r="F9" i="12"/>
  <c r="F10" i="12"/>
  <c r="F11" i="12"/>
  <c r="C6" i="12"/>
  <c r="C7" i="12"/>
  <c r="C8" i="12"/>
  <c r="F8" i="12" s="1"/>
  <c r="C9" i="12"/>
  <c r="C10" i="12"/>
  <c r="C11" i="12"/>
  <c r="C5" i="12"/>
  <c r="F5" i="12" s="1"/>
  <c r="E9" i="11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D5" i="10"/>
  <c r="C5" i="10"/>
  <c r="B5" i="10"/>
  <c r="C4" i="9"/>
  <c r="C5" i="9"/>
  <c r="C6" i="9"/>
  <c r="C7" i="9"/>
  <c r="C8" i="9"/>
  <c r="C9" i="9"/>
  <c r="C10" i="9"/>
  <c r="C3" i="9"/>
  <c r="B11" i="9"/>
  <c r="C2" i="9"/>
  <c r="B4" i="8"/>
  <c r="B5" i="8"/>
  <c r="B6" i="8"/>
  <c r="B7" i="8"/>
  <c r="B3" i="8"/>
  <c r="C4" i="7"/>
  <c r="C5" i="7"/>
  <c r="C6" i="7"/>
  <c r="C7" i="7"/>
  <c r="C3" i="7"/>
  <c r="B4" i="6"/>
  <c r="B5" i="6"/>
  <c r="B6" i="6"/>
  <c r="B3" i="6"/>
  <c r="B8" i="5"/>
  <c r="B9" i="5"/>
  <c r="B10" i="5"/>
  <c r="B11" i="5"/>
  <c r="B4" i="5"/>
  <c r="B5" i="5"/>
  <c r="B6" i="5"/>
  <c r="B7" i="5"/>
  <c r="B3" i="5"/>
  <c r="B4" i="4"/>
  <c r="B5" i="4"/>
  <c r="B6" i="4"/>
  <c r="B7" i="4"/>
  <c r="B3" i="4"/>
  <c r="C11" i="9" l="1"/>
</calcChain>
</file>

<file path=xl/sharedStrings.xml><?xml version="1.0" encoding="utf-8"?>
<sst xmlns="http://schemas.openxmlformats.org/spreadsheetml/2006/main" count="233" uniqueCount="193">
  <si>
    <t>LEFT</t>
  </si>
  <si>
    <t>RIGHT</t>
  </si>
  <si>
    <t>MID</t>
  </si>
  <si>
    <t>CONCATENATE</t>
  </si>
  <si>
    <t>LEN</t>
  </si>
  <si>
    <t>SEARCH/FIND</t>
  </si>
  <si>
    <t>VALUE</t>
  </si>
  <si>
    <t>YEAR</t>
  </si>
  <si>
    <t>MONTH</t>
  </si>
  <si>
    <t>DAY</t>
  </si>
  <si>
    <t>IF</t>
  </si>
  <si>
    <t>COUNTIF</t>
  </si>
  <si>
    <t>SUMIF</t>
  </si>
  <si>
    <t>VLOOKUP</t>
  </si>
  <si>
    <t>AVERAGEIF</t>
  </si>
  <si>
    <t>Manipulating and clipping text fields</t>
  </si>
  <si>
    <t>TRIM</t>
  </si>
  <si>
    <t>Functions covered</t>
  </si>
  <si>
    <t>Skills learned</t>
  </si>
  <si>
    <t>Manipulating and clipping date fields</t>
  </si>
  <si>
    <t>Conditional analysis</t>
  </si>
  <si>
    <t>Splicing data from more than one dataset</t>
  </si>
  <si>
    <t>IFERROR</t>
  </si>
  <si>
    <t>Consistency checking in surveys</t>
  </si>
  <si>
    <t>COUNT</t>
  </si>
  <si>
    <t>Pivot tables</t>
  </si>
  <si>
    <t>Inflation</t>
  </si>
  <si>
    <t>PMT</t>
  </si>
  <si>
    <t>What-If goal seek</t>
  </si>
  <si>
    <t>What-If data table</t>
  </si>
  <si>
    <t>What it does</t>
  </si>
  <si>
    <t>What it's useful for</t>
  </si>
  <si>
    <t>Extracts the first few characters out of a cell</t>
  </si>
  <si>
    <t>Extracts the middle few characters out of a cell</t>
  </si>
  <si>
    <t>Extracts the last few characters out of a cell</t>
  </si>
  <si>
    <t>Merges multiple things into a single cell</t>
  </si>
  <si>
    <t>Tells you how many characters a cell has</t>
  </si>
  <si>
    <t>Finds a specific thing in a cell and tells you where it comes in sequence</t>
  </si>
  <si>
    <t>Removes unwanted spaces at the start or end of text in cells</t>
  </si>
  <si>
    <t>Converts things in cells into numbers</t>
  </si>
  <si>
    <t>Splits strings of text in cells into multiple cells according to a rule you set</t>
  </si>
  <si>
    <t>Finds the year in a date-formatted cell</t>
  </si>
  <si>
    <t>Finds the month number in a date-formatted cell</t>
  </si>
  <si>
    <t>Finds the day number in a date-formatted cell</t>
  </si>
  <si>
    <t>Sets a conditional statement</t>
  </si>
  <si>
    <t>Counts how many cells meet a rule</t>
  </si>
  <si>
    <t>Counts how many cells meet a rule and returns the sum of the values in those cells</t>
  </si>
  <si>
    <t>Counts how many cells meet a rule and returns the average of the values in those cells</t>
  </si>
  <si>
    <t>Sets multiple conditional statements</t>
  </si>
  <si>
    <t>AND/OR</t>
  </si>
  <si>
    <t>Lets you define what value you want errors to be set to</t>
  </si>
  <si>
    <t>Finds an identifyer in another table and returns a value corresponding to it</t>
  </si>
  <si>
    <t>Counts how many cells in a range contain a number</t>
  </si>
  <si>
    <t>Extracting first names, in combination with SEARCH</t>
  </si>
  <si>
    <t>Extracting surnames, in combination with SEARCH and LEN</t>
  </si>
  <si>
    <t>Extracting middle names, in combination with SEARCH and LEN</t>
  </si>
  <si>
    <t>Joining a first name and surname together - the reverse of the previous functions</t>
  </si>
  <si>
    <t>Helps when used with RIGHT or MID</t>
  </si>
  <si>
    <t>Helps when used with LEFT, RIGHT and MID</t>
  </si>
  <si>
    <t>Easy way to clean up data with inexplicable spaces</t>
  </si>
  <si>
    <t>Easy way to sort out cells that look like numbers but are actually text</t>
  </si>
  <si>
    <t>UNIQUE (Google Sheets)/removing duplicates</t>
  </si>
  <si>
    <t>Text to columns</t>
  </si>
  <si>
    <t>Quick way of splitting paragraphs into separate cells</t>
  </si>
  <si>
    <t>Removes duplicate values from a list</t>
  </si>
  <si>
    <t>Creating your own rows for a table, teeing up a COUNTIF, SUMIF or AVERAGEIF</t>
  </si>
  <si>
    <t>Helps to simplify an axis for a chart or for a Pivot table query</t>
  </si>
  <si>
    <t>All sorts</t>
  </si>
  <si>
    <t>Do IF several times</t>
  </si>
  <si>
    <t>Helps when you're consistency-checking a dataset like a survey</t>
  </si>
  <si>
    <t>When your data is over multiple tables, tabs or even spreadsheets, it helps you connect them</t>
  </si>
  <si>
    <t>If you ever want a mortgage or a loan</t>
  </si>
  <si>
    <t>When you have price data over time, helps you adjust for how far the money actually goes</t>
  </si>
  <si>
    <t>Easily do basic analysis on a large dataset</t>
  </si>
  <si>
    <t>What-If goal seek but over multiple dimensions at once</t>
  </si>
  <si>
    <t>Tom Fogden</t>
  </si>
  <si>
    <t>Farhad Kessarian</t>
  </si>
  <si>
    <t>Sam Pilling</t>
  </si>
  <si>
    <t>Ali Blackwell</t>
  </si>
  <si>
    <t>Joe O'Leary</t>
  </si>
  <si>
    <t>LEFT(C3,(SEARCH(" ",C3)-1))</t>
  </si>
  <si>
    <t>Tom</t>
  </si>
  <si>
    <t>Farhad</t>
  </si>
  <si>
    <t>Joe</t>
  </si>
  <si>
    <t>Sam</t>
  </si>
  <si>
    <t>Ali</t>
  </si>
  <si>
    <t>Fogden</t>
  </si>
  <si>
    <t>Kessarian</t>
  </si>
  <si>
    <t>O'Leary</t>
  </si>
  <si>
    <t>Pilling</t>
  </si>
  <si>
    <t>Blackwell</t>
  </si>
  <si>
    <t>RIGHT(A3,(LEN(A3)-SEARCH(" ",A3)))</t>
  </si>
  <si>
    <t>Jan-Mar 2017</t>
  </si>
  <si>
    <t>Apr-Jun 2017</t>
  </si>
  <si>
    <t>Jul-Sep 2017</t>
  </si>
  <si>
    <t>Oct-Dec 2017</t>
  </si>
  <si>
    <t>Homer J Simpson</t>
  </si>
  <si>
    <t>George W Bush</t>
  </si>
  <si>
    <t>Franklin D Roosevelt</t>
  </si>
  <si>
    <t>Joe M O'Leary</t>
  </si>
  <si>
    <t>MID(A3,SEARCH(" ",A3)+1,1)</t>
  </si>
  <si>
    <t>CONCATENATE("Mr"," ",A3," ",B3)</t>
  </si>
  <si>
    <t xml:space="preserve">Tom </t>
  </si>
  <si>
    <t xml:space="preserve">Farhad </t>
  </si>
  <si>
    <t xml:space="preserve">Ali </t>
  </si>
  <si>
    <t xml:space="preserve"> Joe </t>
  </si>
  <si>
    <t xml:space="preserve"> Sam </t>
  </si>
  <si>
    <t>TRIM(A3)</t>
  </si>
  <si>
    <t>12</t>
  </si>
  <si>
    <t>23</t>
  </si>
  <si>
    <t>34</t>
  </si>
  <si>
    <t>45</t>
  </si>
  <si>
    <t>56</t>
  </si>
  <si>
    <t>67</t>
  </si>
  <si>
    <t>78</t>
  </si>
  <si>
    <t>89</t>
  </si>
  <si>
    <t>Total</t>
  </si>
  <si>
    <t>VALUE(B3)</t>
  </si>
  <si>
    <t>DAY(A5)</t>
  </si>
  <si>
    <t>MONTH(A5)</t>
  </si>
  <si>
    <t>YEAR(A5)</t>
  </si>
  <si>
    <t>Always</t>
  </si>
  <si>
    <t>Often</t>
  </si>
  <si>
    <t>Sometimes</t>
  </si>
  <si>
    <t>Never</t>
  </si>
  <si>
    <t>Survey answers:</t>
  </si>
  <si>
    <t>Sector</t>
  </si>
  <si>
    <t>TV</t>
  </si>
  <si>
    <t>Radio</t>
  </si>
  <si>
    <t>Print</t>
  </si>
  <si>
    <t>Employees</t>
  </si>
  <si>
    <t>Large broadcaster?</t>
  </si>
  <si>
    <t>(large = 50+ employees, broadcaster = TV or radio)</t>
  </si>
  <si>
    <t>AND(B5&gt;49,OR(A5="TV",A5="Radio"))</t>
  </si>
  <si>
    <t>IF(C5=TRUE,1,0)</t>
  </si>
  <si>
    <t>Labour</t>
  </si>
  <si>
    <t>Conservative</t>
  </si>
  <si>
    <t>Seats</t>
  </si>
  <si>
    <t>Votes</t>
  </si>
  <si>
    <t>Seat</t>
  </si>
  <si>
    <t>Lib Dem</t>
  </si>
  <si>
    <t>COUNTIF(A$4:A$16,E5)</t>
  </si>
  <si>
    <t>SUMIF(A$4:A$16,E5,B$4:B$16)</t>
  </si>
  <si>
    <t>Average votes</t>
  </si>
  <si>
    <t>Total votes</t>
  </si>
  <si>
    <t>AVERAGEIF(A$4:A$16,D5,B$4:B$16)</t>
  </si>
  <si>
    <t>COUNTRIES</t>
  </si>
  <si>
    <t>A</t>
  </si>
  <si>
    <t>CHILE</t>
  </si>
  <si>
    <t>FIJI</t>
  </si>
  <si>
    <t>LIECHTENSTEIN</t>
  </si>
  <si>
    <t>SEYCHELLES</t>
  </si>
  <si>
    <t>YEMEN</t>
  </si>
  <si>
    <t>Does it contain…</t>
  </si>
  <si>
    <t>B</t>
  </si>
  <si>
    <t>D</t>
  </si>
  <si>
    <t>O</t>
  </si>
  <si>
    <t>P</t>
  </si>
  <si>
    <t>Q</t>
  </si>
  <si>
    <t>R</t>
  </si>
  <si>
    <t>IFERROR(FIND(B$6,$A7,1),0)</t>
  </si>
  <si>
    <t>FIND(H$6,$A7,1)</t>
  </si>
  <si>
    <t>Without the IFERROR, doesn't work</t>
  </si>
  <si>
    <t>IF(COUNT(A6:D6)&gt;1,"Invalid response","")</t>
  </si>
  <si>
    <t>Cost of house</t>
  </si>
  <si>
    <t>sum</t>
  </si>
  <si>
    <t>Deposit</t>
  </si>
  <si>
    <t>Loan</t>
  </si>
  <si>
    <t>Interest rate</t>
  </si>
  <si>
    <t>per year</t>
  </si>
  <si>
    <t>Loan period</t>
  </si>
  <si>
    <t>months</t>
  </si>
  <si>
    <t>Monthly repayments</t>
  </si>
  <si>
    <t>per month</t>
  </si>
  <si>
    <t>PMT(B7/12,B9,-B5)</t>
  </si>
  <si>
    <t>Faketown</t>
  </si>
  <si>
    <t>Fake City</t>
  </si>
  <si>
    <t>Fakington</t>
  </si>
  <si>
    <t>Fakeville</t>
  </si>
  <si>
    <t>Fakey Hollow</t>
  </si>
  <si>
    <t>Fake Creek</t>
  </si>
  <si>
    <t>Fakebury</t>
  </si>
  <si>
    <t>Fakey McFakeFace</t>
  </si>
  <si>
    <t>Location</t>
  </si>
  <si>
    <t>Population</t>
  </si>
  <si>
    <t>Crime incidents recorded</t>
  </si>
  <si>
    <t>Crime rate per 1,000 people</t>
  </si>
  <si>
    <t>VLOOKUP(F4,$A$4:$B$11,2,FALSE)</t>
  </si>
  <si>
    <t>Calculates your periodic repayments for a given loan, interest rate and number of payments</t>
  </si>
  <si>
    <t>Weighting</t>
  </si>
  <si>
    <t>SUMPRODUCT</t>
  </si>
  <si>
    <t>Mutliples together corresponding values in multiple arrays</t>
  </si>
  <si>
    <t>Finding a weighted average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</si>
</sst>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u/>
      <sz val="10"/>
      <color theme="10"/>
      <name val="Tahom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8" fillId="0" borderId="0"/>
    <xf numFmtId="0" fontId="22" fillId="0" borderId="0"/>
    <xf numFmtId="9" fontId="2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16" fillId="0" borderId="0" xfId="0" applyFont="1"/>
    <xf numFmtId="0" fontId="14" fillId="0" borderId="0" xfId="0" applyFont="1"/>
    <xf numFmtId="0" fontId="16" fillId="33" borderId="0" xfId="0" applyFont="1" applyFill="1"/>
    <xf numFmtId="22" fontId="0" fillId="0" borderId="0" xfId="0" applyNumberFormat="1"/>
    <xf numFmtId="0" fontId="20" fillId="0" borderId="0" xfId="0" applyFont="1"/>
    <xf numFmtId="0" fontId="21" fillId="0" borderId="0" xfId="0" applyFont="1"/>
    <xf numFmtId="0" fontId="16" fillId="0" borderId="0" xfId="0" applyFont="1" applyFill="1"/>
    <xf numFmtId="0" fontId="0" fillId="0" borderId="0" xfId="0" applyFont="1"/>
    <xf numFmtId="0" fontId="21" fillId="34" borderId="0" xfId="0" applyFont="1" applyFill="1"/>
    <xf numFmtId="0" fontId="16" fillId="33" borderId="0" xfId="0" applyFont="1" applyFill="1"/>
    <xf numFmtId="164" fontId="0" fillId="34" borderId="0" xfId="0" applyNumberFormat="1" applyFill="1"/>
    <xf numFmtId="0" fontId="0" fillId="34" borderId="0" xfId="0" applyFill="1"/>
    <xf numFmtId="0" fontId="0" fillId="0" borderId="0" xfId="0" applyFill="1"/>
    <xf numFmtId="0" fontId="16" fillId="33" borderId="0" xfId="0" applyFont="1" applyFill="1"/>
    <xf numFmtId="0" fontId="0" fillId="0" borderId="0" xfId="0" applyFill="1"/>
    <xf numFmtId="0" fontId="0" fillId="0" borderId="0" xfId="0"/>
    <xf numFmtId="14" fontId="0" fillId="0" borderId="0" xfId="0" applyNumberFormat="1"/>
    <xf numFmtId="1" fontId="0" fillId="0" borderId="0" xfId="0" applyNumberFormat="1"/>
    <xf numFmtId="8" fontId="0" fillId="34" borderId="0" xfId="0" applyNumberFormat="1" applyFill="1"/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6" fillId="0" borderId="0" xfId="0" applyFont="1"/>
  </cellXfs>
  <cellStyles count="47">
    <cellStyle name="%" xfId="45" xr:uid="{00000000-0005-0000-0000-000000000000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4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 xr:uid="{00000000-0005-0000-0000-000027000000}"/>
    <cellStyle name="Normal 7" xfId="44" xr:uid="{00000000-0005-0000-0000-000028000000}"/>
    <cellStyle name="Note" xfId="15" builtinId="10" customBuiltin="1"/>
    <cellStyle name="Output" xfId="10" builtinId="21" customBuiltin="1"/>
    <cellStyle name="Percent 2" xfId="46" xr:uid="{00000000-0005-0000-0000-00002B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/>
  </sheetViews>
  <sheetFormatPr defaultRowHeight="15" x14ac:dyDescent="0.25"/>
  <cols>
    <col min="1" max="1" width="39.42578125" customWidth="1"/>
    <col min="2" max="2" width="16.85546875" customWidth="1"/>
    <col min="3" max="3" width="54.42578125" style="1" customWidth="1"/>
    <col min="4" max="4" width="62.28515625" customWidth="1"/>
  </cols>
  <sheetData>
    <row r="1" spans="1:12" x14ac:dyDescent="0.25">
      <c r="A1" s="4" t="s">
        <v>18</v>
      </c>
      <c r="B1" s="4" t="s">
        <v>17</v>
      </c>
      <c r="C1" s="4" t="s">
        <v>30</v>
      </c>
      <c r="D1" s="4" t="s">
        <v>31</v>
      </c>
    </row>
    <row r="2" spans="1:12" x14ac:dyDescent="0.25">
      <c r="A2" t="s">
        <v>15</v>
      </c>
      <c r="B2" s="1" t="s">
        <v>0</v>
      </c>
      <c r="C2" s="1" t="s">
        <v>32</v>
      </c>
      <c r="D2" s="1" t="s">
        <v>53</v>
      </c>
    </row>
    <row r="3" spans="1:12" x14ac:dyDescent="0.25">
      <c r="B3" s="1" t="s">
        <v>1</v>
      </c>
      <c r="C3" s="1" t="s">
        <v>34</v>
      </c>
      <c r="D3" s="1" t="s">
        <v>54</v>
      </c>
    </row>
    <row r="4" spans="1:12" x14ac:dyDescent="0.25">
      <c r="B4" s="1" t="s">
        <v>2</v>
      </c>
      <c r="C4" s="1" t="s">
        <v>33</v>
      </c>
      <c r="D4" s="1" t="s">
        <v>55</v>
      </c>
    </row>
    <row r="5" spans="1:12" x14ac:dyDescent="0.25">
      <c r="B5" s="1" t="s">
        <v>3</v>
      </c>
      <c r="C5" s="1" t="s">
        <v>35</v>
      </c>
      <c r="D5" s="1" t="s">
        <v>56</v>
      </c>
    </row>
    <row r="6" spans="1:12" x14ac:dyDescent="0.25">
      <c r="B6" s="1" t="s">
        <v>4</v>
      </c>
      <c r="C6" s="1" t="s">
        <v>36</v>
      </c>
      <c r="D6" t="s">
        <v>57</v>
      </c>
    </row>
    <row r="7" spans="1:12" x14ac:dyDescent="0.25">
      <c r="B7" s="1" t="s">
        <v>5</v>
      </c>
      <c r="C7" s="1" t="s">
        <v>37</v>
      </c>
      <c r="D7" t="s">
        <v>58</v>
      </c>
    </row>
    <row r="8" spans="1:12" x14ac:dyDescent="0.25">
      <c r="B8" s="6" t="s">
        <v>16</v>
      </c>
      <c r="C8" s="1" t="s">
        <v>38</v>
      </c>
      <c r="D8" t="s">
        <v>59</v>
      </c>
    </row>
    <row r="9" spans="1:12" x14ac:dyDescent="0.25">
      <c r="B9" s="1" t="s">
        <v>6</v>
      </c>
      <c r="C9" s="1" t="s">
        <v>39</v>
      </c>
      <c r="D9" t="s">
        <v>60</v>
      </c>
    </row>
    <row r="10" spans="1:12" x14ac:dyDescent="0.25">
      <c r="B10" t="s">
        <v>62</v>
      </c>
      <c r="C10" s="1" t="s">
        <v>40</v>
      </c>
      <c r="D10" t="s">
        <v>63</v>
      </c>
      <c r="L10" s="1"/>
    </row>
    <row r="11" spans="1:12" s="1" customFormat="1" x14ac:dyDescent="0.25">
      <c r="B11" s="1" t="s">
        <v>61</v>
      </c>
      <c r="C11" s="1" t="s">
        <v>64</v>
      </c>
      <c r="D11" s="1" t="s">
        <v>65</v>
      </c>
    </row>
    <row r="12" spans="1:12" x14ac:dyDescent="0.25">
      <c r="A12" s="1" t="s">
        <v>19</v>
      </c>
      <c r="B12" s="1" t="s">
        <v>7</v>
      </c>
      <c r="C12" s="1" t="s">
        <v>41</v>
      </c>
      <c r="D12" t="s">
        <v>66</v>
      </c>
      <c r="L12" s="1"/>
    </row>
    <row r="13" spans="1:12" x14ac:dyDescent="0.25">
      <c r="B13" s="1" t="s">
        <v>8</v>
      </c>
      <c r="C13" s="1" t="s">
        <v>42</v>
      </c>
      <c r="D13" s="1" t="s">
        <v>66</v>
      </c>
      <c r="L13" s="1"/>
    </row>
    <row r="14" spans="1:12" x14ac:dyDescent="0.25">
      <c r="B14" s="1" t="s">
        <v>9</v>
      </c>
      <c r="C14" s="1" t="s">
        <v>43</v>
      </c>
      <c r="D14" s="1" t="s">
        <v>66</v>
      </c>
      <c r="L14" s="1"/>
    </row>
    <row r="15" spans="1:12" x14ac:dyDescent="0.25">
      <c r="A15" t="s">
        <v>20</v>
      </c>
      <c r="B15" t="s">
        <v>10</v>
      </c>
      <c r="C15" s="5" t="s">
        <v>44</v>
      </c>
      <c r="D15" t="s">
        <v>67</v>
      </c>
    </row>
    <row r="16" spans="1:12" s="1" customFormat="1" x14ac:dyDescent="0.25">
      <c r="B16" t="s">
        <v>49</v>
      </c>
      <c r="C16" s="1" t="s">
        <v>48</v>
      </c>
      <c r="D16" s="1" t="s">
        <v>68</v>
      </c>
    </row>
    <row r="17" spans="1:12" x14ac:dyDescent="0.25">
      <c r="B17" t="s">
        <v>11</v>
      </c>
      <c r="C17" s="1" t="s">
        <v>45</v>
      </c>
      <c r="D17" s="1" t="s">
        <v>67</v>
      </c>
      <c r="L17" s="1"/>
    </row>
    <row r="18" spans="1:12" x14ac:dyDescent="0.25">
      <c r="B18" t="s">
        <v>12</v>
      </c>
      <c r="C18" s="1" t="s">
        <v>46</v>
      </c>
      <c r="D18" s="1" t="s">
        <v>67</v>
      </c>
      <c r="L18" s="1"/>
    </row>
    <row r="19" spans="1:12" x14ac:dyDescent="0.25">
      <c r="B19" t="s">
        <v>14</v>
      </c>
      <c r="C19" s="1" t="s">
        <v>47</v>
      </c>
      <c r="D19" s="1" t="s">
        <v>67</v>
      </c>
    </row>
    <row r="20" spans="1:12" x14ac:dyDescent="0.25">
      <c r="B20" t="s">
        <v>22</v>
      </c>
      <c r="C20" s="1" t="s">
        <v>50</v>
      </c>
      <c r="D20" t="s">
        <v>69</v>
      </c>
      <c r="L20" s="1"/>
    </row>
    <row r="21" spans="1:12" x14ac:dyDescent="0.25">
      <c r="A21" t="s">
        <v>21</v>
      </c>
      <c r="B21" t="s">
        <v>13</v>
      </c>
      <c r="C21" s="1" t="s">
        <v>51</v>
      </c>
      <c r="D21" t="s">
        <v>70</v>
      </c>
      <c r="L21" s="1"/>
    </row>
    <row r="22" spans="1:12" x14ac:dyDescent="0.25">
      <c r="A22" t="s">
        <v>23</v>
      </c>
      <c r="B22" t="s">
        <v>24</v>
      </c>
      <c r="C22" s="1" t="s">
        <v>52</v>
      </c>
      <c r="D22" s="1" t="s">
        <v>69</v>
      </c>
    </row>
    <row r="23" spans="1:12" x14ac:dyDescent="0.25">
      <c r="A23" t="s">
        <v>25</v>
      </c>
      <c r="D23" t="s">
        <v>73</v>
      </c>
    </row>
    <row r="24" spans="1:12" x14ac:dyDescent="0.25">
      <c r="A24" t="s">
        <v>26</v>
      </c>
      <c r="D24" t="s">
        <v>72</v>
      </c>
    </row>
    <row r="25" spans="1:12" s="21" customFormat="1" x14ac:dyDescent="0.25">
      <c r="A25" s="21" t="s">
        <v>189</v>
      </c>
      <c r="B25" s="21" t="s">
        <v>190</v>
      </c>
      <c r="C25" s="21" t="s">
        <v>191</v>
      </c>
      <c r="D25" s="21" t="s">
        <v>192</v>
      </c>
    </row>
    <row r="26" spans="1:12" x14ac:dyDescent="0.25">
      <c r="A26" t="s">
        <v>28</v>
      </c>
      <c r="B26" t="s">
        <v>27</v>
      </c>
      <c r="C26" s="1" t="s">
        <v>188</v>
      </c>
      <c r="D26" t="s">
        <v>71</v>
      </c>
    </row>
    <row r="27" spans="1:12" x14ac:dyDescent="0.25">
      <c r="A27" t="s">
        <v>29</v>
      </c>
      <c r="D27" t="s">
        <v>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zoomScaleNormal="100" workbookViewId="0"/>
  </sheetViews>
  <sheetFormatPr defaultColWidth="9.140625" defaultRowHeight="15" x14ac:dyDescent="0.25"/>
  <cols>
    <col min="1" max="1" width="9.140625" style="17"/>
    <col min="2" max="2" width="11" style="17" customWidth="1"/>
    <col min="3" max="3" width="18.5703125" style="17" customWidth="1"/>
    <col min="4" max="16384" width="9.140625" style="17"/>
  </cols>
  <sheetData>
    <row r="1" spans="1:6" x14ac:dyDescent="0.25">
      <c r="A1"/>
      <c r="B1"/>
      <c r="C1" s="3" t="s">
        <v>133</v>
      </c>
      <c r="D1"/>
      <c r="E1"/>
      <c r="F1" s="3" t="s">
        <v>134</v>
      </c>
    </row>
    <row r="2" spans="1:6" x14ac:dyDescent="0.25">
      <c r="A2"/>
      <c r="B2"/>
      <c r="C2"/>
      <c r="D2"/>
      <c r="E2"/>
    </row>
    <row r="3" spans="1:6" x14ac:dyDescent="0.25">
      <c r="A3"/>
      <c r="B3"/>
      <c r="C3"/>
      <c r="D3"/>
      <c r="E3"/>
    </row>
    <row r="4" spans="1:6" x14ac:dyDescent="0.25">
      <c r="A4" s="2" t="s">
        <v>126</v>
      </c>
      <c r="B4" s="2" t="s">
        <v>130</v>
      </c>
      <c r="C4" s="2" t="s">
        <v>131</v>
      </c>
      <c r="D4"/>
      <c r="E4"/>
    </row>
    <row r="5" spans="1:6" x14ac:dyDescent="0.25">
      <c r="A5" t="s">
        <v>127</v>
      </c>
      <c r="B5">
        <v>20</v>
      </c>
      <c r="C5" s="13" t="b">
        <f>AND(B5&gt;49,OR(A5="TV",A5="Radio"))</f>
        <v>0</v>
      </c>
      <c r="E5"/>
      <c r="F5" s="13">
        <f t="shared" ref="F5:F11" si="0">IF(C5=TRUE,1,0)</f>
        <v>0</v>
      </c>
    </row>
    <row r="6" spans="1:6" x14ac:dyDescent="0.25">
      <c r="A6" t="s">
        <v>128</v>
      </c>
      <c r="B6">
        <v>55</v>
      </c>
      <c r="C6" s="13" t="b">
        <f t="shared" ref="C6:C11" si="1">AND(B6&gt;49,OR(A6="TV",A6="Radio"))</f>
        <v>1</v>
      </c>
      <c r="E6"/>
      <c r="F6" s="13">
        <f t="shared" si="0"/>
        <v>1</v>
      </c>
    </row>
    <row r="7" spans="1:6" x14ac:dyDescent="0.25">
      <c r="A7" t="s">
        <v>128</v>
      </c>
      <c r="B7">
        <v>140</v>
      </c>
      <c r="C7" s="13" t="b">
        <f t="shared" si="1"/>
        <v>1</v>
      </c>
      <c r="E7"/>
      <c r="F7" s="13">
        <f t="shared" si="0"/>
        <v>1</v>
      </c>
    </row>
    <row r="8" spans="1:6" x14ac:dyDescent="0.25">
      <c r="A8" t="s">
        <v>129</v>
      </c>
      <c r="B8">
        <v>5</v>
      </c>
      <c r="C8" s="13" t="b">
        <f t="shared" si="1"/>
        <v>0</v>
      </c>
      <c r="E8"/>
      <c r="F8" s="13">
        <f t="shared" si="0"/>
        <v>0</v>
      </c>
    </row>
    <row r="9" spans="1:6" x14ac:dyDescent="0.25">
      <c r="A9" t="s">
        <v>127</v>
      </c>
      <c r="B9">
        <v>10</v>
      </c>
      <c r="C9" s="13" t="b">
        <f t="shared" si="1"/>
        <v>0</v>
      </c>
      <c r="E9"/>
      <c r="F9" s="13">
        <f t="shared" si="0"/>
        <v>0</v>
      </c>
    </row>
    <row r="10" spans="1:6" x14ac:dyDescent="0.25">
      <c r="A10" t="s">
        <v>129</v>
      </c>
      <c r="B10">
        <v>100</v>
      </c>
      <c r="C10" s="13" t="b">
        <f t="shared" si="1"/>
        <v>0</v>
      </c>
      <c r="E10"/>
      <c r="F10" s="13">
        <f t="shared" si="0"/>
        <v>0</v>
      </c>
    </row>
    <row r="11" spans="1:6" x14ac:dyDescent="0.25">
      <c r="A11" s="17" t="s">
        <v>129</v>
      </c>
      <c r="B11" s="17">
        <v>75</v>
      </c>
      <c r="C11" s="13" t="b">
        <f t="shared" si="1"/>
        <v>0</v>
      </c>
      <c r="F11" s="13">
        <f t="shared" si="0"/>
        <v>0</v>
      </c>
    </row>
    <row r="12" spans="1:6" x14ac:dyDescent="0.25">
      <c r="C12" s="17" t="s">
        <v>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6"/>
  <sheetViews>
    <sheetView zoomScaleNormal="100" workbookViewId="0"/>
  </sheetViews>
  <sheetFormatPr defaultRowHeight="15" x14ac:dyDescent="0.25"/>
  <cols>
    <col min="1" max="1" width="14.28515625" customWidth="1"/>
    <col min="4" max="4" width="13" customWidth="1"/>
  </cols>
  <sheetData>
    <row r="1" spans="1:13" x14ac:dyDescent="0.25">
      <c r="E1" s="3" t="s">
        <v>141</v>
      </c>
      <c r="I1" s="3" t="s">
        <v>142</v>
      </c>
      <c r="M1" s="3" t="s">
        <v>145</v>
      </c>
    </row>
    <row r="3" spans="1:13" x14ac:dyDescent="0.25">
      <c r="A3" s="2" t="s">
        <v>139</v>
      </c>
      <c r="B3" s="2" t="s">
        <v>138</v>
      </c>
    </row>
    <row r="4" spans="1:13" x14ac:dyDescent="0.25">
      <c r="A4" t="s">
        <v>135</v>
      </c>
      <c r="B4">
        <v>1032</v>
      </c>
      <c r="E4" s="2" t="s">
        <v>137</v>
      </c>
      <c r="I4" s="2" t="s">
        <v>144</v>
      </c>
      <c r="M4" s="2" t="s">
        <v>143</v>
      </c>
    </row>
    <row r="5" spans="1:13" x14ac:dyDescent="0.25">
      <c r="A5" t="s">
        <v>135</v>
      </c>
      <c r="B5">
        <v>788</v>
      </c>
      <c r="D5" s="2" t="s">
        <v>135</v>
      </c>
      <c r="E5" s="13">
        <f>COUNTIF(A$4:A$16,D5)</f>
        <v>5</v>
      </c>
      <c r="I5" s="13">
        <f>SUMIF(A$4:A$16,D5,B$4:B$16)</f>
        <v>2732</v>
      </c>
      <c r="M5" s="12">
        <f>AVERAGEIF(A$4:A$16,D5,B$4:B$16)</f>
        <v>546.4</v>
      </c>
    </row>
    <row r="6" spans="1:13" x14ac:dyDescent="0.25">
      <c r="A6" t="s">
        <v>136</v>
      </c>
      <c r="B6">
        <v>450</v>
      </c>
      <c r="D6" s="2" t="s">
        <v>136</v>
      </c>
      <c r="E6" s="13">
        <f>COUNTIF(A$4:A$16,D6)</f>
        <v>7</v>
      </c>
      <c r="I6" s="13">
        <f>SUMIF(A$4:A$16,D6,B$4:B$16)</f>
        <v>5473</v>
      </c>
      <c r="M6" s="12">
        <f>AVERAGEIF(A$4:A$16,D6,B$4:B$16)</f>
        <v>781.85714285714289</v>
      </c>
    </row>
    <row r="7" spans="1:13" x14ac:dyDescent="0.25">
      <c r="A7" s="17" t="s">
        <v>136</v>
      </c>
      <c r="B7">
        <v>1435</v>
      </c>
      <c r="D7" s="2" t="s">
        <v>140</v>
      </c>
      <c r="E7" s="13">
        <f>COUNTIF(A$4:A$16,D7)</f>
        <v>1</v>
      </c>
      <c r="I7" s="13">
        <f>SUMIF(A$4:A$16,D7,B$4:B$16)</f>
        <v>1233</v>
      </c>
      <c r="M7" s="12">
        <f>AVERAGEIF(A$4:A$16,D7,B$4:B$16)</f>
        <v>1233</v>
      </c>
    </row>
    <row r="8" spans="1:13" x14ac:dyDescent="0.25">
      <c r="A8" s="17" t="s">
        <v>136</v>
      </c>
      <c r="B8">
        <v>1020</v>
      </c>
    </row>
    <row r="9" spans="1:13" x14ac:dyDescent="0.25">
      <c r="A9" s="17" t="s">
        <v>135</v>
      </c>
      <c r="B9">
        <v>544</v>
      </c>
    </row>
    <row r="10" spans="1:13" x14ac:dyDescent="0.25">
      <c r="A10" s="17" t="s">
        <v>136</v>
      </c>
      <c r="B10">
        <v>389</v>
      </c>
    </row>
    <row r="11" spans="1:13" x14ac:dyDescent="0.25">
      <c r="A11" s="17" t="s">
        <v>136</v>
      </c>
      <c r="B11">
        <v>800</v>
      </c>
    </row>
    <row r="12" spans="1:13" x14ac:dyDescent="0.25">
      <c r="A12" s="17" t="s">
        <v>135</v>
      </c>
      <c r="B12">
        <v>165</v>
      </c>
    </row>
    <row r="13" spans="1:13" x14ac:dyDescent="0.25">
      <c r="A13" s="17" t="s">
        <v>135</v>
      </c>
      <c r="B13">
        <v>203</v>
      </c>
    </row>
    <row r="14" spans="1:13" x14ac:dyDescent="0.25">
      <c r="A14" s="17" t="s">
        <v>136</v>
      </c>
      <c r="B14">
        <v>971</v>
      </c>
    </row>
    <row r="15" spans="1:13" x14ac:dyDescent="0.25">
      <c r="A15" t="s">
        <v>140</v>
      </c>
      <c r="B15">
        <v>1233</v>
      </c>
    </row>
    <row r="16" spans="1:13" x14ac:dyDescent="0.25">
      <c r="A16" t="s">
        <v>136</v>
      </c>
      <c r="B16">
        <v>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zoomScaleNormal="100" workbookViewId="0"/>
  </sheetViews>
  <sheetFormatPr defaultRowHeight="15" x14ac:dyDescent="0.25"/>
  <cols>
    <col min="1" max="1" width="17.5703125" customWidth="1"/>
    <col min="2" max="8" width="15.7109375" customWidth="1"/>
  </cols>
  <sheetData>
    <row r="1" spans="1:8" x14ac:dyDescent="0.25">
      <c r="B1" s="3" t="s">
        <v>160</v>
      </c>
      <c r="H1" s="3" t="s">
        <v>161</v>
      </c>
    </row>
    <row r="2" spans="1:8" x14ac:dyDescent="0.25">
      <c r="H2" t="s">
        <v>162</v>
      </c>
    </row>
    <row r="5" spans="1:8" x14ac:dyDescent="0.25">
      <c r="B5" s="9" t="s">
        <v>153</v>
      </c>
    </row>
    <row r="6" spans="1:8" x14ac:dyDescent="0.25">
      <c r="A6" s="15" t="s">
        <v>146</v>
      </c>
      <c r="B6" s="11" t="s">
        <v>147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158</v>
      </c>
      <c r="H6" s="11" t="s">
        <v>159</v>
      </c>
    </row>
    <row r="7" spans="1:8" x14ac:dyDescent="0.25">
      <c r="A7" s="16" t="s">
        <v>148</v>
      </c>
      <c r="B7" s="13">
        <f>IFERROR(FIND(B$6,$A7,1),0)</f>
        <v>0</v>
      </c>
      <c r="C7" s="14">
        <f t="shared" ref="C7:G7" si="0">IFERROR(FIND(C$6,$A7,1),0)</f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3" t="e">
        <f>FIND(H$6,$A7,1)</f>
        <v>#VALUE!</v>
      </c>
    </row>
    <row r="8" spans="1:8" x14ac:dyDescent="0.25">
      <c r="A8" s="16" t="s">
        <v>149</v>
      </c>
      <c r="B8" s="13">
        <f t="shared" ref="B8:G11" si="1">IFERROR(FIND(B$6,$A8,1),0)</f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3" t="e">
        <f>FIND(H$6,$A8,1)</f>
        <v>#VALUE!</v>
      </c>
    </row>
    <row r="9" spans="1:8" x14ac:dyDescent="0.25">
      <c r="A9" s="16" t="s">
        <v>150</v>
      </c>
      <c r="B9" s="13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3" t="e">
        <f>FIND(H$6,$A9,1)</f>
        <v>#VALUE!</v>
      </c>
    </row>
    <row r="10" spans="1:8" x14ac:dyDescent="0.25">
      <c r="A10" s="16" t="s">
        <v>151</v>
      </c>
      <c r="B10" s="13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3" t="e">
        <f>FIND(H$6,$A10,1)</f>
        <v>#VALUE!</v>
      </c>
    </row>
    <row r="11" spans="1:8" x14ac:dyDescent="0.25">
      <c r="A11" s="16" t="s">
        <v>152</v>
      </c>
      <c r="B11" s="13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3" t="e">
        <f>FIND(H$6,$A11,1)</f>
        <v>#VALUE!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zoomScaleNormal="100" workbookViewId="0"/>
  </sheetViews>
  <sheetFormatPr defaultRowHeight="15" x14ac:dyDescent="0.25"/>
  <cols>
    <col min="1" max="1" width="19.7109375" bestFit="1" customWidth="1"/>
    <col min="2" max="2" width="15.42578125" customWidth="1"/>
  </cols>
  <sheetData>
    <row r="1" spans="1:3" x14ac:dyDescent="0.25">
      <c r="B1" s="3" t="s">
        <v>174</v>
      </c>
    </row>
    <row r="3" spans="1:3" x14ac:dyDescent="0.25">
      <c r="A3" s="21" t="s">
        <v>164</v>
      </c>
      <c r="B3" s="21">
        <v>350000</v>
      </c>
      <c r="C3" s="21" t="s">
        <v>165</v>
      </c>
    </row>
    <row r="4" spans="1:3" x14ac:dyDescent="0.25">
      <c r="A4" s="21" t="s">
        <v>166</v>
      </c>
      <c r="B4" s="21">
        <v>20000</v>
      </c>
      <c r="C4" s="21" t="s">
        <v>165</v>
      </c>
    </row>
    <row r="5" spans="1:3" x14ac:dyDescent="0.25">
      <c r="A5" s="21" t="s">
        <v>167</v>
      </c>
      <c r="B5" s="21">
        <v>330000</v>
      </c>
      <c r="C5" s="21" t="s">
        <v>165</v>
      </c>
    </row>
    <row r="7" spans="1:3" x14ac:dyDescent="0.25">
      <c r="A7" s="21" t="s">
        <v>168</v>
      </c>
      <c r="B7" s="23">
        <v>2.5000000000000001E-2</v>
      </c>
      <c r="C7" s="21" t="s">
        <v>169</v>
      </c>
    </row>
    <row r="9" spans="1:3" x14ac:dyDescent="0.25">
      <c r="A9" s="21" t="s">
        <v>170</v>
      </c>
      <c r="B9" s="21">
        <v>300</v>
      </c>
      <c r="C9" s="21" t="s">
        <v>171</v>
      </c>
    </row>
    <row r="11" spans="1:3" x14ac:dyDescent="0.25">
      <c r="A11" s="21" t="s">
        <v>172</v>
      </c>
      <c r="B11" s="20">
        <f>PMT(B7/12,B9,-B5)</f>
        <v>1480.4352224528463</v>
      </c>
      <c r="C11" s="21" t="s">
        <v>173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2"/>
  <sheetViews>
    <sheetView zoomScaleNormal="100" workbookViewId="0"/>
  </sheetViews>
  <sheetFormatPr defaultRowHeight="15" x14ac:dyDescent="0.25"/>
  <cols>
    <col min="1" max="1" width="21" customWidth="1"/>
    <col min="2" max="2" width="11.7109375" customWidth="1"/>
    <col min="6" max="6" width="19.28515625" customWidth="1"/>
    <col min="7" max="7" width="23.7109375" customWidth="1"/>
    <col min="8" max="8" width="15.5703125" customWidth="1"/>
    <col min="9" max="9" width="26.85546875" customWidth="1"/>
  </cols>
  <sheetData>
    <row r="1" spans="1:9" x14ac:dyDescent="0.25">
      <c r="H1" s="3" t="s">
        <v>187</v>
      </c>
    </row>
    <row r="3" spans="1:9" x14ac:dyDescent="0.25">
      <c r="A3" s="24" t="s">
        <v>183</v>
      </c>
      <c r="B3" s="24" t="s">
        <v>184</v>
      </c>
      <c r="F3" s="24" t="s">
        <v>183</v>
      </c>
      <c r="G3" s="24" t="s">
        <v>185</v>
      </c>
      <c r="H3" s="24" t="s">
        <v>184</v>
      </c>
      <c r="I3" s="24" t="s">
        <v>186</v>
      </c>
    </row>
    <row r="4" spans="1:9" x14ac:dyDescent="0.25">
      <c r="A4" t="s">
        <v>175</v>
      </c>
      <c r="B4">
        <v>20000</v>
      </c>
      <c r="F4" s="21" t="s">
        <v>176</v>
      </c>
      <c r="G4" s="19">
        <v>42.204110294488629</v>
      </c>
      <c r="H4" s="13">
        <f>VLOOKUP(F4,$A$4:$B$11,2,FALSE)</f>
        <v>35800</v>
      </c>
      <c r="I4" s="22">
        <f>G4/(H4/1000)</f>
        <v>1.1788857624158835</v>
      </c>
    </row>
    <row r="5" spans="1:9" x14ac:dyDescent="0.25">
      <c r="A5" t="s">
        <v>176</v>
      </c>
      <c r="B5">
        <v>35800</v>
      </c>
      <c r="F5" s="21" t="s">
        <v>180</v>
      </c>
      <c r="G5" s="19">
        <v>15.053796631815741</v>
      </c>
      <c r="H5" s="13">
        <f t="shared" ref="H5:H11" si="0">VLOOKUP(F5,$A$4:$B$11,2,FALSE)</f>
        <v>2500</v>
      </c>
      <c r="I5" s="22">
        <f t="shared" ref="I5:I11" si="1">G5/(H5/1000)</f>
        <v>6.0215186527262965</v>
      </c>
    </row>
    <row r="6" spans="1:9" x14ac:dyDescent="0.25">
      <c r="A6" t="s">
        <v>177</v>
      </c>
      <c r="B6">
        <v>15000</v>
      </c>
      <c r="F6" s="21" t="s">
        <v>181</v>
      </c>
      <c r="G6" s="19">
        <v>18.029013356316582</v>
      </c>
      <c r="H6" s="13">
        <f t="shared" si="0"/>
        <v>8100</v>
      </c>
      <c r="I6" s="22">
        <f t="shared" si="1"/>
        <v>2.2258041180637758</v>
      </c>
    </row>
    <row r="7" spans="1:9" x14ac:dyDescent="0.25">
      <c r="A7" t="s">
        <v>178</v>
      </c>
      <c r="B7">
        <v>15600</v>
      </c>
      <c r="F7" s="21" t="s">
        <v>177</v>
      </c>
      <c r="G7" s="19">
        <v>95.504332828707987</v>
      </c>
      <c r="H7" s="13">
        <f t="shared" si="0"/>
        <v>15000</v>
      </c>
      <c r="I7" s="22">
        <f t="shared" si="1"/>
        <v>6.3669555219138658</v>
      </c>
    </row>
    <row r="8" spans="1:9" x14ac:dyDescent="0.25">
      <c r="A8" t="s">
        <v>179</v>
      </c>
      <c r="B8">
        <v>3200</v>
      </c>
      <c r="F8" s="21" t="s">
        <v>178</v>
      </c>
      <c r="G8" s="19">
        <v>88.290828364284906</v>
      </c>
      <c r="H8" s="13">
        <f t="shared" si="0"/>
        <v>15600</v>
      </c>
      <c r="I8" s="22">
        <f t="shared" si="1"/>
        <v>5.6596684848900578</v>
      </c>
    </row>
    <row r="9" spans="1:9" x14ac:dyDescent="0.25">
      <c r="A9" t="s">
        <v>180</v>
      </c>
      <c r="B9">
        <v>2500</v>
      </c>
      <c r="F9" s="21" t="s">
        <v>179</v>
      </c>
      <c r="G9" s="19">
        <v>50.343503018213788</v>
      </c>
      <c r="H9" s="13">
        <f t="shared" si="0"/>
        <v>3200</v>
      </c>
      <c r="I9" s="22">
        <f t="shared" si="1"/>
        <v>15.732344693191807</v>
      </c>
    </row>
    <row r="10" spans="1:9" x14ac:dyDescent="0.25">
      <c r="A10" t="s">
        <v>181</v>
      </c>
      <c r="B10">
        <v>8100</v>
      </c>
      <c r="F10" s="21" t="s">
        <v>182</v>
      </c>
      <c r="G10" s="19">
        <v>60.814440732407228</v>
      </c>
      <c r="H10" s="13">
        <f t="shared" si="0"/>
        <v>1</v>
      </c>
      <c r="I10" s="22">
        <f t="shared" si="1"/>
        <v>60814.440732407224</v>
      </c>
    </row>
    <row r="11" spans="1:9" x14ac:dyDescent="0.25">
      <c r="A11" t="s">
        <v>182</v>
      </c>
      <c r="B11">
        <v>1</v>
      </c>
      <c r="F11" s="21" t="s">
        <v>175</v>
      </c>
      <c r="G11" s="19">
        <v>21.793417996531794</v>
      </c>
      <c r="H11" s="13">
        <f t="shared" si="0"/>
        <v>20000</v>
      </c>
      <c r="I11" s="22">
        <f t="shared" si="1"/>
        <v>1.0896708998265896</v>
      </c>
    </row>
    <row r="12" spans="1:9" x14ac:dyDescent="0.25">
      <c r="G12" s="19"/>
      <c r="H12" s="21"/>
      <c r="I12" s="22"/>
    </row>
    <row r="13" spans="1:9" x14ac:dyDescent="0.25">
      <c r="G13" s="19"/>
      <c r="H13" s="21"/>
      <c r="I13" s="22"/>
    </row>
    <row r="14" spans="1:9" x14ac:dyDescent="0.25">
      <c r="G14" s="19"/>
      <c r="H14" s="21"/>
      <c r="I14" s="22"/>
    </row>
    <row r="15" spans="1:9" x14ac:dyDescent="0.25">
      <c r="G15" s="19"/>
      <c r="H15" s="21"/>
      <c r="I15" s="22"/>
    </row>
    <row r="16" spans="1:9" x14ac:dyDescent="0.25">
      <c r="G16" s="19"/>
      <c r="H16" s="21"/>
      <c r="I16" s="22"/>
    </row>
    <row r="17" spans="7:9" x14ac:dyDescent="0.25">
      <c r="G17" s="19"/>
      <c r="H17" s="21"/>
      <c r="I17" s="22"/>
    </row>
    <row r="18" spans="7:9" x14ac:dyDescent="0.25">
      <c r="G18" s="19"/>
      <c r="H18" s="21"/>
      <c r="I18" s="22"/>
    </row>
    <row r="19" spans="7:9" x14ac:dyDescent="0.25">
      <c r="G19" s="19"/>
      <c r="H19" s="21"/>
      <c r="I19" s="22"/>
    </row>
    <row r="20" spans="7:9" x14ac:dyDescent="0.25">
      <c r="G20" s="19"/>
      <c r="H20" s="21"/>
      <c r="I20" s="22"/>
    </row>
    <row r="21" spans="7:9" x14ac:dyDescent="0.25">
      <c r="G21" s="19"/>
      <c r="H21" s="21"/>
      <c r="I21" s="22"/>
    </row>
    <row r="22" spans="7:9" x14ac:dyDescent="0.25">
      <c r="G22" s="19"/>
      <c r="H22" s="21"/>
      <c r="I2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/>
  </sheetViews>
  <sheetFormatPr defaultRowHeight="15" x14ac:dyDescent="0.25"/>
  <cols>
    <col min="1" max="1" width="19" customWidth="1"/>
  </cols>
  <sheetData>
    <row r="1" spans="1:5" x14ac:dyDescent="0.25">
      <c r="B1" s="3" t="s">
        <v>80</v>
      </c>
    </row>
    <row r="3" spans="1:5" x14ac:dyDescent="0.25">
      <c r="A3" t="s">
        <v>75</v>
      </c>
      <c r="B3" s="13" t="str">
        <f>LEFT(A3,(SEARCH(" ",A3)-1))</f>
        <v>Tom</v>
      </c>
    </row>
    <row r="4" spans="1:5" x14ac:dyDescent="0.25">
      <c r="A4" t="s">
        <v>76</v>
      </c>
      <c r="B4" s="13" t="str">
        <f t="shared" ref="B4:B7" si="0">LEFT(A4,(SEARCH(" ",A4)-1))</f>
        <v>Farhad</v>
      </c>
    </row>
    <row r="5" spans="1:5" x14ac:dyDescent="0.25">
      <c r="A5" t="s">
        <v>79</v>
      </c>
      <c r="B5" s="13" t="str">
        <f t="shared" si="0"/>
        <v>Joe</v>
      </c>
    </row>
    <row r="6" spans="1:5" x14ac:dyDescent="0.25">
      <c r="A6" t="s">
        <v>77</v>
      </c>
      <c r="B6" s="13" t="str">
        <f t="shared" si="0"/>
        <v>Sam</v>
      </c>
    </row>
    <row r="7" spans="1:5" x14ac:dyDescent="0.25">
      <c r="A7" t="s">
        <v>78</v>
      </c>
      <c r="B7" s="13" t="str">
        <f t="shared" si="0"/>
        <v>Ali</v>
      </c>
    </row>
    <row r="10" spans="1:5" x14ac:dyDescent="0.25">
      <c r="C10" s="17"/>
      <c r="D10" s="17"/>
    </row>
    <row r="11" spans="1:5" x14ac:dyDescent="0.25">
      <c r="C11" s="17"/>
      <c r="D11" s="17"/>
      <c r="E11" s="17"/>
    </row>
    <row r="12" spans="1:5" x14ac:dyDescent="0.25">
      <c r="C12" s="17"/>
      <c r="D12" s="17"/>
      <c r="E1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Normal="100" workbookViewId="0"/>
  </sheetViews>
  <sheetFormatPr defaultColWidth="9.140625" defaultRowHeight="15" x14ac:dyDescent="0.25"/>
  <cols>
    <col min="1" max="1" width="19" style="17" customWidth="1"/>
    <col min="2" max="16384" width="9.140625" style="17"/>
  </cols>
  <sheetData>
    <row r="1" spans="1:2" x14ac:dyDescent="0.25">
      <c r="B1" s="3" t="s">
        <v>91</v>
      </c>
    </row>
    <row r="3" spans="1:2" x14ac:dyDescent="0.25">
      <c r="A3" s="17" t="s">
        <v>75</v>
      </c>
      <c r="B3" s="13" t="str">
        <f>RIGHT(A3,(LEN(A3)-SEARCH(" ",A3)))</f>
        <v>Fogden</v>
      </c>
    </row>
    <row r="4" spans="1:2" x14ac:dyDescent="0.25">
      <c r="A4" s="17" t="s">
        <v>76</v>
      </c>
      <c r="B4" s="13" t="str">
        <f t="shared" ref="B4:B7" si="0">RIGHT(A4,(LEN(A4)-SEARCH(" ",A4)))</f>
        <v>Kessarian</v>
      </c>
    </row>
    <row r="5" spans="1:2" x14ac:dyDescent="0.25">
      <c r="A5" s="17" t="s">
        <v>79</v>
      </c>
      <c r="B5" s="13" t="str">
        <f t="shared" si="0"/>
        <v>O'Leary</v>
      </c>
    </row>
    <row r="6" spans="1:2" x14ac:dyDescent="0.25">
      <c r="A6" s="17" t="s">
        <v>77</v>
      </c>
      <c r="B6" s="13" t="str">
        <f t="shared" si="0"/>
        <v>Pilling</v>
      </c>
    </row>
    <row r="7" spans="1:2" x14ac:dyDescent="0.25">
      <c r="A7" s="17" t="s">
        <v>78</v>
      </c>
      <c r="B7" s="13" t="str">
        <f t="shared" si="0"/>
        <v>Blackwell</v>
      </c>
    </row>
    <row r="8" spans="1:2" x14ac:dyDescent="0.25">
      <c r="A8" s="17" t="s">
        <v>92</v>
      </c>
      <c r="B8" s="13" t="str">
        <f>RIGHT(A8,(LEN(A8)-SEARCH(" ",A8)))</f>
        <v>2017</v>
      </c>
    </row>
    <row r="9" spans="1:2" x14ac:dyDescent="0.25">
      <c r="A9" s="17" t="s">
        <v>93</v>
      </c>
      <c r="B9" s="13" t="str">
        <f>RIGHT(A9,(LEN(A9)-SEARCH(" ",A9)))</f>
        <v>2017</v>
      </c>
    </row>
    <row r="10" spans="1:2" x14ac:dyDescent="0.25">
      <c r="A10" s="17" t="s">
        <v>94</v>
      </c>
      <c r="B10" s="13" t="str">
        <f>RIGHT(A10,(LEN(A10)-SEARCH(" ",A10)))</f>
        <v>2017</v>
      </c>
    </row>
    <row r="11" spans="1:2" x14ac:dyDescent="0.25">
      <c r="A11" s="17" t="s">
        <v>95</v>
      </c>
      <c r="B11" s="13" t="str">
        <f>RIGHT(A11,(LEN(A11)-SEARCH(" ",A11)))</f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9.140625" defaultRowHeight="15" x14ac:dyDescent="0.25"/>
  <cols>
    <col min="1" max="1" width="19" style="17" customWidth="1"/>
    <col min="2" max="16384" width="9.140625" style="17"/>
  </cols>
  <sheetData>
    <row r="1" spans="1:2" x14ac:dyDescent="0.25">
      <c r="B1" s="3" t="s">
        <v>100</v>
      </c>
    </row>
    <row r="3" spans="1:2" x14ac:dyDescent="0.25">
      <c r="A3" s="17" t="s">
        <v>96</v>
      </c>
      <c r="B3" s="13" t="str">
        <f>MID(A3,SEARCH(" ",A3)+1,1)</f>
        <v>J</v>
      </c>
    </row>
    <row r="4" spans="1:2" x14ac:dyDescent="0.25">
      <c r="A4" s="17" t="s">
        <v>97</v>
      </c>
      <c r="B4" s="13" t="str">
        <f>MID(A4,SEARCH(" ",A4)+1,1)</f>
        <v>W</v>
      </c>
    </row>
    <row r="5" spans="1:2" x14ac:dyDescent="0.25">
      <c r="A5" s="17" t="s">
        <v>98</v>
      </c>
      <c r="B5" s="13" t="str">
        <f>MID(A5,SEARCH(" ",A5)+1,1)</f>
        <v>D</v>
      </c>
    </row>
    <row r="6" spans="1:2" x14ac:dyDescent="0.25">
      <c r="A6" s="17" t="s">
        <v>99</v>
      </c>
      <c r="B6" s="13" t="str">
        <f>MID(A6,SEARCH(" ",A6)+1,1)</f>
        <v>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Normal="100" workbookViewId="0"/>
  </sheetViews>
  <sheetFormatPr defaultRowHeight="15" x14ac:dyDescent="0.25"/>
  <cols>
    <col min="3" max="3" width="20" customWidth="1"/>
  </cols>
  <sheetData>
    <row r="1" spans="1:3" x14ac:dyDescent="0.25">
      <c r="C1" s="3" t="s">
        <v>101</v>
      </c>
    </row>
    <row r="3" spans="1:3" x14ac:dyDescent="0.25">
      <c r="A3" t="s">
        <v>81</v>
      </c>
      <c r="B3" t="s">
        <v>86</v>
      </c>
      <c r="C3" s="13" t="str">
        <f>CONCATENATE("Mr"," ",A3," ",B3)</f>
        <v>Mr Tom Fogden</v>
      </c>
    </row>
    <row r="4" spans="1:3" x14ac:dyDescent="0.25">
      <c r="A4" t="s">
        <v>82</v>
      </c>
      <c r="B4" t="s">
        <v>87</v>
      </c>
      <c r="C4" s="13" t="str">
        <f>CONCATENATE("Mr"," ",A4," ",B4)</f>
        <v>Mr Farhad Kessarian</v>
      </c>
    </row>
    <row r="5" spans="1:3" x14ac:dyDescent="0.25">
      <c r="A5" t="s">
        <v>83</v>
      </c>
      <c r="B5" t="s">
        <v>88</v>
      </c>
      <c r="C5" s="13" t="str">
        <f>CONCATENATE("Mr"," ",A5," ",B5)</f>
        <v>Mr Joe O'Leary</v>
      </c>
    </row>
    <row r="6" spans="1:3" x14ac:dyDescent="0.25">
      <c r="A6" t="s">
        <v>84</v>
      </c>
      <c r="B6" t="s">
        <v>89</v>
      </c>
      <c r="C6" s="13" t="str">
        <f>CONCATENATE("Mr"," ",A6," ",B6)</f>
        <v>Mr Sam Pilling</v>
      </c>
    </row>
    <row r="7" spans="1:3" x14ac:dyDescent="0.25">
      <c r="A7" t="s">
        <v>85</v>
      </c>
      <c r="B7" t="s">
        <v>90</v>
      </c>
      <c r="C7" s="13" t="str">
        <f>CONCATENATE("Mr"," ",A7," ",B7)</f>
        <v>Mr Ali Blackwell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zoomScaleNormal="100" workbookViewId="0"/>
  </sheetViews>
  <sheetFormatPr defaultRowHeight="15" x14ac:dyDescent="0.25"/>
  <sheetData>
    <row r="1" spans="1:2" x14ac:dyDescent="0.25">
      <c r="B1" s="3" t="s">
        <v>107</v>
      </c>
    </row>
    <row r="3" spans="1:2" x14ac:dyDescent="0.25">
      <c r="A3" s="7" t="s">
        <v>102</v>
      </c>
      <c r="B3" s="10" t="str">
        <f>TRIM(A3)</f>
        <v>Tom</v>
      </c>
    </row>
    <row r="4" spans="1:2" x14ac:dyDescent="0.25">
      <c r="A4" s="7" t="s">
        <v>103</v>
      </c>
      <c r="B4" s="10" t="str">
        <f>TRIM(A4)</f>
        <v>Farhad</v>
      </c>
    </row>
    <row r="5" spans="1:2" x14ac:dyDescent="0.25">
      <c r="A5" s="7" t="s">
        <v>105</v>
      </c>
      <c r="B5" s="10" t="str">
        <f>TRIM(A5)</f>
        <v>Joe</v>
      </c>
    </row>
    <row r="6" spans="1:2" x14ac:dyDescent="0.25">
      <c r="A6" s="7" t="s">
        <v>106</v>
      </c>
      <c r="B6" s="10" t="str">
        <f>TRIM(A6)</f>
        <v>Sam</v>
      </c>
    </row>
    <row r="7" spans="1:2" x14ac:dyDescent="0.25">
      <c r="A7" s="7" t="s">
        <v>104</v>
      </c>
      <c r="B7" s="10" t="str">
        <f>TRIM(A7)</f>
        <v>Ali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zoomScaleNormal="100" workbookViewId="0"/>
  </sheetViews>
  <sheetFormatPr defaultRowHeight="15" x14ac:dyDescent="0.25"/>
  <sheetData>
    <row r="1" spans="1:3" x14ac:dyDescent="0.25">
      <c r="C1" s="3" t="s">
        <v>117</v>
      </c>
    </row>
    <row r="2" spans="1:3" x14ac:dyDescent="0.25">
      <c r="C2" s="17" t="str">
        <f>CONCATENATE(A2,B2)</f>
        <v/>
      </c>
    </row>
    <row r="3" spans="1:3" x14ac:dyDescent="0.25">
      <c r="A3" s="17"/>
      <c r="B3" s="17" t="s">
        <v>108</v>
      </c>
      <c r="C3" s="13">
        <f>VALUE(B3)</f>
        <v>12</v>
      </c>
    </row>
    <row r="4" spans="1:3" x14ac:dyDescent="0.25">
      <c r="A4" s="17"/>
      <c r="B4" s="17" t="s">
        <v>109</v>
      </c>
      <c r="C4" s="13">
        <f t="shared" ref="C4:C10" si="0">VALUE(B4)</f>
        <v>23</v>
      </c>
    </row>
    <row r="5" spans="1:3" x14ac:dyDescent="0.25">
      <c r="A5" s="17"/>
      <c r="B5" s="17" t="s">
        <v>110</v>
      </c>
      <c r="C5" s="13">
        <f t="shared" si="0"/>
        <v>34</v>
      </c>
    </row>
    <row r="6" spans="1:3" x14ac:dyDescent="0.25">
      <c r="A6" s="17"/>
      <c r="B6" t="s">
        <v>111</v>
      </c>
      <c r="C6" s="13">
        <f t="shared" si="0"/>
        <v>45</v>
      </c>
    </row>
    <row r="7" spans="1:3" x14ac:dyDescent="0.25">
      <c r="A7" s="17"/>
      <c r="B7" t="s">
        <v>112</v>
      </c>
      <c r="C7" s="13">
        <f t="shared" si="0"/>
        <v>56</v>
      </c>
    </row>
    <row r="8" spans="1:3" x14ac:dyDescent="0.25">
      <c r="B8" t="s">
        <v>113</v>
      </c>
      <c r="C8" s="13">
        <f t="shared" si="0"/>
        <v>67</v>
      </c>
    </row>
    <row r="9" spans="1:3" x14ac:dyDescent="0.25">
      <c r="B9" t="s">
        <v>114</v>
      </c>
      <c r="C9" s="13">
        <f t="shared" si="0"/>
        <v>78</v>
      </c>
    </row>
    <row r="10" spans="1:3" x14ac:dyDescent="0.25">
      <c r="B10" t="s">
        <v>115</v>
      </c>
      <c r="C10" s="13">
        <f t="shared" si="0"/>
        <v>89</v>
      </c>
    </row>
    <row r="11" spans="1:3" x14ac:dyDescent="0.25">
      <c r="A11" s="8" t="s">
        <v>116</v>
      </c>
      <c r="B11" s="8">
        <f>SUM(B3:B10)</f>
        <v>0</v>
      </c>
      <c r="C11" s="8">
        <f>SUM(C3:C10)</f>
        <v>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zoomScaleNormal="100" workbookViewId="0"/>
  </sheetViews>
  <sheetFormatPr defaultRowHeight="15" x14ac:dyDescent="0.25"/>
  <cols>
    <col min="1" max="1" width="11.28515625" bestFit="1" customWidth="1"/>
    <col min="3" max="3" width="12.85546875" customWidth="1"/>
    <col min="4" max="4" width="11" customWidth="1"/>
  </cols>
  <sheetData>
    <row r="1" spans="1:4" s="17" customFormat="1" x14ac:dyDescent="0.25">
      <c r="B1" s="3" t="s">
        <v>118</v>
      </c>
      <c r="C1" s="3" t="s">
        <v>119</v>
      </c>
      <c r="D1" s="3" t="s">
        <v>120</v>
      </c>
    </row>
    <row r="2" spans="1:4" x14ac:dyDescent="0.25">
      <c r="B2" s="17"/>
    </row>
    <row r="3" spans="1:4" x14ac:dyDescent="0.25">
      <c r="B3" s="17"/>
    </row>
    <row r="4" spans="1:4" x14ac:dyDescent="0.25">
      <c r="B4" s="17"/>
    </row>
    <row r="5" spans="1:4" x14ac:dyDescent="0.25">
      <c r="A5" s="18">
        <v>43097</v>
      </c>
      <c r="B5" s="13">
        <f>DAY(A5)</f>
        <v>28</v>
      </c>
      <c r="C5" s="13">
        <f>MONTH(A5)</f>
        <v>12</v>
      </c>
      <c r="D5" s="13">
        <f>YEAR(A5)</f>
        <v>2017</v>
      </c>
    </row>
    <row r="6" spans="1:4" x14ac:dyDescent="0.25">
      <c r="A6" s="18">
        <v>43098</v>
      </c>
      <c r="B6" s="13">
        <f t="shared" ref="B6:B12" si="0">DAY(A6)</f>
        <v>29</v>
      </c>
      <c r="C6" s="13">
        <f t="shared" ref="C6:C12" si="1">MONTH(A6)</f>
        <v>12</v>
      </c>
      <c r="D6" s="13">
        <f t="shared" ref="D6:D12" si="2">YEAR(A6)</f>
        <v>2017</v>
      </c>
    </row>
    <row r="7" spans="1:4" x14ac:dyDescent="0.25">
      <c r="A7" s="18">
        <v>43099</v>
      </c>
      <c r="B7" s="13">
        <f t="shared" si="0"/>
        <v>30</v>
      </c>
      <c r="C7" s="13">
        <f t="shared" si="1"/>
        <v>12</v>
      </c>
      <c r="D7" s="13">
        <f t="shared" si="2"/>
        <v>2017</v>
      </c>
    </row>
    <row r="8" spans="1:4" x14ac:dyDescent="0.25">
      <c r="A8" s="18">
        <v>43100</v>
      </c>
      <c r="B8" s="13">
        <f t="shared" si="0"/>
        <v>31</v>
      </c>
      <c r="C8" s="13">
        <f t="shared" si="1"/>
        <v>12</v>
      </c>
      <c r="D8" s="13">
        <f t="shared" si="2"/>
        <v>2017</v>
      </c>
    </row>
    <row r="9" spans="1:4" x14ac:dyDescent="0.25">
      <c r="A9" s="18">
        <v>43101</v>
      </c>
      <c r="B9" s="13">
        <f t="shared" si="0"/>
        <v>1</v>
      </c>
      <c r="C9" s="13">
        <f t="shared" si="1"/>
        <v>1</v>
      </c>
      <c r="D9" s="13">
        <f t="shared" si="2"/>
        <v>2018</v>
      </c>
    </row>
    <row r="10" spans="1:4" x14ac:dyDescent="0.25">
      <c r="A10" s="18">
        <v>43102</v>
      </c>
      <c r="B10" s="13">
        <f t="shared" si="0"/>
        <v>2</v>
      </c>
      <c r="C10" s="13">
        <f t="shared" si="1"/>
        <v>1</v>
      </c>
      <c r="D10" s="13">
        <f t="shared" si="2"/>
        <v>2018</v>
      </c>
    </row>
    <row r="11" spans="1:4" x14ac:dyDescent="0.25">
      <c r="A11" s="18">
        <v>43103</v>
      </c>
      <c r="B11" s="13">
        <f t="shared" si="0"/>
        <v>3</v>
      </c>
      <c r="C11" s="13">
        <f t="shared" si="1"/>
        <v>1</v>
      </c>
      <c r="D11" s="13">
        <f t="shared" si="2"/>
        <v>2018</v>
      </c>
    </row>
    <row r="12" spans="1:4" x14ac:dyDescent="0.25">
      <c r="A12" s="18">
        <v>43104</v>
      </c>
      <c r="B12" s="13">
        <f t="shared" si="0"/>
        <v>4</v>
      </c>
      <c r="C12" s="13">
        <f t="shared" si="1"/>
        <v>1</v>
      </c>
      <c r="D12" s="13">
        <f t="shared" si="2"/>
        <v>2018</v>
      </c>
    </row>
    <row r="13" spans="1:4" x14ac:dyDescent="0.25">
      <c r="A13" s="18"/>
    </row>
    <row r="14" spans="1:4" x14ac:dyDescent="0.25">
      <c r="A14" s="18"/>
    </row>
    <row r="15" spans="1:4" x14ac:dyDescent="0.25">
      <c r="A15" s="18"/>
    </row>
    <row r="16" spans="1:4" x14ac:dyDescent="0.25">
      <c r="A16" s="18"/>
    </row>
    <row r="17" spans="1:1" x14ac:dyDescent="0.25">
      <c r="A17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zoomScaleNormal="100" workbookViewId="0"/>
  </sheetViews>
  <sheetFormatPr defaultRowHeight="15" x14ac:dyDescent="0.25"/>
  <cols>
    <col min="3" max="3" width="11" customWidth="1"/>
    <col min="5" max="5" width="16.140625" customWidth="1"/>
  </cols>
  <sheetData>
    <row r="1" spans="1:5" x14ac:dyDescent="0.25">
      <c r="E1" s="3" t="s">
        <v>163</v>
      </c>
    </row>
    <row r="2" spans="1:5" x14ac:dyDescent="0.25">
      <c r="A2" s="2" t="s">
        <v>125</v>
      </c>
    </row>
    <row r="3" spans="1:5" x14ac:dyDescent="0.25">
      <c r="A3" t="s">
        <v>121</v>
      </c>
      <c r="B3" t="s">
        <v>122</v>
      </c>
      <c r="C3" t="s">
        <v>123</v>
      </c>
      <c r="D3" t="s">
        <v>124</v>
      </c>
    </row>
    <row r="4" spans="1:5" x14ac:dyDescent="0.25">
      <c r="A4">
        <v>1</v>
      </c>
      <c r="E4" s="13" t="str">
        <f>IF(COUNT(A4:D4)&gt;1,"Invalid response","")</f>
        <v/>
      </c>
    </row>
    <row r="5" spans="1:5" x14ac:dyDescent="0.25">
      <c r="B5">
        <v>1</v>
      </c>
      <c r="E5" s="13" t="str">
        <f>IF(COUNT(A5:D5)&gt;1,"Invalid response","")</f>
        <v/>
      </c>
    </row>
    <row r="6" spans="1:5" x14ac:dyDescent="0.25">
      <c r="C6">
        <v>1</v>
      </c>
      <c r="D6">
        <v>1</v>
      </c>
      <c r="E6" s="13" t="str">
        <f>IF(COUNT(A6:D6)&gt;1,"Invalid response","")</f>
        <v>Invalid response</v>
      </c>
    </row>
    <row r="7" spans="1:5" x14ac:dyDescent="0.25">
      <c r="C7">
        <v>1</v>
      </c>
      <c r="E7" s="13" t="str">
        <f>IF(COUNT(A7:D7)&gt;1,"Invalid response","")</f>
        <v/>
      </c>
    </row>
    <row r="8" spans="1:5" x14ac:dyDescent="0.25">
      <c r="A8">
        <v>1</v>
      </c>
      <c r="D8">
        <v>1</v>
      </c>
      <c r="E8" s="13" t="str">
        <f>IF(COUNT(A8:D8)&gt;1,"Invalid response","")</f>
        <v>Invalid response</v>
      </c>
    </row>
    <row r="9" spans="1:5" x14ac:dyDescent="0.25">
      <c r="E9" s="17" t="str">
        <f>IF(SUM(A9:D9)&gt;1,"Invalid response","")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recap</vt:lpstr>
      <vt:lpstr>LEFT + SEARCH</vt:lpstr>
      <vt:lpstr>RIGHT + SEARCH + LEN</vt:lpstr>
      <vt:lpstr>MID + SEARCH</vt:lpstr>
      <vt:lpstr>CONCATENATE</vt:lpstr>
      <vt:lpstr>TRIM</vt:lpstr>
      <vt:lpstr>VALUE</vt:lpstr>
      <vt:lpstr>DAY + MONTH + YEAR</vt:lpstr>
      <vt:lpstr>IF + COUNT</vt:lpstr>
      <vt:lpstr>AND + OR</vt:lpstr>
      <vt:lpstr>COUNTIF + SUMIF + AVERAGEIF</vt:lpstr>
      <vt:lpstr>IFERROR</vt:lpstr>
      <vt:lpstr>PMT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O'Leary</cp:lastModifiedBy>
  <dcterms:created xsi:type="dcterms:W3CDTF">2018-07-19T19:39:02Z</dcterms:created>
  <dcterms:modified xsi:type="dcterms:W3CDTF">2018-11-09T07:31:13Z</dcterms:modified>
</cp:coreProperties>
</file>