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Programming/Haj/API/OR_Project/or_project/allocate/"/>
    </mc:Choice>
  </mc:AlternateContent>
  <xr:revisionPtr revIDLastSave="0" documentId="13_ncr:1_{48FE9037-EF00-9E41-BF8E-4550F6B4EA7C}" xr6:coauthVersionLast="47" xr6:coauthVersionMax="47" xr10:uidLastSave="{00000000-0000-0000-0000-000000000000}"/>
  <bookViews>
    <workbookView xWindow="0" yWindow="0" windowWidth="25600" windowHeight="16000" xr2:uid="{2323A865-8C26-AA47-B404-502E9CF800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4" i="1" l="1"/>
  <c r="E49" i="1" l="1"/>
  <c r="E50" i="1" s="1"/>
  <c r="E51" i="1" s="1"/>
  <c r="E52" i="1" s="1"/>
  <c r="E53" i="1" s="1"/>
  <c r="E54" i="1" s="1"/>
  <c r="E55" i="1" s="1"/>
  <c r="E56" i="1" s="1"/>
  <c r="E57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R26" i="1" l="1"/>
  <c r="S26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K33" i="1"/>
  <c r="K32" i="1"/>
  <c r="M32" i="1" s="1"/>
  <c r="R32" i="1" s="1"/>
  <c r="S32" i="1" s="1"/>
  <c r="J33" i="1"/>
  <c r="L33" i="1" s="1"/>
  <c r="J32" i="1"/>
  <c r="L32" i="1" s="1"/>
  <c r="M30" i="1"/>
  <c r="K31" i="1"/>
  <c r="M31" i="1" s="1"/>
  <c r="J31" i="1"/>
  <c r="L31" i="1" s="1"/>
  <c r="J30" i="1"/>
  <c r="L30" i="1" s="1"/>
  <c r="K29" i="1"/>
  <c r="M29" i="1" s="1"/>
  <c r="R29" i="1" s="1"/>
  <c r="S29" i="1" s="1"/>
  <c r="L29" i="1"/>
  <c r="N29" i="1" s="1"/>
  <c r="O29" i="1" s="1"/>
  <c r="K28" i="1"/>
  <c r="M28" i="1" s="1"/>
  <c r="K27" i="1"/>
  <c r="M27" i="1" s="1"/>
  <c r="R27" i="1" s="1"/>
  <c r="S27" i="1" s="1"/>
  <c r="J28" i="1"/>
  <c r="L28" i="1" s="1"/>
  <c r="J27" i="1"/>
  <c r="L27" i="1" s="1"/>
  <c r="N27" i="1" s="1"/>
  <c r="O27" i="1" s="1"/>
  <c r="L26" i="1"/>
  <c r="N26" i="1" s="1"/>
  <c r="O26" i="1" s="1"/>
  <c r="K26" i="1"/>
  <c r="L25" i="1"/>
  <c r="N25" i="1" s="1"/>
  <c r="O25" i="1" s="1"/>
  <c r="K25" i="1"/>
  <c r="M25" i="1" s="1"/>
  <c r="R25" i="1" s="1"/>
  <c r="S25" i="1" s="1"/>
  <c r="L24" i="1"/>
  <c r="N24" i="1" s="1"/>
  <c r="O24" i="1" s="1"/>
  <c r="K24" i="1"/>
  <c r="M24" i="1" s="1"/>
  <c r="R24" i="1" s="1"/>
  <c r="S24" i="1" s="1"/>
  <c r="L22" i="1"/>
  <c r="N22" i="1" s="1"/>
  <c r="O22" i="1" s="1"/>
  <c r="L23" i="1"/>
  <c r="N23" i="1" s="1"/>
  <c r="O23" i="1" s="1"/>
  <c r="K22" i="1"/>
  <c r="M22" i="1" s="1"/>
  <c r="R22" i="1" s="1"/>
  <c r="S22" i="1" s="1"/>
  <c r="K23" i="1"/>
  <c r="M23" i="1" s="1"/>
  <c r="R23" i="1" s="1"/>
  <c r="S23" i="1" s="1"/>
  <c r="L21" i="1"/>
  <c r="N21" i="1" s="1"/>
  <c r="O21" i="1" s="1"/>
  <c r="L20" i="1"/>
  <c r="N20" i="1" s="1"/>
  <c r="O20" i="1" s="1"/>
  <c r="L19" i="1"/>
  <c r="N19" i="1" s="1"/>
  <c r="O19" i="1" s="1"/>
  <c r="L18" i="1"/>
  <c r="N18" i="1" s="1"/>
  <c r="O18" i="1" s="1"/>
  <c r="L17" i="1"/>
  <c r="N17" i="1" s="1"/>
  <c r="O17" i="1" s="1"/>
  <c r="L16" i="1"/>
  <c r="N16" i="1" s="1"/>
  <c r="O16" i="1" s="1"/>
  <c r="L15" i="1"/>
  <c r="N15" i="1" s="1"/>
  <c r="O15" i="1" s="1"/>
  <c r="L14" i="1"/>
  <c r="N14" i="1" s="1"/>
  <c r="O14" i="1" s="1"/>
  <c r="J13" i="1"/>
  <c r="L13" i="1" s="1"/>
  <c r="K13" i="1"/>
  <c r="M13" i="1" s="1"/>
  <c r="K12" i="1"/>
  <c r="M12" i="1" s="1"/>
  <c r="J12" i="1"/>
  <c r="L12" i="1" s="1"/>
  <c r="K11" i="1"/>
  <c r="K10" i="1"/>
  <c r="M10" i="1" s="1"/>
  <c r="R10" i="1" s="1"/>
  <c r="S10" i="1" s="1"/>
  <c r="J11" i="1"/>
  <c r="L11" i="1" s="1"/>
  <c r="J10" i="1"/>
  <c r="L10" i="1" s="1"/>
  <c r="H2" i="1"/>
  <c r="K6" i="1" s="1"/>
  <c r="M6" i="1" s="1"/>
  <c r="E3" i="1"/>
  <c r="E4" i="1" s="1"/>
  <c r="E5" i="1" s="1"/>
  <c r="E6" i="1" s="1"/>
  <c r="E7" i="1" s="1"/>
  <c r="E8" i="1" s="1"/>
  <c r="A10" i="1"/>
  <c r="A12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9" i="1" s="1"/>
  <c r="A30" i="1" s="1"/>
  <c r="A32" i="1" s="1"/>
  <c r="E9" i="1" l="1"/>
  <c r="E10" i="1" s="1"/>
  <c r="E11" i="1" s="1"/>
  <c r="E12" i="1" s="1"/>
  <c r="F55" i="1" s="1"/>
  <c r="H55" i="1" s="1"/>
  <c r="P2" i="1"/>
  <c r="Q2" i="1" s="1"/>
  <c r="N10" i="1"/>
  <c r="O10" i="1" s="1"/>
  <c r="N12" i="1"/>
  <c r="O12" i="1" s="1"/>
  <c r="N30" i="1"/>
  <c r="O30" i="1" s="1"/>
  <c r="N32" i="1"/>
  <c r="O32" i="1" s="1"/>
  <c r="R12" i="1"/>
  <c r="S12" i="1" s="1"/>
  <c r="R30" i="1"/>
  <c r="S30" i="1" s="1"/>
  <c r="J9" i="1"/>
  <c r="L9" i="1" s="1"/>
  <c r="J5" i="1"/>
  <c r="L5" i="1" s="1"/>
  <c r="K9" i="1"/>
  <c r="M9" i="1" s="1"/>
  <c r="K5" i="1"/>
  <c r="M5" i="1" s="1"/>
  <c r="J8" i="1"/>
  <c r="L8" i="1" s="1"/>
  <c r="J4" i="1"/>
  <c r="L4" i="1" s="1"/>
  <c r="K8" i="1"/>
  <c r="M8" i="1" s="1"/>
  <c r="K4" i="1"/>
  <c r="M4" i="1" s="1"/>
  <c r="J7" i="1"/>
  <c r="L7" i="1" s="1"/>
  <c r="J3" i="1"/>
  <c r="L3" i="1" s="1"/>
  <c r="K7" i="1"/>
  <c r="M7" i="1" s="1"/>
  <c r="K3" i="1"/>
  <c r="M3" i="1" s="1"/>
  <c r="J2" i="1"/>
  <c r="L2" i="1" s="1"/>
  <c r="J6" i="1"/>
  <c r="L6" i="1" s="1"/>
  <c r="K2" i="1"/>
  <c r="M2" i="1" s="1"/>
  <c r="P10" i="1" l="1"/>
  <c r="Q10" i="1" s="1"/>
  <c r="E13" i="1"/>
  <c r="E14" i="1" s="1"/>
  <c r="P12" i="1"/>
  <c r="Q12" i="1" s="1"/>
  <c r="N2" i="1"/>
  <c r="O2" i="1" s="1"/>
  <c r="O34" i="1" s="1"/>
  <c r="R2" i="1"/>
  <c r="S2" i="1" s="1"/>
  <c r="S36" i="1" s="1"/>
  <c r="E15" i="1" l="1"/>
  <c r="P14" i="1"/>
  <c r="Q14" i="1" s="1"/>
  <c r="E16" i="1" l="1"/>
  <c r="P15" i="1"/>
  <c r="Q15" i="1" s="1"/>
  <c r="E17" i="1" l="1"/>
  <c r="P16" i="1"/>
  <c r="Q16" i="1" s="1"/>
  <c r="E18" i="1" l="1"/>
  <c r="P17" i="1"/>
  <c r="Q17" i="1" s="1"/>
  <c r="E19" i="1" l="1"/>
  <c r="F54" i="1" s="1"/>
  <c r="H54" i="1" s="1"/>
  <c r="P18" i="1"/>
  <c r="Q18" i="1" s="1"/>
  <c r="E20" i="1" l="1"/>
  <c r="P19" i="1"/>
  <c r="Q19" i="1" s="1"/>
  <c r="E21" i="1" l="1"/>
  <c r="P20" i="1"/>
  <c r="Q20" i="1" s="1"/>
  <c r="E22" i="1" l="1"/>
  <c r="P21" i="1"/>
  <c r="Q21" i="1" s="1"/>
  <c r="E23" i="1" l="1"/>
  <c r="P22" i="1"/>
  <c r="Q22" i="1" s="1"/>
  <c r="E24" i="1" l="1"/>
  <c r="P23" i="1"/>
  <c r="Q23" i="1" s="1"/>
  <c r="F52" i="1" l="1"/>
  <c r="H52" i="1" s="1"/>
  <c r="F51" i="1"/>
  <c r="H51" i="1" s="1"/>
  <c r="E25" i="1"/>
  <c r="P24" i="1"/>
  <c r="Q24" i="1" s="1"/>
  <c r="F48" i="1" l="1"/>
  <c r="H48" i="1" s="1"/>
  <c r="F49" i="1"/>
  <c r="H49" i="1" s="1"/>
  <c r="E26" i="1"/>
  <c r="P25" i="1"/>
  <c r="Q25" i="1" s="1"/>
  <c r="E27" i="1" l="1"/>
  <c r="P26" i="1"/>
  <c r="Q26" i="1" s="1"/>
  <c r="E28" i="1" l="1"/>
  <c r="P27" i="1"/>
  <c r="Q27" i="1" s="1"/>
  <c r="E29" i="1" l="1"/>
  <c r="E30" i="1"/>
  <c r="F50" i="1" s="1"/>
  <c r="H50" i="1" s="1"/>
  <c r="P29" i="1" l="1"/>
  <c r="Q29" i="1" s="1"/>
  <c r="F56" i="1"/>
  <c r="H56" i="1" s="1"/>
  <c r="E31" i="1"/>
  <c r="E32" i="1" l="1"/>
  <c r="F53" i="1" s="1"/>
  <c r="H53" i="1" s="1"/>
  <c r="H59" i="1" s="1"/>
  <c r="F57" i="1"/>
  <c r="H57" i="1" s="1"/>
  <c r="P30" i="1"/>
  <c r="Q30" i="1" s="1"/>
  <c r="E33" i="1"/>
  <c r="P32" i="1" l="1"/>
  <c r="Q32" i="1" s="1"/>
  <c r="Q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28" authorId="0" shapeId="0" xr:uid="{3C519925-0314-4846-8853-C5A8401D5B42}">
      <text>
        <r>
          <rPr>
            <sz val="10"/>
            <color rgb="FF000000"/>
            <rFont val="Tahoma"/>
            <family val="2"/>
          </rPr>
          <t>کاروان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۱۲۰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تایی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نداریم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باید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بشود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۱۳۰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۸۱۲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بشه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۸۰۲</t>
        </r>
      </text>
    </comment>
  </commentList>
</comments>
</file>

<file path=xl/sharedStrings.xml><?xml version="1.0" encoding="utf-8"?>
<sst xmlns="http://schemas.openxmlformats.org/spreadsheetml/2006/main" count="106" uniqueCount="89">
  <si>
    <t>IKA</t>
  </si>
  <si>
    <t>تهران</t>
  </si>
  <si>
    <t>MHD</t>
  </si>
  <si>
    <t>مشهد</t>
  </si>
  <si>
    <t>IFN</t>
  </si>
  <si>
    <t>اصفهان</t>
  </si>
  <si>
    <t>AWZ</t>
  </si>
  <si>
    <t>اهواز</t>
  </si>
  <si>
    <t>SRY</t>
  </si>
  <si>
    <t>ساری</t>
  </si>
  <si>
    <t>AZD</t>
  </si>
  <si>
    <t>یزد</t>
  </si>
  <si>
    <t>KER</t>
  </si>
  <si>
    <t>کرمان</t>
  </si>
  <si>
    <t>RAS</t>
  </si>
  <si>
    <t>رشت</t>
  </si>
  <si>
    <t>ADU</t>
  </si>
  <si>
    <t>اردبیل</t>
  </si>
  <si>
    <t>TBZ</t>
  </si>
  <si>
    <t>تبریز</t>
  </si>
  <si>
    <t>JWN</t>
  </si>
  <si>
    <t>زنجان</t>
  </si>
  <si>
    <t>ZAH</t>
  </si>
  <si>
    <t>زاهدان</t>
  </si>
  <si>
    <t>BND</t>
  </si>
  <si>
    <t>بندرعباس</t>
  </si>
  <si>
    <t>XBJ</t>
  </si>
  <si>
    <t>بیرجند</t>
  </si>
  <si>
    <t>OMH</t>
  </si>
  <si>
    <t>ارومیه</t>
  </si>
  <si>
    <t>BUZ</t>
  </si>
  <si>
    <t>بوشهر</t>
  </si>
  <si>
    <t>KSH</t>
  </si>
  <si>
    <t>کرمانشاه</t>
  </si>
  <si>
    <t>GBT</t>
  </si>
  <si>
    <t>گرگان</t>
  </si>
  <si>
    <t>HDM</t>
  </si>
  <si>
    <t>همدان</t>
  </si>
  <si>
    <t>SYZ</t>
  </si>
  <si>
    <t>شیراز</t>
  </si>
  <si>
    <t>شماره ایستگاه</t>
  </si>
  <si>
    <t>شماره استان</t>
  </si>
  <si>
    <t>استان</t>
  </si>
  <si>
    <t>ایستگاه</t>
  </si>
  <si>
    <t>ظرفیت استان</t>
  </si>
  <si>
    <t>ظرفیت ایستگاه</t>
  </si>
  <si>
    <t>کد</t>
  </si>
  <si>
    <t>تعداد سنی استان</t>
  </si>
  <si>
    <t>تهران‌</t>
  </si>
  <si>
    <t>البرز</t>
  </si>
  <si>
    <t>قزوين</t>
  </si>
  <si>
    <t>قم</t>
  </si>
  <si>
    <t>كاشان</t>
  </si>
  <si>
    <t>سمنان</t>
  </si>
  <si>
    <t>لرستان</t>
  </si>
  <si>
    <t>مركزي</t>
  </si>
  <si>
    <t>ظرفیت استان قدیم</t>
  </si>
  <si>
    <t>تعداد سنی استان قدیم</t>
  </si>
  <si>
    <t>خراسان رضوي</t>
  </si>
  <si>
    <t>خراسان شمالي</t>
  </si>
  <si>
    <t>چهارمحال بختياري</t>
  </si>
  <si>
    <t>مازندران</t>
  </si>
  <si>
    <t>گیلان</t>
  </si>
  <si>
    <t>هرمزگان</t>
  </si>
  <si>
    <t>خراسان جنوبی</t>
  </si>
  <si>
    <t>آذربایجان غربی</t>
  </si>
  <si>
    <t>كرمانشاه</t>
  </si>
  <si>
    <t>ايلام</t>
  </si>
  <si>
    <t>گلستان</t>
  </si>
  <si>
    <t>كردستان</t>
  </si>
  <si>
    <t>فارس</t>
  </si>
  <si>
    <t>كهگيلويه و بوير احمد</t>
  </si>
  <si>
    <t>نسبت سنی</t>
  </si>
  <si>
    <t>نسبت استان</t>
  </si>
  <si>
    <t>خروجی استان</t>
  </si>
  <si>
    <t>خروجی مذهب</t>
  </si>
  <si>
    <t>آرایه نهایی استان</t>
  </si>
  <si>
    <t>آرایه نهایی سنی</t>
  </si>
  <si>
    <t>آرایه نهایی ادنیس استان</t>
  </si>
  <si>
    <t>خروجی اندیس استان</t>
  </si>
  <si>
    <t>value</t>
  </si>
  <si>
    <t>[[15143,1516,993,2389,834,1256,1511,1466],[9810,1374],[8100,521],[4194],[4660],[3728],[3029],[699],[699],[4427],[1165],[1631],[932],[2097],[2796],[1165],[812,120],[2563],[2585,1609],[3588,140]]</t>
  </si>
  <si>
    <t>[[0,0,0,0,0,0,0,0],[745,0],[0,0],[0],[0],[0],[0],[0],[0],[0],[0],[1219],[599],[282],[1162],[130],[354,0],[1659],[0,1466],[352,0]]</t>
  </si>
  <si>
    <t>[[0,1,2,3,4,5,6,7],[8,9],[10,11],[12],[13],[14],[15],[16],[17],[18],[19],[20],[21],[22],[23],[24],[25,26],[27],[28,29],[30,31]]</t>
  </si>
  <si>
    <t>نام استان</t>
  </si>
  <si>
    <t>copy</t>
  </si>
  <si>
    <t>['تهران‌','البرز','قزوين','قم','كاشان','سمنان','لرستان','مركزي','خراسان رضوي','خراسان شمالي','اصفهان','چهارمحال بختياري','اهواز','مازندران','یزد','کرمان','گیلان','اردبیل','تبریز','زنجان','زاهدان','هرمزگان','خراسان جنوبی','آذربایجان غربی','بوشهر','كرمانشاه','ايلام','گلستان','همدان','كردستان','فارس','كهگيلويه و بوير احمد']</t>
  </si>
  <si>
    <t>اولویت</t>
  </si>
  <si>
    <t>[[23,19,17],[0,18,23],[28,23,25,19],[15,14,20,22],[8,9,3,5,22],[30,24,21,12],[16,2,17],[0,10,4,3,7],[13,27,9,5,8],[6,26,25,29,23]]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</si>
</sst>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B Nazanin"/>
    </font>
    <font>
      <b/>
      <sz val="14"/>
      <color theme="0"/>
      <name val="B Nazanin"/>
    </font>
    <font>
      <b/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AEDA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3" fontId="3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3" fontId="3" fillId="7" borderId="0" xfId="0" applyNumberFormat="1" applyFont="1" applyFill="1" applyAlignment="1">
      <alignment horizontal="center" vertical="center"/>
    </xf>
    <xf numFmtId="164" fontId="6" fillId="8" borderId="0" xfId="1" applyNumberFormat="1" applyFont="1" applyFill="1" applyAlignment="1">
      <alignment horizontal="center" vertical="center"/>
    </xf>
    <xf numFmtId="3" fontId="7" fillId="7" borderId="0" xfId="0" applyNumberFormat="1" applyFont="1" applyFill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164" fontId="6" fillId="8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3" fontId="3" fillId="7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3" fontId="3" fillId="3" borderId="0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3" fontId="3" fillId="7" borderId="0" xfId="0" applyNumberFormat="1" applyFont="1" applyFill="1" applyBorder="1" applyAlignment="1">
      <alignment horizontal="center" vertical="center"/>
    </xf>
    <xf numFmtId="164" fontId="6" fillId="8" borderId="0" xfId="1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3" fillId="7" borderId="3" xfId="0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/>
    </xf>
    <xf numFmtId="3" fontId="7" fillId="7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0AE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96E38-7F5F-F64E-9638-4DA32A03E95C}">
  <dimension ref="A1:BC97"/>
  <sheetViews>
    <sheetView tabSelected="1" zoomScale="110" zoomScaleNormal="140" workbookViewId="0">
      <pane ySplit="1" topLeftCell="A29" activePane="bottomLeft" state="frozen"/>
      <selection pane="bottomLeft" activeCell="H41" sqref="H41"/>
    </sheetView>
  </sheetViews>
  <sheetFormatPr baseColWidth="10" defaultRowHeight="16" x14ac:dyDescent="0.2"/>
  <cols>
    <col min="1" max="1" width="7.5" style="7" bestFit="1" customWidth="1"/>
    <col min="2" max="2" width="5.5" style="7" bestFit="1" customWidth="1"/>
    <col min="3" max="3" width="8" style="7" bestFit="1" customWidth="1"/>
    <col min="4" max="4" width="7.5" style="7" bestFit="1" customWidth="1"/>
    <col min="5" max="5" width="8.33203125" style="7" bestFit="1" customWidth="1"/>
    <col min="6" max="6" width="16.5" style="7" bestFit="1" customWidth="1"/>
    <col min="7" max="7" width="16.5" style="7" hidden="1" customWidth="1"/>
    <col min="8" max="8" width="13.1640625" style="7" customWidth="1"/>
    <col min="9" max="9" width="10.5" style="7" bestFit="1" customWidth="1"/>
    <col min="10" max="10" width="7" style="7" bestFit="1" customWidth="1"/>
    <col min="11" max="11" width="6.1640625" style="7" bestFit="1" customWidth="1"/>
    <col min="12" max="12" width="7.33203125" style="3" bestFit="1" customWidth="1"/>
    <col min="13" max="13" width="10.33203125" style="3" bestFit="1" customWidth="1"/>
    <col min="14" max="51" width="10.83203125" style="30"/>
    <col min="52" max="55" width="10.83203125" style="3"/>
    <col min="56" max="16384" width="10.83203125" style="7"/>
  </cols>
  <sheetData>
    <row r="1" spans="1:55" s="4" customFormat="1" ht="51" customHeight="1" x14ac:dyDescent="0.2">
      <c r="A1" s="5" t="s">
        <v>40</v>
      </c>
      <c r="B1" s="5" t="s">
        <v>46</v>
      </c>
      <c r="C1" s="5" t="s">
        <v>43</v>
      </c>
      <c r="D1" s="5" t="s">
        <v>45</v>
      </c>
      <c r="E1" s="5" t="s">
        <v>41</v>
      </c>
      <c r="F1" s="5" t="s">
        <v>42</v>
      </c>
      <c r="G1" s="5"/>
      <c r="H1" s="5" t="s">
        <v>56</v>
      </c>
      <c r="I1" s="5" t="s">
        <v>57</v>
      </c>
      <c r="J1" s="5" t="s">
        <v>73</v>
      </c>
      <c r="K1" s="5" t="s">
        <v>72</v>
      </c>
      <c r="L1" s="5" t="s">
        <v>44</v>
      </c>
      <c r="M1" s="5" t="s">
        <v>47</v>
      </c>
      <c r="N1" s="33"/>
      <c r="O1" s="34" t="s">
        <v>74</v>
      </c>
      <c r="P1" s="34"/>
      <c r="Q1" s="34" t="s">
        <v>79</v>
      </c>
      <c r="R1" s="33"/>
      <c r="S1" s="34" t="s">
        <v>75</v>
      </c>
      <c r="T1" s="33"/>
      <c r="U1" s="33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8"/>
      <c r="BA1" s="8"/>
      <c r="BB1" s="8"/>
      <c r="BC1" s="8"/>
    </row>
    <row r="2" spans="1:55" x14ac:dyDescent="0.2">
      <c r="A2" s="1">
        <v>1</v>
      </c>
      <c r="B2" s="1" t="s">
        <v>0</v>
      </c>
      <c r="C2" s="1" t="s">
        <v>1</v>
      </c>
      <c r="D2" s="6">
        <v>25108</v>
      </c>
      <c r="E2" s="9">
        <v>0</v>
      </c>
      <c r="F2" s="9" t="str">
        <f>_xlfn.CONCAT("'",G2,"'")</f>
        <v>'تهران‌'</v>
      </c>
      <c r="G2" s="9" t="s">
        <v>48</v>
      </c>
      <c r="H2" s="10">
        <f>12117+2550</f>
        <v>14667</v>
      </c>
      <c r="I2" s="10">
        <v>0</v>
      </c>
      <c r="J2" s="11">
        <f t="shared" ref="J2:K9" si="0">H2/SUM($H$2:$H$9)</f>
        <v>0.60308388157894732</v>
      </c>
      <c r="K2" s="11">
        <f t="shared" si="0"/>
        <v>0</v>
      </c>
      <c r="L2" s="10">
        <f>ROUND(J2*$D$2,0)+1</f>
        <v>15143</v>
      </c>
      <c r="M2" s="10">
        <f>ROUND(K2*$D$2,0)</f>
        <v>0</v>
      </c>
      <c r="N2" s="30" t="str">
        <f>_xlfn.TEXTJOIN(",",FALSE,L2:L9)</f>
        <v>15143,1516,993,2389,834,1256,1511,1466</v>
      </c>
      <c r="O2" s="30" t="str">
        <f>_xlfn.CONCAT("[",N2,"]")</f>
        <v>[15143,1516,993,2389,834,1256,1511,1466]</v>
      </c>
      <c r="P2" s="30" t="str">
        <f>_xlfn.TEXTJOIN(",",FALSE,E2:E9)</f>
        <v>0,1,2,3,4,5,6,7</v>
      </c>
      <c r="Q2" s="30" t="str">
        <f>_xlfn.CONCAT("[",P2,"]")</f>
        <v>[0,1,2,3,4,5,6,7]</v>
      </c>
      <c r="R2" s="30" t="str">
        <f>_xlfn.TEXTJOIN(",",FALSE,M2:M9)</f>
        <v>0,0,0,0,0,0,0,0</v>
      </c>
      <c r="S2" s="30" t="str">
        <f>_xlfn.CONCAT("[",R2,"]")</f>
        <v>[0,0,0,0,0,0,0,0]</v>
      </c>
    </row>
    <row r="3" spans="1:55" x14ac:dyDescent="0.2">
      <c r="A3" s="1"/>
      <c r="B3" s="1"/>
      <c r="C3" s="1"/>
      <c r="D3" s="6"/>
      <c r="E3" s="9">
        <f>E2+1</f>
        <v>1</v>
      </c>
      <c r="F3" s="9" t="str">
        <f t="shared" ref="F3:F33" si="1">_xlfn.CONCAT("'",G3,"'")</f>
        <v>'البرز'</v>
      </c>
      <c r="G3" s="9" t="s">
        <v>49</v>
      </c>
      <c r="H3" s="10">
        <v>1468</v>
      </c>
      <c r="I3" s="10">
        <v>0</v>
      </c>
      <c r="J3" s="11">
        <f t="shared" si="0"/>
        <v>6.0361842105263158E-2</v>
      </c>
      <c r="K3" s="11">
        <f t="shared" si="0"/>
        <v>0</v>
      </c>
      <c r="L3" s="10">
        <f t="shared" ref="L3:L9" si="2">ROUND(J3*$D$2,0)</f>
        <v>1516</v>
      </c>
      <c r="M3" s="10">
        <f t="shared" ref="M3:M9" si="3">ROUND(K3*$D$2,0)</f>
        <v>0</v>
      </c>
    </row>
    <row r="4" spans="1:55" x14ac:dyDescent="0.2">
      <c r="A4" s="1"/>
      <c r="B4" s="1"/>
      <c r="C4" s="1"/>
      <c r="D4" s="6"/>
      <c r="E4" s="9">
        <f t="shared" ref="E4:E33" si="4">E3+1</f>
        <v>2</v>
      </c>
      <c r="F4" s="9" t="str">
        <f t="shared" si="1"/>
        <v>'قزوين'</v>
      </c>
      <c r="G4" s="9" t="s">
        <v>50</v>
      </c>
      <c r="H4" s="10">
        <v>962</v>
      </c>
      <c r="I4" s="10">
        <v>0</v>
      </c>
      <c r="J4" s="11">
        <f t="shared" si="0"/>
        <v>3.955592105263158E-2</v>
      </c>
      <c r="K4" s="11">
        <f t="shared" si="0"/>
        <v>0</v>
      </c>
      <c r="L4" s="10">
        <f t="shared" si="2"/>
        <v>993</v>
      </c>
      <c r="M4" s="10">
        <f t="shared" si="3"/>
        <v>0</v>
      </c>
    </row>
    <row r="5" spans="1:55" x14ac:dyDescent="0.2">
      <c r="A5" s="1"/>
      <c r="B5" s="1"/>
      <c r="C5" s="1"/>
      <c r="D5" s="6"/>
      <c r="E5" s="9">
        <f t="shared" si="4"/>
        <v>3</v>
      </c>
      <c r="F5" s="9" t="str">
        <f t="shared" si="1"/>
        <v>'قم'</v>
      </c>
      <c r="G5" s="9" t="s">
        <v>51</v>
      </c>
      <c r="H5" s="10">
        <v>2314</v>
      </c>
      <c r="I5" s="10">
        <v>0</v>
      </c>
      <c r="J5" s="11">
        <f t="shared" si="0"/>
        <v>9.5148026315789475E-2</v>
      </c>
      <c r="K5" s="11">
        <f t="shared" si="0"/>
        <v>0</v>
      </c>
      <c r="L5" s="10">
        <f t="shared" si="2"/>
        <v>2389</v>
      </c>
      <c r="M5" s="10">
        <f t="shared" si="3"/>
        <v>0</v>
      </c>
    </row>
    <row r="6" spans="1:55" x14ac:dyDescent="0.2">
      <c r="A6" s="1"/>
      <c r="B6" s="1"/>
      <c r="C6" s="1"/>
      <c r="D6" s="6"/>
      <c r="E6" s="9">
        <f t="shared" si="4"/>
        <v>4</v>
      </c>
      <c r="F6" s="9" t="str">
        <f t="shared" si="1"/>
        <v>'كاشان'</v>
      </c>
      <c r="G6" s="9" t="s">
        <v>52</v>
      </c>
      <c r="H6" s="10">
        <v>808</v>
      </c>
      <c r="I6" s="10">
        <v>0</v>
      </c>
      <c r="J6" s="11">
        <f t="shared" si="0"/>
        <v>3.3223684210526315E-2</v>
      </c>
      <c r="K6" s="11">
        <f t="shared" si="0"/>
        <v>0</v>
      </c>
      <c r="L6" s="10">
        <f t="shared" si="2"/>
        <v>834</v>
      </c>
      <c r="M6" s="10">
        <f t="shared" si="3"/>
        <v>0</v>
      </c>
    </row>
    <row r="7" spans="1:55" x14ac:dyDescent="0.2">
      <c r="A7" s="1"/>
      <c r="B7" s="1"/>
      <c r="C7" s="1"/>
      <c r="D7" s="6"/>
      <c r="E7" s="9">
        <f t="shared" si="4"/>
        <v>5</v>
      </c>
      <c r="F7" s="9" t="str">
        <f t="shared" si="1"/>
        <v>'سمنان'</v>
      </c>
      <c r="G7" s="9" t="s">
        <v>53</v>
      </c>
      <c r="H7" s="10">
        <v>1217</v>
      </c>
      <c r="I7" s="10">
        <v>0</v>
      </c>
      <c r="J7" s="11">
        <f t="shared" si="0"/>
        <v>5.0041118421052633E-2</v>
      </c>
      <c r="K7" s="11">
        <f t="shared" si="0"/>
        <v>0</v>
      </c>
      <c r="L7" s="10">
        <f t="shared" si="2"/>
        <v>1256</v>
      </c>
      <c r="M7" s="10">
        <f t="shared" si="3"/>
        <v>0</v>
      </c>
    </row>
    <row r="8" spans="1:55" x14ac:dyDescent="0.2">
      <c r="A8" s="1"/>
      <c r="B8" s="1"/>
      <c r="C8" s="1"/>
      <c r="D8" s="6"/>
      <c r="E8" s="9">
        <f t="shared" si="4"/>
        <v>6</v>
      </c>
      <c r="F8" s="9" t="str">
        <f t="shared" si="1"/>
        <v>'لرستان'</v>
      </c>
      <c r="G8" s="9" t="s">
        <v>54</v>
      </c>
      <c r="H8" s="10">
        <v>1464</v>
      </c>
      <c r="I8" s="10">
        <v>0</v>
      </c>
      <c r="J8" s="11">
        <f t="shared" si="0"/>
        <v>6.0197368421052631E-2</v>
      </c>
      <c r="K8" s="11">
        <f t="shared" si="0"/>
        <v>0</v>
      </c>
      <c r="L8" s="10">
        <f t="shared" si="2"/>
        <v>1511</v>
      </c>
      <c r="M8" s="10">
        <f t="shared" si="3"/>
        <v>0</v>
      </c>
    </row>
    <row r="9" spans="1:55" x14ac:dyDescent="0.2">
      <c r="A9" s="1"/>
      <c r="B9" s="1"/>
      <c r="C9" s="1"/>
      <c r="D9" s="6"/>
      <c r="E9" s="9">
        <f t="shared" si="4"/>
        <v>7</v>
      </c>
      <c r="F9" s="9" t="str">
        <f t="shared" si="1"/>
        <v>'مركزي'</v>
      </c>
      <c r="G9" s="9" t="s">
        <v>55</v>
      </c>
      <c r="H9" s="10">
        <v>1420</v>
      </c>
      <c r="I9" s="10">
        <v>0</v>
      </c>
      <c r="J9" s="11">
        <f t="shared" si="0"/>
        <v>5.8388157894736843E-2</v>
      </c>
      <c r="K9" s="11">
        <f t="shared" si="0"/>
        <v>0</v>
      </c>
      <c r="L9" s="10">
        <f t="shared" si="2"/>
        <v>1466</v>
      </c>
      <c r="M9" s="10">
        <f t="shared" si="3"/>
        <v>0</v>
      </c>
    </row>
    <row r="10" spans="1:55" s="18" customFormat="1" x14ac:dyDescent="0.2">
      <c r="A10" s="2">
        <f>A2+1</f>
        <v>2</v>
      </c>
      <c r="B10" s="2" t="s">
        <v>2</v>
      </c>
      <c r="C10" s="2" t="s">
        <v>3</v>
      </c>
      <c r="D10" s="13">
        <v>11184</v>
      </c>
      <c r="E10" s="14">
        <f t="shared" si="4"/>
        <v>8</v>
      </c>
      <c r="F10" s="14" t="str">
        <f t="shared" si="1"/>
        <v>'خراسان رضوي'</v>
      </c>
      <c r="G10" s="14" t="s">
        <v>58</v>
      </c>
      <c r="H10" s="15">
        <v>9809.9459999999999</v>
      </c>
      <c r="I10" s="15">
        <v>745</v>
      </c>
      <c r="J10" s="16">
        <f>H10/SUM($H$10:$H$11)</f>
        <v>0.87714336884457234</v>
      </c>
      <c r="K10" s="16">
        <f>I10/SUM($H$10:$H$11)</f>
        <v>6.6613191325335164E-2</v>
      </c>
      <c r="L10" s="15">
        <f>ROUND(J10*$D$10,0)</f>
        <v>9810</v>
      </c>
      <c r="M10" s="15">
        <f>ROUND(K10*$D$10,0)</f>
        <v>745</v>
      </c>
      <c r="N10" s="30" t="str">
        <f>_xlfn.TEXTJOIN(",",FALSE,L10:L11)</f>
        <v>9810,1374</v>
      </c>
      <c r="O10" s="30" t="str">
        <f>_xlfn.CONCAT("[",N10,"]")</f>
        <v>[9810,1374]</v>
      </c>
      <c r="P10" s="30" t="str">
        <f>_xlfn.TEXTJOIN(",",FALSE,E10:E11)</f>
        <v>8,9</v>
      </c>
      <c r="Q10" s="30" t="str">
        <f>_xlfn.CONCAT("[",P10,"]")</f>
        <v>[8,9]</v>
      </c>
      <c r="R10" s="30" t="str">
        <f>_xlfn.TEXTJOIN(",",FALSE,M10:M11)</f>
        <v>745,0</v>
      </c>
      <c r="S10" s="30" t="str">
        <f>_xlfn.CONCAT("[",R10,"]")</f>
        <v>[745,0]</v>
      </c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17"/>
      <c r="BA10" s="17"/>
      <c r="BB10" s="17"/>
      <c r="BC10" s="17"/>
    </row>
    <row r="11" spans="1:55" x14ac:dyDescent="0.2">
      <c r="A11" s="1"/>
      <c r="B11" s="1"/>
      <c r="C11" s="1"/>
      <c r="D11" s="6"/>
      <c r="E11" s="9">
        <f t="shared" si="4"/>
        <v>9</v>
      </c>
      <c r="F11" s="9" t="str">
        <f t="shared" si="1"/>
        <v>'خراسان شمالي'</v>
      </c>
      <c r="G11" s="9" t="s">
        <v>59</v>
      </c>
      <c r="H11" s="10">
        <v>1374.0250000000001</v>
      </c>
      <c r="I11" s="10">
        <v>78</v>
      </c>
      <c r="J11" s="11">
        <f>H11/SUM($H$10:$H$11)</f>
        <v>0.12285663115542772</v>
      </c>
      <c r="K11" s="11">
        <f>I11/SUM($H$10:$H$11)</f>
        <v>6.9742670112431446E-3</v>
      </c>
      <c r="L11" s="10">
        <f>ROUND(J11*$D$10,0)</f>
        <v>1374</v>
      </c>
      <c r="M11" s="12">
        <v>0</v>
      </c>
    </row>
    <row r="12" spans="1:55" s="18" customFormat="1" x14ac:dyDescent="0.2">
      <c r="A12" s="2">
        <f>A10+1</f>
        <v>3</v>
      </c>
      <c r="B12" s="2" t="s">
        <v>4</v>
      </c>
      <c r="C12" s="2" t="s">
        <v>5</v>
      </c>
      <c r="D12" s="13">
        <v>8621</v>
      </c>
      <c r="E12" s="14">
        <f t="shared" si="4"/>
        <v>10</v>
      </c>
      <c r="F12" s="14" t="str">
        <f t="shared" si="1"/>
        <v>'اصفهان'</v>
      </c>
      <c r="G12" s="14" t="s">
        <v>5</v>
      </c>
      <c r="H12" s="15">
        <v>8100.0069999999996</v>
      </c>
      <c r="I12" s="15">
        <v>0</v>
      </c>
      <c r="J12" s="16">
        <f>H12/SUM($H$12:$H$13)</f>
        <v>0.93961265487790202</v>
      </c>
      <c r="K12" s="16">
        <f>I12/SUM($H$12:$H$13)</f>
        <v>0</v>
      </c>
      <c r="L12" s="15">
        <f>ROUND(J12*$D$12,0)</f>
        <v>8100</v>
      </c>
      <c r="M12" s="15">
        <f>ROUND(K12*$D$12,0)</f>
        <v>0</v>
      </c>
      <c r="N12" s="30" t="str">
        <f>_xlfn.TEXTJOIN(",",FALSE,L12:L13)</f>
        <v>8100,521</v>
      </c>
      <c r="O12" s="30" t="str">
        <f>_xlfn.CONCAT("[",N12,"]")</f>
        <v>[8100,521]</v>
      </c>
      <c r="P12" s="30" t="str">
        <f>_xlfn.TEXTJOIN(",",FALSE,E12:E13)</f>
        <v>10,11</v>
      </c>
      <c r="Q12" s="30" t="str">
        <f>_xlfn.CONCAT("[",P12,"]")</f>
        <v>[10,11]</v>
      </c>
      <c r="R12" s="30" t="str">
        <f>_xlfn.TEXTJOIN(",",FALSE,M12:M13)</f>
        <v>0,0</v>
      </c>
      <c r="S12" s="30" t="str">
        <f>_xlfn.CONCAT("[",R12,"]")</f>
        <v>[0,0]</v>
      </c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17"/>
      <c r="BA12" s="17"/>
      <c r="BB12" s="17"/>
      <c r="BC12" s="17"/>
    </row>
    <row r="13" spans="1:55" x14ac:dyDescent="0.2">
      <c r="A13" s="1"/>
      <c r="B13" s="1"/>
      <c r="C13" s="1"/>
      <c r="D13" s="6"/>
      <c r="E13" s="9">
        <f t="shared" si="4"/>
        <v>11</v>
      </c>
      <c r="F13" s="9" t="str">
        <f t="shared" si="1"/>
        <v>'چهارمحال بختياري'</v>
      </c>
      <c r="G13" s="9" t="s">
        <v>60</v>
      </c>
      <c r="H13" s="10">
        <v>520.57399999999996</v>
      </c>
      <c r="I13" s="10">
        <v>0</v>
      </c>
      <c r="J13" s="11">
        <f>H13/SUM($H$12:$H$13)</f>
        <v>6.038734512209791E-2</v>
      </c>
      <c r="K13" s="11">
        <f>I13/SUM($H$12:$H$13)</f>
        <v>0</v>
      </c>
      <c r="L13" s="10">
        <f>ROUND(J13*$D$12,0)</f>
        <v>521</v>
      </c>
      <c r="M13" s="10">
        <f>ROUND(K13*$D$12,0)</f>
        <v>0</v>
      </c>
    </row>
    <row r="14" spans="1:55" s="18" customFormat="1" x14ac:dyDescent="0.2">
      <c r="A14" s="2">
        <f>A12+1</f>
        <v>4</v>
      </c>
      <c r="B14" s="2" t="s">
        <v>6</v>
      </c>
      <c r="C14" s="2" t="s">
        <v>7</v>
      </c>
      <c r="D14" s="13">
        <v>4194</v>
      </c>
      <c r="E14" s="14">
        <f t="shared" si="4"/>
        <v>12</v>
      </c>
      <c r="F14" s="14" t="str">
        <f t="shared" si="1"/>
        <v>'اهواز'</v>
      </c>
      <c r="G14" s="14" t="s">
        <v>7</v>
      </c>
      <c r="H14" s="15">
        <v>4198</v>
      </c>
      <c r="I14" s="15">
        <v>0</v>
      </c>
      <c r="J14" s="16">
        <v>1</v>
      </c>
      <c r="K14" s="16">
        <v>0</v>
      </c>
      <c r="L14" s="15">
        <f t="shared" ref="L14:L26" si="5">D14</f>
        <v>4194</v>
      </c>
      <c r="M14" s="15">
        <v>0</v>
      </c>
      <c r="N14" s="30" t="str">
        <f>_xlfn.TEXTJOIN(",",FALSE,L14)</f>
        <v>4194</v>
      </c>
      <c r="O14" s="30" t="str">
        <f>_xlfn.CONCAT("[",N14,"]")</f>
        <v>[4194]</v>
      </c>
      <c r="P14" s="30">
        <f>E14</f>
        <v>12</v>
      </c>
      <c r="Q14" s="30" t="str">
        <f>_xlfn.CONCAT("[",P14,"]")</f>
        <v>[12]</v>
      </c>
      <c r="R14" s="30" t="str">
        <f>_xlfn.TEXTJOIN(",",FALSE,M14)</f>
        <v>0</v>
      </c>
      <c r="S14" s="30" t="str">
        <f>_xlfn.CONCAT("[",R14,"]")</f>
        <v>[0]</v>
      </c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17"/>
      <c r="BA14" s="17"/>
      <c r="BB14" s="17"/>
      <c r="BC14" s="17"/>
    </row>
    <row r="15" spans="1:55" s="18" customFormat="1" x14ac:dyDescent="0.2">
      <c r="A15" s="2">
        <f>A14+1</f>
        <v>5</v>
      </c>
      <c r="B15" s="2" t="s">
        <v>8</v>
      </c>
      <c r="C15" s="2" t="s">
        <v>9</v>
      </c>
      <c r="D15" s="13">
        <v>4660</v>
      </c>
      <c r="E15" s="14">
        <f t="shared" si="4"/>
        <v>13</v>
      </c>
      <c r="F15" s="14" t="str">
        <f t="shared" si="1"/>
        <v>'مازندران'</v>
      </c>
      <c r="G15" s="14" t="s">
        <v>61</v>
      </c>
      <c r="H15" s="15"/>
      <c r="I15" s="15"/>
      <c r="J15" s="16"/>
      <c r="K15" s="16"/>
      <c r="L15" s="15">
        <f t="shared" si="5"/>
        <v>4660</v>
      </c>
      <c r="M15" s="15">
        <v>0</v>
      </c>
      <c r="N15" s="30" t="str">
        <f t="shared" ref="N15:N26" si="6">_xlfn.TEXTJOIN(",",FALSE,L15)</f>
        <v>4660</v>
      </c>
      <c r="O15" s="30" t="str">
        <f t="shared" ref="O15:O26" si="7">_xlfn.CONCAT("[",N15,"]")</f>
        <v>[4660]</v>
      </c>
      <c r="P15" s="30">
        <f t="shared" ref="P15:P26" si="8">E15</f>
        <v>13</v>
      </c>
      <c r="Q15" s="30" t="str">
        <f t="shared" ref="Q15:Q26" si="9">_xlfn.CONCAT("[",P15,"]")</f>
        <v>[13]</v>
      </c>
      <c r="R15" s="30" t="str">
        <f t="shared" ref="R15:R26" si="10">_xlfn.TEXTJOIN(",",FALSE,M15)</f>
        <v>0</v>
      </c>
      <c r="S15" s="30" t="str">
        <f t="shared" ref="S15:S26" si="11">_xlfn.CONCAT("[",R15,"]")</f>
        <v>[0]</v>
      </c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17"/>
      <c r="BA15" s="17"/>
      <c r="BB15" s="17"/>
      <c r="BC15" s="17"/>
    </row>
    <row r="16" spans="1:55" s="18" customFormat="1" x14ac:dyDescent="0.2">
      <c r="A16" s="2">
        <f>A15+1</f>
        <v>6</v>
      </c>
      <c r="B16" s="2" t="s">
        <v>10</v>
      </c>
      <c r="C16" s="2" t="s">
        <v>11</v>
      </c>
      <c r="D16" s="13">
        <v>3728</v>
      </c>
      <c r="E16" s="14">
        <f t="shared" si="4"/>
        <v>14</v>
      </c>
      <c r="F16" s="14" t="str">
        <f t="shared" si="1"/>
        <v>'یزد'</v>
      </c>
      <c r="G16" s="14" t="s">
        <v>11</v>
      </c>
      <c r="H16" s="15"/>
      <c r="I16" s="15"/>
      <c r="J16" s="16"/>
      <c r="K16" s="16"/>
      <c r="L16" s="15">
        <f t="shared" si="5"/>
        <v>3728</v>
      </c>
      <c r="M16" s="15">
        <v>0</v>
      </c>
      <c r="N16" s="30" t="str">
        <f t="shared" si="6"/>
        <v>3728</v>
      </c>
      <c r="O16" s="30" t="str">
        <f t="shared" si="7"/>
        <v>[3728]</v>
      </c>
      <c r="P16" s="30">
        <f t="shared" si="8"/>
        <v>14</v>
      </c>
      <c r="Q16" s="30" t="str">
        <f t="shared" si="9"/>
        <v>[14]</v>
      </c>
      <c r="R16" s="30" t="str">
        <f t="shared" si="10"/>
        <v>0</v>
      </c>
      <c r="S16" s="30" t="str">
        <f t="shared" si="11"/>
        <v>[0]</v>
      </c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17"/>
      <c r="BA16" s="17"/>
      <c r="BB16" s="17"/>
      <c r="BC16" s="17"/>
    </row>
    <row r="17" spans="1:55" s="18" customFormat="1" x14ac:dyDescent="0.2">
      <c r="A17" s="2">
        <f t="shared" ref="A17:A30" si="12">A16+1</f>
        <v>7</v>
      </c>
      <c r="B17" s="2" t="s">
        <v>12</v>
      </c>
      <c r="C17" s="2" t="s">
        <v>13</v>
      </c>
      <c r="D17" s="13">
        <v>3029</v>
      </c>
      <c r="E17" s="14">
        <f t="shared" si="4"/>
        <v>15</v>
      </c>
      <c r="F17" s="14" t="str">
        <f t="shared" si="1"/>
        <v>'کرمان'</v>
      </c>
      <c r="G17" s="14" t="s">
        <v>13</v>
      </c>
      <c r="H17" s="15"/>
      <c r="I17" s="15"/>
      <c r="J17" s="16"/>
      <c r="K17" s="16"/>
      <c r="L17" s="15">
        <f t="shared" si="5"/>
        <v>3029</v>
      </c>
      <c r="M17" s="15">
        <v>0</v>
      </c>
      <c r="N17" s="30" t="str">
        <f t="shared" si="6"/>
        <v>3029</v>
      </c>
      <c r="O17" s="30" t="str">
        <f t="shared" si="7"/>
        <v>[3029]</v>
      </c>
      <c r="P17" s="30">
        <f t="shared" si="8"/>
        <v>15</v>
      </c>
      <c r="Q17" s="30" t="str">
        <f t="shared" si="9"/>
        <v>[15]</v>
      </c>
      <c r="R17" s="30" t="str">
        <f t="shared" si="10"/>
        <v>0</v>
      </c>
      <c r="S17" s="30" t="str">
        <f t="shared" si="11"/>
        <v>[0]</v>
      </c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17"/>
      <c r="BA17" s="17"/>
      <c r="BB17" s="17"/>
      <c r="BC17" s="17"/>
    </row>
    <row r="18" spans="1:55" s="18" customFormat="1" x14ac:dyDescent="0.2">
      <c r="A18" s="2">
        <f t="shared" si="12"/>
        <v>8</v>
      </c>
      <c r="B18" s="2" t="s">
        <v>14</v>
      </c>
      <c r="C18" s="2" t="s">
        <v>15</v>
      </c>
      <c r="D18" s="13">
        <v>699</v>
      </c>
      <c r="E18" s="14">
        <f t="shared" si="4"/>
        <v>16</v>
      </c>
      <c r="F18" s="14" t="str">
        <f t="shared" si="1"/>
        <v>'گیلان'</v>
      </c>
      <c r="G18" s="14" t="s">
        <v>62</v>
      </c>
      <c r="H18" s="15"/>
      <c r="I18" s="15"/>
      <c r="J18" s="16"/>
      <c r="K18" s="16"/>
      <c r="L18" s="15">
        <f t="shared" si="5"/>
        <v>699</v>
      </c>
      <c r="M18" s="15">
        <v>0</v>
      </c>
      <c r="N18" s="30" t="str">
        <f t="shared" si="6"/>
        <v>699</v>
      </c>
      <c r="O18" s="30" t="str">
        <f t="shared" si="7"/>
        <v>[699]</v>
      </c>
      <c r="P18" s="30">
        <f t="shared" si="8"/>
        <v>16</v>
      </c>
      <c r="Q18" s="30" t="str">
        <f t="shared" si="9"/>
        <v>[16]</v>
      </c>
      <c r="R18" s="30" t="str">
        <f t="shared" si="10"/>
        <v>0</v>
      </c>
      <c r="S18" s="30" t="str">
        <f t="shared" si="11"/>
        <v>[0]</v>
      </c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17"/>
      <c r="BA18" s="17"/>
      <c r="BB18" s="17"/>
      <c r="BC18" s="17"/>
    </row>
    <row r="19" spans="1:55" s="18" customFormat="1" x14ac:dyDescent="0.2">
      <c r="A19" s="2">
        <f t="shared" si="12"/>
        <v>9</v>
      </c>
      <c r="B19" s="2" t="s">
        <v>16</v>
      </c>
      <c r="C19" s="2" t="s">
        <v>17</v>
      </c>
      <c r="D19" s="13">
        <v>699</v>
      </c>
      <c r="E19" s="14">
        <f t="shared" si="4"/>
        <v>17</v>
      </c>
      <c r="F19" s="14" t="str">
        <f t="shared" si="1"/>
        <v>'اردبیل'</v>
      </c>
      <c r="G19" s="14" t="s">
        <v>17</v>
      </c>
      <c r="H19" s="15"/>
      <c r="I19" s="15"/>
      <c r="J19" s="16"/>
      <c r="K19" s="16"/>
      <c r="L19" s="15">
        <f t="shared" si="5"/>
        <v>699</v>
      </c>
      <c r="M19" s="15">
        <v>0</v>
      </c>
      <c r="N19" s="30" t="str">
        <f t="shared" si="6"/>
        <v>699</v>
      </c>
      <c r="O19" s="30" t="str">
        <f t="shared" si="7"/>
        <v>[699]</v>
      </c>
      <c r="P19" s="30">
        <f t="shared" si="8"/>
        <v>17</v>
      </c>
      <c r="Q19" s="30" t="str">
        <f t="shared" si="9"/>
        <v>[17]</v>
      </c>
      <c r="R19" s="30" t="str">
        <f t="shared" si="10"/>
        <v>0</v>
      </c>
      <c r="S19" s="30" t="str">
        <f t="shared" si="11"/>
        <v>[0]</v>
      </c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17"/>
      <c r="BA19" s="17"/>
      <c r="BB19" s="17"/>
      <c r="BC19" s="17"/>
    </row>
    <row r="20" spans="1:55" s="18" customFormat="1" x14ac:dyDescent="0.2">
      <c r="A20" s="2">
        <f t="shared" si="12"/>
        <v>10</v>
      </c>
      <c r="B20" s="2" t="s">
        <v>18</v>
      </c>
      <c r="C20" s="2" t="s">
        <v>19</v>
      </c>
      <c r="D20" s="13">
        <v>4427</v>
      </c>
      <c r="E20" s="14">
        <f t="shared" si="4"/>
        <v>18</v>
      </c>
      <c r="F20" s="14" t="str">
        <f t="shared" si="1"/>
        <v>'تبریز'</v>
      </c>
      <c r="G20" s="14" t="s">
        <v>19</v>
      </c>
      <c r="H20" s="15"/>
      <c r="I20" s="15"/>
      <c r="J20" s="16"/>
      <c r="K20" s="16"/>
      <c r="L20" s="15">
        <f t="shared" si="5"/>
        <v>4427</v>
      </c>
      <c r="M20" s="15">
        <v>0</v>
      </c>
      <c r="N20" s="30" t="str">
        <f t="shared" si="6"/>
        <v>4427</v>
      </c>
      <c r="O20" s="30" t="str">
        <f t="shared" si="7"/>
        <v>[4427]</v>
      </c>
      <c r="P20" s="30">
        <f t="shared" si="8"/>
        <v>18</v>
      </c>
      <c r="Q20" s="30" t="str">
        <f t="shared" si="9"/>
        <v>[18]</v>
      </c>
      <c r="R20" s="30" t="str">
        <f t="shared" si="10"/>
        <v>0</v>
      </c>
      <c r="S20" s="30" t="str">
        <f t="shared" si="11"/>
        <v>[0]</v>
      </c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17"/>
      <c r="BA20" s="17"/>
      <c r="BB20" s="17"/>
      <c r="BC20" s="17"/>
    </row>
    <row r="21" spans="1:55" s="18" customFormat="1" x14ac:dyDescent="0.2">
      <c r="A21" s="2">
        <f t="shared" si="12"/>
        <v>11</v>
      </c>
      <c r="B21" s="2" t="s">
        <v>20</v>
      </c>
      <c r="C21" s="2" t="s">
        <v>21</v>
      </c>
      <c r="D21" s="13">
        <v>1165</v>
      </c>
      <c r="E21" s="14">
        <f t="shared" si="4"/>
        <v>19</v>
      </c>
      <c r="F21" s="14" t="str">
        <f t="shared" si="1"/>
        <v>'زنجان'</v>
      </c>
      <c r="G21" s="14" t="s">
        <v>21</v>
      </c>
      <c r="H21" s="15"/>
      <c r="I21" s="15"/>
      <c r="J21" s="16"/>
      <c r="K21" s="16"/>
      <c r="L21" s="15">
        <f t="shared" si="5"/>
        <v>1165</v>
      </c>
      <c r="M21" s="15">
        <v>0</v>
      </c>
      <c r="N21" s="30" t="str">
        <f t="shared" si="6"/>
        <v>1165</v>
      </c>
      <c r="O21" s="30" t="str">
        <f t="shared" si="7"/>
        <v>[1165]</v>
      </c>
      <c r="P21" s="30">
        <f t="shared" si="8"/>
        <v>19</v>
      </c>
      <c r="Q21" s="30" t="str">
        <f t="shared" si="9"/>
        <v>[19]</v>
      </c>
      <c r="R21" s="30" t="str">
        <f t="shared" si="10"/>
        <v>0</v>
      </c>
      <c r="S21" s="30" t="str">
        <f t="shared" si="11"/>
        <v>[0]</v>
      </c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17"/>
      <c r="BA21" s="17"/>
      <c r="BB21" s="17"/>
      <c r="BC21" s="17"/>
    </row>
    <row r="22" spans="1:55" s="24" customFormat="1" x14ac:dyDescent="0.2">
      <c r="A22" s="19">
        <f t="shared" si="12"/>
        <v>12</v>
      </c>
      <c r="B22" s="19" t="s">
        <v>22</v>
      </c>
      <c r="C22" s="19" t="s">
        <v>23</v>
      </c>
      <c r="D22" s="20">
        <v>1631</v>
      </c>
      <c r="E22" s="21">
        <f t="shared" si="4"/>
        <v>20</v>
      </c>
      <c r="F22" s="21" t="str">
        <f t="shared" si="1"/>
        <v>'زاهدان'</v>
      </c>
      <c r="G22" s="21" t="s">
        <v>23</v>
      </c>
      <c r="H22" s="22">
        <v>1635</v>
      </c>
      <c r="I22" s="22">
        <v>1222</v>
      </c>
      <c r="J22" s="16">
        <v>1</v>
      </c>
      <c r="K22" s="16">
        <f>I22/H22</f>
        <v>0.74740061162079507</v>
      </c>
      <c r="L22" s="15">
        <f t="shared" si="5"/>
        <v>1631</v>
      </c>
      <c r="M22" s="15">
        <f>ROUND(K22*$D$22,0)</f>
        <v>1219</v>
      </c>
      <c r="N22" s="30" t="str">
        <f t="shared" si="6"/>
        <v>1631</v>
      </c>
      <c r="O22" s="30" t="str">
        <f t="shared" si="7"/>
        <v>[1631]</v>
      </c>
      <c r="P22" s="30">
        <f t="shared" si="8"/>
        <v>20</v>
      </c>
      <c r="Q22" s="30" t="str">
        <f t="shared" si="9"/>
        <v>[20]</v>
      </c>
      <c r="R22" s="30" t="str">
        <f t="shared" si="10"/>
        <v>1219</v>
      </c>
      <c r="S22" s="30" t="str">
        <f t="shared" si="11"/>
        <v>[1219]</v>
      </c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23"/>
      <c r="BA22" s="23"/>
      <c r="BB22" s="23"/>
      <c r="BC22" s="23"/>
    </row>
    <row r="23" spans="1:55" s="18" customFormat="1" x14ac:dyDescent="0.2">
      <c r="A23" s="2">
        <f t="shared" si="12"/>
        <v>13</v>
      </c>
      <c r="B23" s="2" t="s">
        <v>24</v>
      </c>
      <c r="C23" s="2" t="s">
        <v>25</v>
      </c>
      <c r="D23" s="13">
        <v>932</v>
      </c>
      <c r="E23" s="14">
        <f t="shared" si="4"/>
        <v>21</v>
      </c>
      <c r="F23" s="14" t="str">
        <f t="shared" si="1"/>
        <v>'هرمزگان'</v>
      </c>
      <c r="G23" s="14" t="s">
        <v>63</v>
      </c>
      <c r="H23" s="15">
        <v>934</v>
      </c>
      <c r="I23" s="15">
        <v>600</v>
      </c>
      <c r="J23" s="16">
        <v>1</v>
      </c>
      <c r="K23" s="16">
        <f>I23/H23</f>
        <v>0.64239828693790146</v>
      </c>
      <c r="L23" s="15">
        <f t="shared" si="5"/>
        <v>932</v>
      </c>
      <c r="M23" s="15">
        <f>ROUND(K23*$D$23,0)</f>
        <v>599</v>
      </c>
      <c r="N23" s="30" t="str">
        <f t="shared" si="6"/>
        <v>932</v>
      </c>
      <c r="O23" s="30" t="str">
        <f t="shared" si="7"/>
        <v>[932]</v>
      </c>
      <c r="P23" s="30">
        <f t="shared" si="8"/>
        <v>21</v>
      </c>
      <c r="Q23" s="30" t="str">
        <f t="shared" si="9"/>
        <v>[21]</v>
      </c>
      <c r="R23" s="30" t="str">
        <f t="shared" si="10"/>
        <v>599</v>
      </c>
      <c r="S23" s="30" t="str">
        <f t="shared" si="11"/>
        <v>[599]</v>
      </c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17"/>
      <c r="BA23" s="17"/>
      <c r="BB23" s="17"/>
      <c r="BC23" s="17"/>
    </row>
    <row r="24" spans="1:55" s="18" customFormat="1" x14ac:dyDescent="0.2">
      <c r="A24" s="2">
        <f t="shared" si="12"/>
        <v>14</v>
      </c>
      <c r="B24" s="2" t="s">
        <v>26</v>
      </c>
      <c r="C24" s="2" t="s">
        <v>27</v>
      </c>
      <c r="D24" s="13">
        <v>2097</v>
      </c>
      <c r="E24" s="14">
        <f t="shared" si="4"/>
        <v>22</v>
      </c>
      <c r="F24" s="14" t="str">
        <f t="shared" si="1"/>
        <v>'خراسان جنوبی'</v>
      </c>
      <c r="G24" s="14" t="s">
        <v>64</v>
      </c>
      <c r="H24" s="15">
        <v>2094</v>
      </c>
      <c r="I24" s="15">
        <v>282</v>
      </c>
      <c r="J24" s="16">
        <v>1</v>
      </c>
      <c r="K24" s="16">
        <f>I24/H24</f>
        <v>0.1346704871060172</v>
      </c>
      <c r="L24" s="15">
        <f t="shared" si="5"/>
        <v>2097</v>
      </c>
      <c r="M24" s="15">
        <f>ROUND(K24*$D$24,0)</f>
        <v>282</v>
      </c>
      <c r="N24" s="30" t="str">
        <f t="shared" si="6"/>
        <v>2097</v>
      </c>
      <c r="O24" s="30" t="str">
        <f t="shared" si="7"/>
        <v>[2097]</v>
      </c>
      <c r="P24" s="30">
        <f t="shared" si="8"/>
        <v>22</v>
      </c>
      <c r="Q24" s="30" t="str">
        <f t="shared" si="9"/>
        <v>[22]</v>
      </c>
      <c r="R24" s="30" t="str">
        <f t="shared" si="10"/>
        <v>282</v>
      </c>
      <c r="S24" s="30" t="str">
        <f t="shared" si="11"/>
        <v>[282]</v>
      </c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17"/>
      <c r="BA24" s="17"/>
      <c r="BB24" s="17"/>
      <c r="BC24" s="17"/>
    </row>
    <row r="25" spans="1:55" s="18" customFormat="1" x14ac:dyDescent="0.2">
      <c r="A25" s="2">
        <f t="shared" si="12"/>
        <v>15</v>
      </c>
      <c r="B25" s="2" t="s">
        <v>28</v>
      </c>
      <c r="C25" s="2" t="s">
        <v>29</v>
      </c>
      <c r="D25" s="13">
        <v>2796</v>
      </c>
      <c r="E25" s="14">
        <f t="shared" si="4"/>
        <v>23</v>
      </c>
      <c r="F25" s="14" t="str">
        <f t="shared" si="1"/>
        <v>'آذربایجان غربی'</v>
      </c>
      <c r="G25" s="14" t="s">
        <v>65</v>
      </c>
      <c r="H25" s="15">
        <v>2778</v>
      </c>
      <c r="I25" s="15">
        <v>1155</v>
      </c>
      <c r="J25" s="16">
        <v>1</v>
      </c>
      <c r="K25" s="16">
        <f>I25/H25</f>
        <v>0.41576673866090713</v>
      </c>
      <c r="L25" s="15">
        <f t="shared" si="5"/>
        <v>2796</v>
      </c>
      <c r="M25" s="15">
        <f>ROUND(K25*$D$25,0)</f>
        <v>1162</v>
      </c>
      <c r="N25" s="30" t="str">
        <f t="shared" si="6"/>
        <v>2796</v>
      </c>
      <c r="O25" s="30" t="str">
        <f t="shared" si="7"/>
        <v>[2796]</v>
      </c>
      <c r="P25" s="30">
        <f t="shared" si="8"/>
        <v>23</v>
      </c>
      <c r="Q25" s="30" t="str">
        <f t="shared" si="9"/>
        <v>[23]</v>
      </c>
      <c r="R25" s="30" t="str">
        <f t="shared" si="10"/>
        <v>1162</v>
      </c>
      <c r="S25" s="30" t="str">
        <f t="shared" si="11"/>
        <v>[1162]</v>
      </c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17"/>
      <c r="BA25" s="17"/>
      <c r="BB25" s="17"/>
      <c r="BC25" s="17"/>
    </row>
    <row r="26" spans="1:55" s="18" customFormat="1" x14ac:dyDescent="0.2">
      <c r="A26" s="2">
        <f t="shared" si="12"/>
        <v>16</v>
      </c>
      <c r="B26" s="2" t="s">
        <v>30</v>
      </c>
      <c r="C26" s="2" t="s">
        <v>31</v>
      </c>
      <c r="D26" s="13">
        <v>1165</v>
      </c>
      <c r="E26" s="14">
        <f t="shared" si="4"/>
        <v>24</v>
      </c>
      <c r="F26" s="14" t="str">
        <f t="shared" si="1"/>
        <v>'بوشهر'</v>
      </c>
      <c r="G26" s="14" t="s">
        <v>31</v>
      </c>
      <c r="H26" s="15">
        <v>1175</v>
      </c>
      <c r="I26" s="15">
        <v>130</v>
      </c>
      <c r="J26" s="16">
        <v>1</v>
      </c>
      <c r="K26" s="16">
        <f>I26/H26</f>
        <v>0.11063829787234042</v>
      </c>
      <c r="L26" s="15">
        <f t="shared" si="5"/>
        <v>1165</v>
      </c>
      <c r="M26" s="15">
        <v>130</v>
      </c>
      <c r="N26" s="30" t="str">
        <f t="shared" si="6"/>
        <v>1165</v>
      </c>
      <c r="O26" s="30" t="str">
        <f t="shared" si="7"/>
        <v>[1165]</v>
      </c>
      <c r="P26" s="30">
        <f t="shared" si="8"/>
        <v>24</v>
      </c>
      <c r="Q26" s="30" t="str">
        <f t="shared" si="9"/>
        <v>[24]</v>
      </c>
      <c r="R26" s="30" t="str">
        <f t="shared" si="10"/>
        <v>130</v>
      </c>
      <c r="S26" s="30" t="str">
        <f t="shared" si="11"/>
        <v>[130]</v>
      </c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17"/>
      <c r="BA26" s="17"/>
      <c r="BB26" s="17"/>
      <c r="BC26" s="17"/>
    </row>
    <row r="27" spans="1:55" s="18" customFormat="1" x14ac:dyDescent="0.2">
      <c r="A27" s="2">
        <f t="shared" si="12"/>
        <v>17</v>
      </c>
      <c r="B27" s="2" t="s">
        <v>32</v>
      </c>
      <c r="C27" s="2" t="s">
        <v>33</v>
      </c>
      <c r="D27" s="13">
        <v>932</v>
      </c>
      <c r="E27" s="14">
        <f t="shared" si="4"/>
        <v>25</v>
      </c>
      <c r="F27" s="14" t="str">
        <f t="shared" si="1"/>
        <v>'كرمانشاه'</v>
      </c>
      <c r="G27" s="14" t="s">
        <v>66</v>
      </c>
      <c r="H27" s="15">
        <v>808.86</v>
      </c>
      <c r="I27" s="15">
        <v>353</v>
      </c>
      <c r="J27" s="16">
        <f>H27/SUM($H$27:$H$28)</f>
        <v>0.87150837988826813</v>
      </c>
      <c r="K27" s="16">
        <f>I27/SUM($H$27:$H$28)</f>
        <v>0.3803407982846953</v>
      </c>
      <c r="L27" s="15">
        <f>ROUND(J27*$D$27,0)</f>
        <v>812</v>
      </c>
      <c r="M27" s="15">
        <f>ROUND(K27*$D$27,0)</f>
        <v>354</v>
      </c>
      <c r="N27" s="30" t="str">
        <f>_xlfn.TEXTJOIN(",",FALSE,L27:L28)</f>
        <v>812,120</v>
      </c>
      <c r="O27" s="30" t="str">
        <f>_xlfn.CONCAT("[",N27,"]")</f>
        <v>[812,120]</v>
      </c>
      <c r="P27" s="30" t="str">
        <f>_xlfn.TEXTJOIN(",",FALSE,E27:E28)</f>
        <v>25,26</v>
      </c>
      <c r="Q27" s="30" t="str">
        <f>_xlfn.CONCAT("[",P27,"]")</f>
        <v>[25,26]</v>
      </c>
      <c r="R27" s="30" t="str">
        <f>_xlfn.TEXTJOIN(",",FALSE,M27:M28)</f>
        <v>354,0</v>
      </c>
      <c r="S27" s="30" t="str">
        <f>_xlfn.CONCAT("[",R27,"]")</f>
        <v>[354,0]</v>
      </c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17"/>
      <c r="BA27" s="17"/>
      <c r="BB27" s="17"/>
      <c r="BC27" s="17"/>
    </row>
    <row r="28" spans="1:55" s="31" customFormat="1" x14ac:dyDescent="0.2">
      <c r="A28" s="25"/>
      <c r="B28" s="25"/>
      <c r="C28" s="25"/>
      <c r="D28" s="26"/>
      <c r="E28" s="27">
        <f t="shared" si="4"/>
        <v>26</v>
      </c>
      <c r="F28" s="27" t="str">
        <f t="shared" si="1"/>
        <v>'ايلام'</v>
      </c>
      <c r="G28" s="27" t="s">
        <v>67</v>
      </c>
      <c r="H28" s="28">
        <v>119.255</v>
      </c>
      <c r="I28" s="28">
        <v>0</v>
      </c>
      <c r="J28" s="16">
        <f>H28/SUM($H$27:$H$28)</f>
        <v>0.12849162011173185</v>
      </c>
      <c r="K28" s="16">
        <f>I28/SUM($H$27:$H$28)</f>
        <v>0</v>
      </c>
      <c r="L28" s="36">
        <f>ROUND(J28*$D$27,0)</f>
        <v>120</v>
      </c>
      <c r="M28" s="32">
        <f>ROUND(K28*$D$27,0)</f>
        <v>0</v>
      </c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</row>
    <row r="29" spans="1:55" s="18" customFormat="1" x14ac:dyDescent="0.2">
      <c r="A29" s="2">
        <f>A27+1</f>
        <v>18</v>
      </c>
      <c r="B29" s="2" t="s">
        <v>34</v>
      </c>
      <c r="C29" s="2" t="s">
        <v>35</v>
      </c>
      <c r="D29" s="13">
        <v>2563</v>
      </c>
      <c r="E29" s="14">
        <f t="shared" si="4"/>
        <v>27</v>
      </c>
      <c r="F29" s="14" t="str">
        <f t="shared" si="1"/>
        <v>'گلستان'</v>
      </c>
      <c r="G29" s="14" t="s">
        <v>68</v>
      </c>
      <c r="H29" s="15">
        <v>2563</v>
      </c>
      <c r="I29" s="15">
        <v>1659</v>
      </c>
      <c r="J29" s="16">
        <v>1</v>
      </c>
      <c r="K29" s="16">
        <f>I29/H29</f>
        <v>0.64728833398361296</v>
      </c>
      <c r="L29" s="32">
        <f>ROUND(J29*$D$29,0)</f>
        <v>2563</v>
      </c>
      <c r="M29" s="32">
        <f>ROUND(K29*$D$29,0)</f>
        <v>1659</v>
      </c>
      <c r="N29" s="30" t="str">
        <f>_xlfn.TEXTJOIN(",",FALSE,L29)</f>
        <v>2563</v>
      </c>
      <c r="O29" s="30" t="str">
        <f>_xlfn.CONCAT("[",N29,"]")</f>
        <v>[2563]</v>
      </c>
      <c r="P29" s="30" t="str">
        <f>_xlfn.TEXTJOIN(",",FALSE,E29)</f>
        <v>27</v>
      </c>
      <c r="Q29" s="30" t="str">
        <f>_xlfn.CONCAT("[",P29,"]")</f>
        <v>[27]</v>
      </c>
      <c r="R29" s="30" t="str">
        <f>_xlfn.TEXTJOIN(",",FALSE,M29)</f>
        <v>1659</v>
      </c>
      <c r="S29" s="30" t="str">
        <f>_xlfn.CONCAT("[",R29,"]")</f>
        <v>[1659]</v>
      </c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17"/>
      <c r="BA29" s="17"/>
      <c r="BB29" s="17"/>
      <c r="BC29" s="17"/>
    </row>
    <row r="30" spans="1:55" s="18" customFormat="1" x14ac:dyDescent="0.2">
      <c r="A30" s="2">
        <f t="shared" si="12"/>
        <v>19</v>
      </c>
      <c r="B30" s="2" t="s">
        <v>36</v>
      </c>
      <c r="C30" s="2" t="s">
        <v>37</v>
      </c>
      <c r="D30" s="13">
        <v>4194</v>
      </c>
      <c r="E30" s="14">
        <f t="shared" si="4"/>
        <v>28</v>
      </c>
      <c r="F30" s="14" t="str">
        <f t="shared" si="1"/>
        <v>'همدان'</v>
      </c>
      <c r="G30" s="14" t="s">
        <v>37</v>
      </c>
      <c r="H30" s="15">
        <v>2576.9450000000002</v>
      </c>
      <c r="I30" s="15">
        <v>0</v>
      </c>
      <c r="J30" s="16">
        <f>H30/SUM($H$30:$H$31)</f>
        <v>0.61631944444444442</v>
      </c>
      <c r="K30" s="16">
        <v>0</v>
      </c>
      <c r="L30" s="15">
        <f>ROUND(J30*$D$30,0)</f>
        <v>2585</v>
      </c>
      <c r="M30" s="15">
        <f>ROUND(K30*$D$30,0)</f>
        <v>0</v>
      </c>
      <c r="N30" s="30" t="str">
        <f>_xlfn.TEXTJOIN(",",FALSE,L30:L31)</f>
        <v>2585,1609</v>
      </c>
      <c r="O30" s="30" t="str">
        <f>_xlfn.CONCAT("[",N30,"]")</f>
        <v>[2585,1609]</v>
      </c>
      <c r="P30" s="30" t="str">
        <f>_xlfn.TEXTJOIN(",",FALSE,E30:E31)</f>
        <v>28,29</v>
      </c>
      <c r="Q30" s="30" t="str">
        <f>_xlfn.CONCAT("[",P30,"]")</f>
        <v>[28,29]</v>
      </c>
      <c r="R30" s="30" t="str">
        <f>_xlfn.TEXTJOIN(",",FALSE,M30:M31)</f>
        <v>0,1466</v>
      </c>
      <c r="S30" s="30" t="str">
        <f>_xlfn.CONCAT("[",R30,"]")</f>
        <v>[0,1466]</v>
      </c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17"/>
      <c r="BA30" s="17"/>
      <c r="BB30" s="17"/>
      <c r="BC30" s="17"/>
    </row>
    <row r="31" spans="1:55" s="31" customFormat="1" x14ac:dyDescent="0.2">
      <c r="A31" s="25"/>
      <c r="B31" s="25"/>
      <c r="C31" s="25"/>
      <c r="D31" s="26"/>
      <c r="E31" s="9">
        <f t="shared" si="4"/>
        <v>29</v>
      </c>
      <c r="F31" s="27" t="str">
        <f t="shared" si="1"/>
        <v>'كردستان'</v>
      </c>
      <c r="G31" s="27" t="s">
        <v>69</v>
      </c>
      <c r="H31" s="28">
        <v>1604.239</v>
      </c>
      <c r="I31" s="28">
        <v>1462</v>
      </c>
      <c r="J31" s="16">
        <f>H31/SUM($H$30:$H$31)</f>
        <v>0.38368055555555552</v>
      </c>
      <c r="K31" s="29">
        <f>I31/SUM(H30:H31)</f>
        <v>0.34966172261254225</v>
      </c>
      <c r="L31" s="32">
        <f>ROUND(J31*$D$30,0)</f>
        <v>1609</v>
      </c>
      <c r="M31" s="32">
        <f>ROUND(K31*$D$30,0)</f>
        <v>1466</v>
      </c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</row>
    <row r="32" spans="1:55" s="18" customFormat="1" x14ac:dyDescent="0.2">
      <c r="A32" s="2">
        <f>A30+1</f>
        <v>20</v>
      </c>
      <c r="B32" s="2" t="s">
        <v>38</v>
      </c>
      <c r="C32" s="2" t="s">
        <v>39</v>
      </c>
      <c r="D32" s="13">
        <v>3728</v>
      </c>
      <c r="E32" s="14">
        <f t="shared" si="4"/>
        <v>30</v>
      </c>
      <c r="F32" s="14" t="str">
        <f t="shared" si="1"/>
        <v>'فارس'</v>
      </c>
      <c r="G32" s="14" t="s">
        <v>70</v>
      </c>
      <c r="H32" s="15">
        <v>3588.1320000000001</v>
      </c>
      <c r="I32" s="15">
        <v>352</v>
      </c>
      <c r="J32" s="16">
        <f>H32/SUM($H$32:$H$33)</f>
        <v>0.96244897236601656</v>
      </c>
      <c r="K32" s="16">
        <f>I32/SUM($H$32:$H$33)</f>
        <v>9.4417384386315167E-2</v>
      </c>
      <c r="L32" s="15">
        <f>ROUND(J32*$D$32,0)</f>
        <v>3588</v>
      </c>
      <c r="M32" s="15">
        <f>ROUND(K32*D32,0)</f>
        <v>352</v>
      </c>
      <c r="N32" s="30" t="str">
        <f>_xlfn.TEXTJOIN(",",FALSE,L32:L33)</f>
        <v>3588,140</v>
      </c>
      <c r="O32" s="30" t="str">
        <f>_xlfn.CONCAT("[",N32,"]")</f>
        <v>[3588,140]</v>
      </c>
      <c r="P32" s="30" t="str">
        <f>_xlfn.TEXTJOIN(",",FALSE,E32:E33)</f>
        <v>30,31</v>
      </c>
      <c r="Q32" s="30" t="str">
        <f>_xlfn.CONCAT("[",P32,"]")</f>
        <v>[30,31]</v>
      </c>
      <c r="R32" s="30" t="str">
        <f>_xlfn.TEXTJOIN(",",FALSE,M32:M33)</f>
        <v>352,0</v>
      </c>
      <c r="S32" s="30" t="str">
        <f>_xlfn.CONCAT("[",R32,"]")</f>
        <v>[352,0]</v>
      </c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17"/>
      <c r="BA32" s="17"/>
      <c r="BB32" s="17"/>
      <c r="BC32" s="17"/>
    </row>
    <row r="33" spans="1:55" s="31" customFormat="1" x14ac:dyDescent="0.2">
      <c r="A33" s="25"/>
      <c r="B33" s="25"/>
      <c r="C33" s="25"/>
      <c r="D33" s="26"/>
      <c r="E33" s="27">
        <f t="shared" si="4"/>
        <v>31</v>
      </c>
      <c r="F33" s="27" t="str">
        <f t="shared" si="1"/>
        <v>'كهگيلويه و بوير احمد'</v>
      </c>
      <c r="G33" s="27" t="s">
        <v>71</v>
      </c>
      <c r="H33" s="28">
        <v>139.995</v>
      </c>
      <c r="I33" s="28">
        <v>0</v>
      </c>
      <c r="J33" s="16">
        <f>H33/SUM($H$32:$H$33)</f>
        <v>3.7551027633983498E-2</v>
      </c>
      <c r="K33" s="16">
        <f>I33/SUM($H$32:$H$33)</f>
        <v>0</v>
      </c>
      <c r="L33" s="32">
        <f>ROUND(J33*$D$32,0)</f>
        <v>140</v>
      </c>
      <c r="M33" s="32">
        <v>0</v>
      </c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</row>
    <row r="34" spans="1:55" s="17" customFormat="1" x14ac:dyDescent="0.2">
      <c r="D34" s="17" t="s">
        <v>76</v>
      </c>
      <c r="N34" s="30"/>
      <c r="O34" s="30" t="str">
        <f>_xlfn.CONCAT("[",_xlfn.TEXTJOIN(",",TRUE,O2:O33),"]")</f>
        <v>[[15143,1516,993,2389,834,1256,1511,1466],[9810,1374],[8100,521],[4194],[4660],[3728],[3029],[699],[699],[4427],[1165],[1631],[932],[2097],[2796],[1165],[812,120],[2563],[2585,1609],[3588,140]]</v>
      </c>
      <c r="P34" s="30"/>
      <c r="Q34" s="30"/>
      <c r="R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</row>
    <row r="35" spans="1:55" s="3" customFormat="1" x14ac:dyDescent="0.2">
      <c r="D35" s="3" t="s">
        <v>78</v>
      </c>
      <c r="N35" s="30"/>
      <c r="O35" s="30"/>
      <c r="P35" s="30"/>
      <c r="Q35" s="30" t="str">
        <f>_xlfn.CONCAT("[",_xlfn.TEXTJOIN(",",TRUE,Q2:Q33),"]")</f>
        <v>[[0,1,2,3,4,5,6,7],[8,9],[10,11],[12],[13],[14],[15],[16],[17],[18],[19],[20],[21],[22],[23],[24],[25,26],[27],[28,29],[30,31]]</v>
      </c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</row>
    <row r="36" spans="1:55" s="3" customFormat="1" x14ac:dyDescent="0.2">
      <c r="D36" s="3" t="s">
        <v>77</v>
      </c>
      <c r="N36" s="30"/>
      <c r="O36" s="30"/>
      <c r="P36" s="30"/>
      <c r="Q36" s="30"/>
      <c r="R36" s="30"/>
      <c r="S36" s="30" t="str">
        <f>_xlfn.CONCAT("[",_xlfn.TEXTJOIN(",",TRUE,S2:S33),"]")</f>
        <v>[[0,0,0,0,0,0,0,0],[745,0],[0,0],[0],[0],[0],[0],[0],[0],[0],[0],[1219],[599],[282],[1162],[130],[354,0],[1659],[0,1466],[352,0]]</v>
      </c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</row>
    <row r="37" spans="1:55" s="3" customFormat="1" x14ac:dyDescent="0.2"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</row>
    <row r="38" spans="1:55" s="3" customFormat="1" x14ac:dyDescent="0.2">
      <c r="D38" s="3" t="s">
        <v>80</v>
      </c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</row>
    <row r="39" spans="1:55" s="3" customFormat="1" x14ac:dyDescent="0.2">
      <c r="D39" s="17" t="s">
        <v>76</v>
      </c>
      <c r="F39" s="3" t="s">
        <v>85</v>
      </c>
      <c r="H39" s="35" t="s">
        <v>81</v>
      </c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</row>
    <row r="40" spans="1:55" s="3" customFormat="1" x14ac:dyDescent="0.2">
      <c r="D40" s="3" t="s">
        <v>78</v>
      </c>
      <c r="F40" s="3" t="s">
        <v>85</v>
      </c>
      <c r="H40" s="35" t="s">
        <v>83</v>
      </c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</row>
    <row r="41" spans="1:55" s="3" customFormat="1" x14ac:dyDescent="0.2">
      <c r="D41" s="3" t="s">
        <v>77</v>
      </c>
      <c r="F41" s="3" t="s">
        <v>85</v>
      </c>
      <c r="H41" s="35" t="s">
        <v>82</v>
      </c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</row>
    <row r="42" spans="1:55" s="3" customFormat="1" x14ac:dyDescent="0.2"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</row>
    <row r="43" spans="1:55" s="3" customFormat="1" x14ac:dyDescent="0.2"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</row>
    <row r="44" spans="1:55" s="3" customFormat="1" x14ac:dyDescent="0.2">
      <c r="D44" s="3" t="s">
        <v>84</v>
      </c>
      <c r="H44" s="35" t="str">
        <f>_xlfn.CONCAT("[",_xlfn.TEXTJOIN(",",TRUE,F2:F33),"]")</f>
        <v>['تهران‌','البرز','قزوين','قم','كاشان','سمنان','لرستان','مركزي','خراسان رضوي','خراسان شمالي','اصفهان','چهارمحال بختياري','اهواز','مازندران','یزد','کرمان','گیلان','اردبیل','تبریز','زنجان','زاهدان','هرمزگان','خراسان جنوبی','آذربایجان غربی','بوشهر','كرمانشاه','ايلام','گلستان','همدان','كردستان','فارس','كهگيلويه و بوير احمد']</v>
      </c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</row>
    <row r="45" spans="1:55" s="3" customFormat="1" x14ac:dyDescent="0.2">
      <c r="F45" s="3" t="s">
        <v>85</v>
      </c>
      <c r="H45" s="3" t="s">
        <v>86</v>
      </c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</row>
    <row r="46" spans="1:55" s="3" customFormat="1" x14ac:dyDescent="0.2"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</row>
    <row r="47" spans="1:55" s="3" customFormat="1" x14ac:dyDescent="0.2"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</row>
    <row r="48" spans="1:55" s="3" customFormat="1" x14ac:dyDescent="0.2">
      <c r="D48" s="3" t="s">
        <v>87</v>
      </c>
      <c r="E48" s="3">
        <v>0</v>
      </c>
      <c r="F48" s="3" t="str">
        <f>_xlfn.TEXTJOIN(",",TRUE,E25,E21,E19)</f>
        <v>23,19,17</v>
      </c>
      <c r="H48" s="3" t="str">
        <f>_xlfn.CONCAT("[",F48,"]")</f>
        <v>[23,19,17]</v>
      </c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</row>
    <row r="49" spans="5:51" s="3" customFormat="1" x14ac:dyDescent="0.2">
      <c r="E49" s="3">
        <f>E48+1</f>
        <v>1</v>
      </c>
      <c r="F49" s="3" t="str">
        <f>_xlfn.TEXTJOIN(",",TRUE,E2,E20,E25)</f>
        <v>0,18,23</v>
      </c>
      <c r="H49" s="3" t="str">
        <f t="shared" ref="H49:H57" si="13">_xlfn.CONCAT("[",F49,"]")</f>
        <v>[0,18,23]</v>
      </c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</row>
    <row r="50" spans="5:51" s="3" customFormat="1" x14ac:dyDescent="0.2">
      <c r="E50" s="3">
        <f t="shared" ref="E50:E57" si="14">E49+1</f>
        <v>2</v>
      </c>
      <c r="F50" s="3" t="str">
        <f>_xlfn.TEXTJOIN(",",TRUE,E30,E25,E27,E21)</f>
        <v>28,23,25,19</v>
      </c>
      <c r="H50" s="3" t="str">
        <f t="shared" si="13"/>
        <v>[28,23,25,19]</v>
      </c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</row>
    <row r="51" spans="5:51" s="3" customFormat="1" x14ac:dyDescent="0.2">
      <c r="E51" s="3">
        <f t="shared" si="14"/>
        <v>3</v>
      </c>
      <c r="F51" s="3" t="str">
        <f>_xlfn.TEXTJOIN(",",TRUE,E17,E16,E22,E24)</f>
        <v>15,14,20,22</v>
      </c>
      <c r="H51" s="3" t="str">
        <f t="shared" si="13"/>
        <v>[15,14,20,22]</v>
      </c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</row>
    <row r="52" spans="5:51" s="3" customFormat="1" x14ac:dyDescent="0.2">
      <c r="E52" s="3">
        <f t="shared" si="14"/>
        <v>4</v>
      </c>
      <c r="F52" s="3" t="str">
        <f>_xlfn.TEXTJOIN(",",TRUE,E10,E11,E5,E7,E24)</f>
        <v>8,9,3,5,22</v>
      </c>
      <c r="H52" s="3" t="str">
        <f t="shared" si="13"/>
        <v>[8,9,3,5,22]</v>
      </c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</row>
    <row r="53" spans="5:51" s="3" customFormat="1" x14ac:dyDescent="0.2">
      <c r="E53" s="3">
        <f t="shared" si="14"/>
        <v>5</v>
      </c>
      <c r="F53" s="3" t="str">
        <f>_xlfn.TEXTJOIN(",",TRUE,E32,E26,E23,E14)</f>
        <v>30,24,21,12</v>
      </c>
      <c r="H53" s="3" t="str">
        <f t="shared" si="13"/>
        <v>[30,24,21,12]</v>
      </c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</row>
    <row r="54" spans="5:51" s="3" customFormat="1" x14ac:dyDescent="0.2">
      <c r="E54" s="3">
        <f t="shared" si="14"/>
        <v>6</v>
      </c>
      <c r="F54" s="3" t="str">
        <f>_xlfn.TEXTJOIN(",",TRUE,E18,E4,E19)</f>
        <v>16,2,17</v>
      </c>
      <c r="H54" s="3" t="str">
        <f t="shared" si="13"/>
        <v>[16,2,17]</v>
      </c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</row>
    <row r="55" spans="5:51" s="3" customFormat="1" x14ac:dyDescent="0.2">
      <c r="E55" s="3">
        <f t="shared" si="14"/>
        <v>7</v>
      </c>
      <c r="F55" s="3" t="str">
        <f>_xlfn.TEXTJOIN(",",TRUE,E2,E12,E6,E5,E9)</f>
        <v>0,10,4,3,7</v>
      </c>
      <c r="H55" s="3" t="str">
        <f t="shared" si="13"/>
        <v>[0,10,4,3,7]</v>
      </c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</row>
    <row r="56" spans="5:51" s="3" customFormat="1" x14ac:dyDescent="0.2">
      <c r="E56" s="3">
        <f t="shared" si="14"/>
        <v>8</v>
      </c>
      <c r="F56" s="3" t="str">
        <f>_xlfn.TEXTJOIN(",",TRUE,E15,E29,E11,E7,E10)</f>
        <v>13,27,9,5,8</v>
      </c>
      <c r="H56" s="3" t="str">
        <f t="shared" si="13"/>
        <v>[13,27,9,5,8]</v>
      </c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</row>
    <row r="57" spans="5:51" s="3" customFormat="1" x14ac:dyDescent="0.2">
      <c r="E57" s="3">
        <f t="shared" si="14"/>
        <v>9</v>
      </c>
      <c r="F57" s="3" t="str">
        <f>_xlfn.TEXTJOIN(",",TRUE,E8,E28,E27,E31,E25)</f>
        <v>6,26,25,29,23</v>
      </c>
      <c r="H57" s="3" t="str">
        <f t="shared" si="13"/>
        <v>[6,26,25,29,23]</v>
      </c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</row>
    <row r="58" spans="5:51" s="3" customFormat="1" x14ac:dyDescent="0.2"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</row>
    <row r="59" spans="5:51" s="3" customFormat="1" x14ac:dyDescent="0.2">
      <c r="H59" s="35" t="str">
        <f>_xlfn.CONCAT("[",_xlfn.TEXTJOIN(",",TRUE,H48:H57),"]")</f>
        <v>[[23,19,17],[0,18,23],[28,23,25,19],[15,14,20,22],[8,9,3,5,22],[30,24,21,12],[16,2,17],[0,10,4,3,7],[13,27,9,5,8],[6,26,25,29,23]]</v>
      </c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</row>
    <row r="60" spans="5:51" s="3" customFormat="1" x14ac:dyDescent="0.2">
      <c r="F60" s="3" t="s">
        <v>85</v>
      </c>
      <c r="H60" s="35" t="s">
        <v>88</v>
      </c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</row>
    <row r="61" spans="5:51" s="3" customFormat="1" x14ac:dyDescent="0.2"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</row>
    <row r="62" spans="5:51" s="3" customFormat="1" x14ac:dyDescent="0.2"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</row>
    <row r="63" spans="5:51" s="3" customFormat="1" x14ac:dyDescent="0.2"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</row>
    <row r="64" spans="5:51" s="3" customFormat="1" x14ac:dyDescent="0.2"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</row>
    <row r="65" spans="14:51" s="3" customFormat="1" x14ac:dyDescent="0.2"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</row>
    <row r="66" spans="14:51" s="3" customFormat="1" x14ac:dyDescent="0.2"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</row>
    <row r="67" spans="14:51" s="3" customFormat="1" x14ac:dyDescent="0.2"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</row>
    <row r="68" spans="14:51" s="3" customFormat="1" x14ac:dyDescent="0.2"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</row>
    <row r="69" spans="14:51" s="3" customFormat="1" x14ac:dyDescent="0.2"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</row>
    <row r="70" spans="14:51" s="3" customFormat="1" x14ac:dyDescent="0.2"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</row>
    <row r="71" spans="14:51" s="3" customFormat="1" x14ac:dyDescent="0.2"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</row>
    <row r="72" spans="14:51" s="3" customFormat="1" x14ac:dyDescent="0.2"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</row>
    <row r="73" spans="14:51" s="3" customFormat="1" x14ac:dyDescent="0.2"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</row>
    <row r="74" spans="14:51" s="3" customFormat="1" x14ac:dyDescent="0.2"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</row>
    <row r="75" spans="14:51" s="3" customFormat="1" x14ac:dyDescent="0.2"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</row>
    <row r="76" spans="14:51" s="3" customFormat="1" x14ac:dyDescent="0.2"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</row>
    <row r="77" spans="14:51" s="3" customFormat="1" x14ac:dyDescent="0.2"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</row>
    <row r="78" spans="14:51" s="3" customFormat="1" x14ac:dyDescent="0.2"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</row>
    <row r="79" spans="14:51" s="3" customFormat="1" x14ac:dyDescent="0.2"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</row>
    <row r="80" spans="14:51" s="3" customFormat="1" x14ac:dyDescent="0.2"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</row>
    <row r="81" spans="14:51" s="3" customFormat="1" x14ac:dyDescent="0.2"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</row>
    <row r="82" spans="14:51" s="3" customFormat="1" x14ac:dyDescent="0.2"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</row>
    <row r="83" spans="14:51" s="3" customFormat="1" x14ac:dyDescent="0.2"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</row>
    <row r="84" spans="14:51" s="3" customFormat="1" x14ac:dyDescent="0.2"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</row>
    <row r="85" spans="14:51" s="3" customFormat="1" x14ac:dyDescent="0.2"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</row>
    <row r="86" spans="14:51" s="3" customFormat="1" x14ac:dyDescent="0.2"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</row>
    <row r="87" spans="14:51" s="3" customFormat="1" x14ac:dyDescent="0.2"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</row>
    <row r="88" spans="14:51" s="3" customFormat="1" x14ac:dyDescent="0.2"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</row>
    <row r="89" spans="14:51" s="3" customFormat="1" x14ac:dyDescent="0.2"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</row>
    <row r="90" spans="14:51" s="3" customFormat="1" x14ac:dyDescent="0.2"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</row>
    <row r="91" spans="14:51" s="3" customFormat="1" x14ac:dyDescent="0.2"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</row>
    <row r="92" spans="14:51" s="3" customFormat="1" x14ac:dyDescent="0.2"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</row>
    <row r="93" spans="14:51" s="3" customFormat="1" x14ac:dyDescent="0.2"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</row>
    <row r="94" spans="14:51" s="3" customFormat="1" x14ac:dyDescent="0.2"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</row>
    <row r="95" spans="14:51" s="3" customFormat="1" x14ac:dyDescent="0.2"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</row>
    <row r="96" spans="14:51" s="3" customFormat="1" x14ac:dyDescent="0.2"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</row>
    <row r="97" spans="14:51" s="3" customFormat="1" x14ac:dyDescent="0.2"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2022-03-16T07:36:59Z</dcterms:created>
  <dcterms:modified xsi:type="dcterms:W3CDTF">2022-03-26T07:01:53Z</dcterms:modified>
</cp:coreProperties>
</file>